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13_ncr:1_{56097143-2D77-402F-8D6D-B36B8289ED71}" xr6:coauthVersionLast="43" xr6:coauthVersionMax="43" xr10:uidLastSave="{00000000-0000-0000-0000-000000000000}"/>
  <bookViews>
    <workbookView showVerticalScroll="0" xWindow="-108" yWindow="-108" windowWidth="23256" windowHeight="12576" tabRatio="556" xr2:uid="{00000000-000D-0000-FFFF-FFFF00000000}"/>
  </bookViews>
  <sheets>
    <sheet name="最优测算" sheetId="4" r:id="rId1"/>
    <sheet name="函数图像解释" sheetId="5" r:id="rId2"/>
    <sheet name="数据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4" l="1"/>
  <c r="B2" i="1" l="1"/>
  <c r="G1002" i="1"/>
  <c r="D1002" i="1"/>
  <c r="C1002" i="1"/>
  <c r="B1002" i="1"/>
  <c r="G1001" i="1"/>
  <c r="D1001" i="1"/>
  <c r="C1001" i="1"/>
  <c r="B1001" i="1"/>
  <c r="G1000" i="1"/>
  <c r="D1000" i="1"/>
  <c r="C1000" i="1"/>
  <c r="B1000" i="1"/>
  <c r="G999" i="1"/>
  <c r="D999" i="1"/>
  <c r="C999" i="1"/>
  <c r="B999" i="1"/>
  <c r="G998" i="1"/>
  <c r="D998" i="1"/>
  <c r="C998" i="1"/>
  <c r="B998" i="1"/>
  <c r="G997" i="1"/>
  <c r="D997" i="1"/>
  <c r="C997" i="1"/>
  <c r="B997" i="1"/>
  <c r="G996" i="1"/>
  <c r="D996" i="1"/>
  <c r="C996" i="1"/>
  <c r="B996" i="1"/>
  <c r="G995" i="1"/>
  <c r="D995" i="1"/>
  <c r="C995" i="1"/>
  <c r="B995" i="1"/>
  <c r="G994" i="1"/>
  <c r="D994" i="1"/>
  <c r="C994" i="1"/>
  <c r="B994" i="1"/>
  <c r="G993" i="1"/>
  <c r="D993" i="1"/>
  <c r="C993" i="1"/>
  <c r="B993" i="1"/>
  <c r="G992" i="1"/>
  <c r="D992" i="1"/>
  <c r="C992" i="1"/>
  <c r="B992" i="1"/>
  <c r="G991" i="1"/>
  <c r="D991" i="1"/>
  <c r="C991" i="1"/>
  <c r="B991" i="1"/>
  <c r="G990" i="1"/>
  <c r="D990" i="1"/>
  <c r="C990" i="1"/>
  <c r="B990" i="1"/>
  <c r="G989" i="1"/>
  <c r="D989" i="1"/>
  <c r="C989" i="1"/>
  <c r="B989" i="1"/>
  <c r="G988" i="1"/>
  <c r="D988" i="1"/>
  <c r="C988" i="1"/>
  <c r="B988" i="1"/>
  <c r="G987" i="1"/>
  <c r="D987" i="1"/>
  <c r="C987" i="1"/>
  <c r="B987" i="1"/>
  <c r="G986" i="1"/>
  <c r="D986" i="1"/>
  <c r="C986" i="1"/>
  <c r="B986" i="1"/>
  <c r="G985" i="1"/>
  <c r="D985" i="1"/>
  <c r="C985" i="1"/>
  <c r="B985" i="1"/>
  <c r="G984" i="1"/>
  <c r="D984" i="1"/>
  <c r="C984" i="1"/>
  <c r="B984" i="1"/>
  <c r="G983" i="1"/>
  <c r="D983" i="1"/>
  <c r="C983" i="1"/>
  <c r="B983" i="1"/>
  <c r="G982" i="1"/>
  <c r="D982" i="1"/>
  <c r="C982" i="1"/>
  <c r="B982" i="1"/>
  <c r="G981" i="1"/>
  <c r="D981" i="1"/>
  <c r="C981" i="1"/>
  <c r="B981" i="1"/>
  <c r="G980" i="1"/>
  <c r="D980" i="1"/>
  <c r="C980" i="1"/>
  <c r="B980" i="1"/>
  <c r="G979" i="1"/>
  <c r="D979" i="1"/>
  <c r="C979" i="1"/>
  <c r="B979" i="1"/>
  <c r="G978" i="1"/>
  <c r="D978" i="1"/>
  <c r="C978" i="1"/>
  <c r="B978" i="1"/>
  <c r="G977" i="1"/>
  <c r="D977" i="1"/>
  <c r="C977" i="1"/>
  <c r="B977" i="1"/>
  <c r="G976" i="1"/>
  <c r="D976" i="1"/>
  <c r="C976" i="1"/>
  <c r="B976" i="1"/>
  <c r="G975" i="1"/>
  <c r="D975" i="1"/>
  <c r="C975" i="1"/>
  <c r="B975" i="1"/>
  <c r="G974" i="1"/>
  <c r="D974" i="1"/>
  <c r="C974" i="1"/>
  <c r="B974" i="1"/>
  <c r="G973" i="1"/>
  <c r="D973" i="1"/>
  <c r="C973" i="1"/>
  <c r="B973" i="1"/>
  <c r="G972" i="1"/>
  <c r="D972" i="1"/>
  <c r="C972" i="1"/>
  <c r="B972" i="1"/>
  <c r="G971" i="1"/>
  <c r="D971" i="1"/>
  <c r="C971" i="1"/>
  <c r="B971" i="1"/>
  <c r="G970" i="1"/>
  <c r="D970" i="1"/>
  <c r="C970" i="1"/>
  <c r="B970" i="1"/>
  <c r="G969" i="1"/>
  <c r="D969" i="1"/>
  <c r="C969" i="1"/>
  <c r="B969" i="1"/>
  <c r="G968" i="1"/>
  <c r="D968" i="1"/>
  <c r="C968" i="1"/>
  <c r="B968" i="1"/>
  <c r="G967" i="1"/>
  <c r="D967" i="1"/>
  <c r="C967" i="1"/>
  <c r="B967" i="1"/>
  <c r="G966" i="1"/>
  <c r="D966" i="1"/>
  <c r="C966" i="1"/>
  <c r="B966" i="1"/>
  <c r="G965" i="1"/>
  <c r="D965" i="1"/>
  <c r="C965" i="1"/>
  <c r="B965" i="1"/>
  <c r="G964" i="1"/>
  <c r="D964" i="1"/>
  <c r="C964" i="1"/>
  <c r="B964" i="1"/>
  <c r="G963" i="1"/>
  <c r="D963" i="1"/>
  <c r="C963" i="1"/>
  <c r="B963" i="1"/>
  <c r="G962" i="1"/>
  <c r="D962" i="1"/>
  <c r="C962" i="1"/>
  <c r="B962" i="1"/>
  <c r="G961" i="1"/>
  <c r="D961" i="1"/>
  <c r="C961" i="1"/>
  <c r="B961" i="1"/>
  <c r="G960" i="1"/>
  <c r="D960" i="1"/>
  <c r="C960" i="1"/>
  <c r="B960" i="1"/>
  <c r="G959" i="1"/>
  <c r="D959" i="1"/>
  <c r="C959" i="1"/>
  <c r="B959" i="1"/>
  <c r="G958" i="1"/>
  <c r="D958" i="1"/>
  <c r="C958" i="1"/>
  <c r="B958" i="1"/>
  <c r="G957" i="1"/>
  <c r="D957" i="1"/>
  <c r="C957" i="1"/>
  <c r="B957" i="1"/>
  <c r="G956" i="1"/>
  <c r="D956" i="1"/>
  <c r="C956" i="1"/>
  <c r="B956" i="1"/>
  <c r="G955" i="1"/>
  <c r="D955" i="1"/>
  <c r="C955" i="1"/>
  <c r="B955" i="1"/>
  <c r="G954" i="1"/>
  <c r="D954" i="1"/>
  <c r="C954" i="1"/>
  <c r="B954" i="1"/>
  <c r="G953" i="1"/>
  <c r="D953" i="1"/>
  <c r="C953" i="1"/>
  <c r="B953" i="1"/>
  <c r="G952" i="1"/>
  <c r="D952" i="1"/>
  <c r="C952" i="1"/>
  <c r="B952" i="1"/>
  <c r="G951" i="1"/>
  <c r="D951" i="1"/>
  <c r="C951" i="1"/>
  <c r="B951" i="1"/>
  <c r="G950" i="1"/>
  <c r="D950" i="1"/>
  <c r="C950" i="1"/>
  <c r="B950" i="1"/>
  <c r="G949" i="1"/>
  <c r="D949" i="1"/>
  <c r="C949" i="1"/>
  <c r="B949" i="1"/>
  <c r="G948" i="1"/>
  <c r="D948" i="1"/>
  <c r="C948" i="1"/>
  <c r="B948" i="1"/>
  <c r="G947" i="1"/>
  <c r="D947" i="1"/>
  <c r="C947" i="1"/>
  <c r="B947" i="1"/>
  <c r="G946" i="1"/>
  <c r="D946" i="1"/>
  <c r="C946" i="1"/>
  <c r="B946" i="1"/>
  <c r="G945" i="1"/>
  <c r="D945" i="1"/>
  <c r="C945" i="1"/>
  <c r="B945" i="1"/>
  <c r="G944" i="1"/>
  <c r="D944" i="1"/>
  <c r="C944" i="1"/>
  <c r="B944" i="1"/>
  <c r="G943" i="1"/>
  <c r="D943" i="1"/>
  <c r="C943" i="1"/>
  <c r="B943" i="1"/>
  <c r="G942" i="1"/>
  <c r="D942" i="1"/>
  <c r="C942" i="1"/>
  <c r="B942" i="1"/>
  <c r="G941" i="1"/>
  <c r="D941" i="1"/>
  <c r="C941" i="1"/>
  <c r="B941" i="1"/>
  <c r="G940" i="1"/>
  <c r="D940" i="1"/>
  <c r="C940" i="1"/>
  <c r="B940" i="1"/>
  <c r="G939" i="1"/>
  <c r="D939" i="1"/>
  <c r="C939" i="1"/>
  <c r="B939" i="1"/>
  <c r="G938" i="1"/>
  <c r="D938" i="1"/>
  <c r="C938" i="1"/>
  <c r="B938" i="1"/>
  <c r="G937" i="1"/>
  <c r="D937" i="1"/>
  <c r="C937" i="1"/>
  <c r="B937" i="1"/>
  <c r="G936" i="1"/>
  <c r="D936" i="1"/>
  <c r="C936" i="1"/>
  <c r="B936" i="1"/>
  <c r="G935" i="1"/>
  <c r="D935" i="1"/>
  <c r="C935" i="1"/>
  <c r="B935" i="1"/>
  <c r="G934" i="1"/>
  <c r="D934" i="1"/>
  <c r="C934" i="1"/>
  <c r="B934" i="1"/>
  <c r="G933" i="1"/>
  <c r="D933" i="1"/>
  <c r="C933" i="1"/>
  <c r="B933" i="1"/>
  <c r="G932" i="1"/>
  <c r="D932" i="1"/>
  <c r="C932" i="1"/>
  <c r="B932" i="1"/>
  <c r="G931" i="1"/>
  <c r="D931" i="1"/>
  <c r="C931" i="1"/>
  <c r="B931" i="1"/>
  <c r="G930" i="1"/>
  <c r="D930" i="1"/>
  <c r="C930" i="1"/>
  <c r="B930" i="1"/>
  <c r="G929" i="1"/>
  <c r="D929" i="1"/>
  <c r="C929" i="1"/>
  <c r="B929" i="1"/>
  <c r="G928" i="1"/>
  <c r="D928" i="1"/>
  <c r="C928" i="1"/>
  <c r="B928" i="1"/>
  <c r="G927" i="1"/>
  <c r="D927" i="1"/>
  <c r="C927" i="1"/>
  <c r="B927" i="1"/>
  <c r="G926" i="1"/>
  <c r="D926" i="1"/>
  <c r="C926" i="1"/>
  <c r="B926" i="1"/>
  <c r="G925" i="1"/>
  <c r="D925" i="1"/>
  <c r="C925" i="1"/>
  <c r="B925" i="1"/>
  <c r="G924" i="1"/>
  <c r="D924" i="1"/>
  <c r="C924" i="1"/>
  <c r="B924" i="1"/>
  <c r="G923" i="1"/>
  <c r="D923" i="1"/>
  <c r="C923" i="1"/>
  <c r="B923" i="1"/>
  <c r="G922" i="1"/>
  <c r="D922" i="1"/>
  <c r="C922" i="1"/>
  <c r="B922" i="1"/>
  <c r="G921" i="1"/>
  <c r="D921" i="1"/>
  <c r="C921" i="1"/>
  <c r="B921" i="1"/>
  <c r="G920" i="1"/>
  <c r="D920" i="1"/>
  <c r="C920" i="1"/>
  <c r="B920" i="1"/>
  <c r="G919" i="1"/>
  <c r="D919" i="1"/>
  <c r="C919" i="1"/>
  <c r="B919" i="1"/>
  <c r="G918" i="1"/>
  <c r="D918" i="1"/>
  <c r="C918" i="1"/>
  <c r="B918" i="1"/>
  <c r="G917" i="1"/>
  <c r="D917" i="1"/>
  <c r="C917" i="1"/>
  <c r="B917" i="1"/>
  <c r="G916" i="1"/>
  <c r="D916" i="1"/>
  <c r="C916" i="1"/>
  <c r="B916" i="1"/>
  <c r="G915" i="1"/>
  <c r="D915" i="1"/>
  <c r="C915" i="1"/>
  <c r="B915" i="1"/>
  <c r="G914" i="1"/>
  <c r="D914" i="1"/>
  <c r="C914" i="1"/>
  <c r="B914" i="1"/>
  <c r="G913" i="1"/>
  <c r="D913" i="1"/>
  <c r="C913" i="1"/>
  <c r="B913" i="1"/>
  <c r="G912" i="1"/>
  <c r="D912" i="1"/>
  <c r="C912" i="1"/>
  <c r="B912" i="1"/>
  <c r="G911" i="1"/>
  <c r="D911" i="1"/>
  <c r="C911" i="1"/>
  <c r="B911" i="1"/>
  <c r="G910" i="1"/>
  <c r="D910" i="1"/>
  <c r="C910" i="1"/>
  <c r="B910" i="1"/>
  <c r="G909" i="1"/>
  <c r="D909" i="1"/>
  <c r="C909" i="1"/>
  <c r="B909" i="1"/>
  <c r="G908" i="1"/>
  <c r="D908" i="1"/>
  <c r="C908" i="1"/>
  <c r="B908" i="1"/>
  <c r="G907" i="1"/>
  <c r="D907" i="1"/>
  <c r="C907" i="1"/>
  <c r="B907" i="1"/>
  <c r="G906" i="1"/>
  <c r="D906" i="1"/>
  <c r="C906" i="1"/>
  <c r="B906" i="1"/>
  <c r="G905" i="1"/>
  <c r="D905" i="1"/>
  <c r="C905" i="1"/>
  <c r="B905" i="1"/>
  <c r="G904" i="1"/>
  <c r="D904" i="1"/>
  <c r="C904" i="1"/>
  <c r="B904" i="1"/>
  <c r="G903" i="1"/>
  <c r="D903" i="1"/>
  <c r="C903" i="1"/>
  <c r="B903" i="1"/>
  <c r="G902" i="1"/>
  <c r="D902" i="1"/>
  <c r="C902" i="1"/>
  <c r="B902" i="1"/>
  <c r="G901" i="1"/>
  <c r="D901" i="1"/>
  <c r="C901" i="1"/>
  <c r="B901" i="1"/>
  <c r="G900" i="1"/>
  <c r="D900" i="1"/>
  <c r="C900" i="1"/>
  <c r="B900" i="1"/>
  <c r="G899" i="1"/>
  <c r="D899" i="1"/>
  <c r="C899" i="1"/>
  <c r="B899" i="1"/>
  <c r="G898" i="1"/>
  <c r="D898" i="1"/>
  <c r="C898" i="1"/>
  <c r="B898" i="1"/>
  <c r="G897" i="1"/>
  <c r="D897" i="1"/>
  <c r="C897" i="1"/>
  <c r="B897" i="1"/>
  <c r="G896" i="1"/>
  <c r="D896" i="1"/>
  <c r="C896" i="1"/>
  <c r="B896" i="1"/>
  <c r="G895" i="1"/>
  <c r="D895" i="1"/>
  <c r="C895" i="1"/>
  <c r="B895" i="1"/>
  <c r="G894" i="1"/>
  <c r="D894" i="1"/>
  <c r="C894" i="1"/>
  <c r="B894" i="1"/>
  <c r="G893" i="1"/>
  <c r="D893" i="1"/>
  <c r="C893" i="1"/>
  <c r="B893" i="1"/>
  <c r="G892" i="1"/>
  <c r="D892" i="1"/>
  <c r="C892" i="1"/>
  <c r="B892" i="1"/>
  <c r="G891" i="1"/>
  <c r="D891" i="1"/>
  <c r="C891" i="1"/>
  <c r="B891" i="1"/>
  <c r="G890" i="1"/>
  <c r="D890" i="1"/>
  <c r="C890" i="1"/>
  <c r="B890" i="1"/>
  <c r="G889" i="1"/>
  <c r="D889" i="1"/>
  <c r="C889" i="1"/>
  <c r="B889" i="1"/>
  <c r="G888" i="1"/>
  <c r="D888" i="1"/>
  <c r="C888" i="1"/>
  <c r="B888" i="1"/>
  <c r="G887" i="1"/>
  <c r="D887" i="1"/>
  <c r="C887" i="1"/>
  <c r="B887" i="1"/>
  <c r="G886" i="1"/>
  <c r="D886" i="1"/>
  <c r="C886" i="1"/>
  <c r="B886" i="1"/>
  <c r="G885" i="1"/>
  <c r="D885" i="1"/>
  <c r="C885" i="1"/>
  <c r="B885" i="1"/>
  <c r="G884" i="1"/>
  <c r="D884" i="1"/>
  <c r="C884" i="1"/>
  <c r="B884" i="1"/>
  <c r="G883" i="1"/>
  <c r="D883" i="1"/>
  <c r="C883" i="1"/>
  <c r="B883" i="1"/>
  <c r="G882" i="1"/>
  <c r="D882" i="1"/>
  <c r="C882" i="1"/>
  <c r="B882" i="1"/>
  <c r="G881" i="1"/>
  <c r="D881" i="1"/>
  <c r="C881" i="1"/>
  <c r="B881" i="1"/>
  <c r="G880" i="1"/>
  <c r="D880" i="1"/>
  <c r="C880" i="1"/>
  <c r="B880" i="1"/>
  <c r="G879" i="1"/>
  <c r="D879" i="1"/>
  <c r="C879" i="1"/>
  <c r="B879" i="1"/>
  <c r="G878" i="1"/>
  <c r="D878" i="1"/>
  <c r="C878" i="1"/>
  <c r="B878" i="1"/>
  <c r="G877" i="1"/>
  <c r="D877" i="1"/>
  <c r="C877" i="1"/>
  <c r="B877" i="1"/>
  <c r="G876" i="1"/>
  <c r="D876" i="1"/>
  <c r="C876" i="1"/>
  <c r="B876" i="1"/>
  <c r="G875" i="1"/>
  <c r="D875" i="1"/>
  <c r="C875" i="1"/>
  <c r="B875" i="1"/>
  <c r="G874" i="1"/>
  <c r="D874" i="1"/>
  <c r="C874" i="1"/>
  <c r="B874" i="1"/>
  <c r="G873" i="1"/>
  <c r="D873" i="1"/>
  <c r="C873" i="1"/>
  <c r="B873" i="1"/>
  <c r="G872" i="1"/>
  <c r="D872" i="1"/>
  <c r="C872" i="1"/>
  <c r="B872" i="1"/>
  <c r="G871" i="1"/>
  <c r="D871" i="1"/>
  <c r="C871" i="1"/>
  <c r="B871" i="1"/>
  <c r="G870" i="1"/>
  <c r="D870" i="1"/>
  <c r="C870" i="1"/>
  <c r="B870" i="1"/>
  <c r="G869" i="1"/>
  <c r="D869" i="1"/>
  <c r="C869" i="1"/>
  <c r="B869" i="1"/>
  <c r="G868" i="1"/>
  <c r="D868" i="1"/>
  <c r="C868" i="1"/>
  <c r="B868" i="1"/>
  <c r="G867" i="1"/>
  <c r="D867" i="1"/>
  <c r="C867" i="1"/>
  <c r="B867" i="1"/>
  <c r="G866" i="1"/>
  <c r="D866" i="1"/>
  <c r="C866" i="1"/>
  <c r="B866" i="1"/>
  <c r="G865" i="1"/>
  <c r="D865" i="1"/>
  <c r="C865" i="1"/>
  <c r="B865" i="1"/>
  <c r="G864" i="1"/>
  <c r="D864" i="1"/>
  <c r="C864" i="1"/>
  <c r="B864" i="1"/>
  <c r="G863" i="1"/>
  <c r="D863" i="1"/>
  <c r="C863" i="1"/>
  <c r="B863" i="1"/>
  <c r="G862" i="1"/>
  <c r="D862" i="1"/>
  <c r="C862" i="1"/>
  <c r="B862" i="1"/>
  <c r="G861" i="1"/>
  <c r="D861" i="1"/>
  <c r="C861" i="1"/>
  <c r="B861" i="1"/>
  <c r="G860" i="1"/>
  <c r="D860" i="1"/>
  <c r="C860" i="1"/>
  <c r="B860" i="1"/>
  <c r="G859" i="1"/>
  <c r="D859" i="1"/>
  <c r="C859" i="1"/>
  <c r="B859" i="1"/>
  <c r="G858" i="1"/>
  <c r="D858" i="1"/>
  <c r="C858" i="1"/>
  <c r="B858" i="1"/>
  <c r="G857" i="1"/>
  <c r="D857" i="1"/>
  <c r="C857" i="1"/>
  <c r="B857" i="1"/>
  <c r="G856" i="1"/>
  <c r="D856" i="1"/>
  <c r="C856" i="1"/>
  <c r="B856" i="1"/>
  <c r="G855" i="1"/>
  <c r="D855" i="1"/>
  <c r="C855" i="1"/>
  <c r="B855" i="1"/>
  <c r="G854" i="1"/>
  <c r="D854" i="1"/>
  <c r="C854" i="1"/>
  <c r="B854" i="1"/>
  <c r="G853" i="1"/>
  <c r="D853" i="1"/>
  <c r="C853" i="1"/>
  <c r="B853" i="1"/>
  <c r="G852" i="1"/>
  <c r="D852" i="1"/>
  <c r="C852" i="1"/>
  <c r="B852" i="1"/>
  <c r="G851" i="1"/>
  <c r="D851" i="1"/>
  <c r="C851" i="1"/>
  <c r="B851" i="1"/>
  <c r="G850" i="1"/>
  <c r="D850" i="1"/>
  <c r="C850" i="1"/>
  <c r="B850" i="1"/>
  <c r="G849" i="1"/>
  <c r="D849" i="1"/>
  <c r="C849" i="1"/>
  <c r="B849" i="1"/>
  <c r="G848" i="1"/>
  <c r="D848" i="1"/>
  <c r="C848" i="1"/>
  <c r="B848" i="1"/>
  <c r="G847" i="1"/>
  <c r="D847" i="1"/>
  <c r="C847" i="1"/>
  <c r="B847" i="1"/>
  <c r="G846" i="1"/>
  <c r="D846" i="1"/>
  <c r="C846" i="1"/>
  <c r="B846" i="1"/>
  <c r="G845" i="1"/>
  <c r="D845" i="1"/>
  <c r="C845" i="1"/>
  <c r="B845" i="1"/>
  <c r="G844" i="1"/>
  <c r="D844" i="1"/>
  <c r="C844" i="1"/>
  <c r="B844" i="1"/>
  <c r="G843" i="1"/>
  <c r="D843" i="1"/>
  <c r="C843" i="1"/>
  <c r="B843" i="1"/>
  <c r="G842" i="1"/>
  <c r="D842" i="1"/>
  <c r="C842" i="1"/>
  <c r="B842" i="1"/>
  <c r="G841" i="1"/>
  <c r="D841" i="1"/>
  <c r="C841" i="1"/>
  <c r="B841" i="1"/>
  <c r="G840" i="1"/>
  <c r="D840" i="1"/>
  <c r="C840" i="1"/>
  <c r="B840" i="1"/>
  <c r="G839" i="1"/>
  <c r="D839" i="1"/>
  <c r="C839" i="1"/>
  <c r="B839" i="1"/>
  <c r="G838" i="1"/>
  <c r="D838" i="1"/>
  <c r="C838" i="1"/>
  <c r="B838" i="1"/>
  <c r="G837" i="1"/>
  <c r="D837" i="1"/>
  <c r="C837" i="1"/>
  <c r="B837" i="1"/>
  <c r="G836" i="1"/>
  <c r="D836" i="1"/>
  <c r="C836" i="1"/>
  <c r="B836" i="1"/>
  <c r="G835" i="1"/>
  <c r="D835" i="1"/>
  <c r="C835" i="1"/>
  <c r="B835" i="1"/>
  <c r="G834" i="1"/>
  <c r="D834" i="1"/>
  <c r="C834" i="1"/>
  <c r="B834" i="1"/>
  <c r="G833" i="1"/>
  <c r="D833" i="1"/>
  <c r="C833" i="1"/>
  <c r="B833" i="1"/>
  <c r="G832" i="1"/>
  <c r="D832" i="1"/>
  <c r="C832" i="1"/>
  <c r="B832" i="1"/>
  <c r="G831" i="1"/>
  <c r="D831" i="1"/>
  <c r="C831" i="1"/>
  <c r="B831" i="1"/>
  <c r="G830" i="1"/>
  <c r="D830" i="1"/>
  <c r="C830" i="1"/>
  <c r="B830" i="1"/>
  <c r="G829" i="1"/>
  <c r="D829" i="1"/>
  <c r="C829" i="1"/>
  <c r="B829" i="1"/>
  <c r="G828" i="1"/>
  <c r="D828" i="1"/>
  <c r="C828" i="1"/>
  <c r="B828" i="1"/>
  <c r="G827" i="1"/>
  <c r="D827" i="1"/>
  <c r="C827" i="1"/>
  <c r="B827" i="1"/>
  <c r="G826" i="1"/>
  <c r="D826" i="1"/>
  <c r="C826" i="1"/>
  <c r="B826" i="1"/>
  <c r="G825" i="1"/>
  <c r="D825" i="1"/>
  <c r="C825" i="1"/>
  <c r="B825" i="1"/>
  <c r="G824" i="1"/>
  <c r="D824" i="1"/>
  <c r="C824" i="1"/>
  <c r="B824" i="1"/>
  <c r="G823" i="1"/>
  <c r="D823" i="1"/>
  <c r="C823" i="1"/>
  <c r="B823" i="1"/>
  <c r="G822" i="1"/>
  <c r="D822" i="1"/>
  <c r="C822" i="1"/>
  <c r="B822" i="1"/>
  <c r="G821" i="1"/>
  <c r="D821" i="1"/>
  <c r="C821" i="1"/>
  <c r="B821" i="1"/>
  <c r="G820" i="1"/>
  <c r="D820" i="1"/>
  <c r="C820" i="1"/>
  <c r="B820" i="1"/>
  <c r="G819" i="1"/>
  <c r="D819" i="1"/>
  <c r="C819" i="1"/>
  <c r="B819" i="1"/>
  <c r="G818" i="1"/>
  <c r="D818" i="1"/>
  <c r="C818" i="1"/>
  <c r="B818" i="1"/>
  <c r="G817" i="1"/>
  <c r="D817" i="1"/>
  <c r="C817" i="1"/>
  <c r="B817" i="1"/>
  <c r="G816" i="1"/>
  <c r="D816" i="1"/>
  <c r="C816" i="1"/>
  <c r="B816" i="1"/>
  <c r="G815" i="1"/>
  <c r="D815" i="1"/>
  <c r="C815" i="1"/>
  <c r="B815" i="1"/>
  <c r="G814" i="1"/>
  <c r="D814" i="1"/>
  <c r="C814" i="1"/>
  <c r="B814" i="1"/>
  <c r="G813" i="1"/>
  <c r="D813" i="1"/>
  <c r="C813" i="1"/>
  <c r="B813" i="1"/>
  <c r="G812" i="1"/>
  <c r="D812" i="1"/>
  <c r="C812" i="1"/>
  <c r="B812" i="1"/>
  <c r="G811" i="1"/>
  <c r="D811" i="1"/>
  <c r="C811" i="1"/>
  <c r="B811" i="1"/>
  <c r="G810" i="1"/>
  <c r="D810" i="1"/>
  <c r="C810" i="1"/>
  <c r="B810" i="1"/>
  <c r="G809" i="1"/>
  <c r="D809" i="1"/>
  <c r="C809" i="1"/>
  <c r="B809" i="1"/>
  <c r="G808" i="1"/>
  <c r="D808" i="1"/>
  <c r="C808" i="1"/>
  <c r="B808" i="1"/>
  <c r="G807" i="1"/>
  <c r="D807" i="1"/>
  <c r="C807" i="1"/>
  <c r="B807" i="1"/>
  <c r="G806" i="1"/>
  <c r="D806" i="1"/>
  <c r="C806" i="1"/>
  <c r="B806" i="1"/>
  <c r="G805" i="1"/>
  <c r="D805" i="1"/>
  <c r="C805" i="1"/>
  <c r="B805" i="1"/>
  <c r="G804" i="1"/>
  <c r="D804" i="1"/>
  <c r="C804" i="1"/>
  <c r="B804" i="1"/>
  <c r="G803" i="1"/>
  <c r="D803" i="1"/>
  <c r="C803" i="1"/>
  <c r="B803" i="1"/>
  <c r="G802" i="1"/>
  <c r="D802" i="1"/>
  <c r="C802" i="1"/>
  <c r="B802" i="1"/>
  <c r="G801" i="1"/>
  <c r="D801" i="1"/>
  <c r="C801" i="1"/>
  <c r="B801" i="1"/>
  <c r="G800" i="1"/>
  <c r="D800" i="1"/>
  <c r="C800" i="1"/>
  <c r="B800" i="1"/>
  <c r="G799" i="1"/>
  <c r="D799" i="1"/>
  <c r="C799" i="1"/>
  <c r="B799" i="1"/>
  <c r="G798" i="1"/>
  <c r="D798" i="1"/>
  <c r="C798" i="1"/>
  <c r="B798" i="1"/>
  <c r="G797" i="1"/>
  <c r="D797" i="1"/>
  <c r="C797" i="1"/>
  <c r="B797" i="1"/>
  <c r="G796" i="1"/>
  <c r="D796" i="1"/>
  <c r="C796" i="1"/>
  <c r="B796" i="1"/>
  <c r="G795" i="1"/>
  <c r="D795" i="1"/>
  <c r="C795" i="1"/>
  <c r="B795" i="1"/>
  <c r="G794" i="1"/>
  <c r="D794" i="1"/>
  <c r="C794" i="1"/>
  <c r="B794" i="1"/>
  <c r="G793" i="1"/>
  <c r="D793" i="1"/>
  <c r="C793" i="1"/>
  <c r="B793" i="1"/>
  <c r="G792" i="1"/>
  <c r="D792" i="1"/>
  <c r="C792" i="1"/>
  <c r="B792" i="1"/>
  <c r="G791" i="1"/>
  <c r="D791" i="1"/>
  <c r="C791" i="1"/>
  <c r="B791" i="1"/>
  <c r="G790" i="1"/>
  <c r="D790" i="1"/>
  <c r="C790" i="1"/>
  <c r="B790" i="1"/>
  <c r="G789" i="1"/>
  <c r="D789" i="1"/>
  <c r="C789" i="1"/>
  <c r="B789" i="1"/>
  <c r="G788" i="1"/>
  <c r="D788" i="1"/>
  <c r="C788" i="1"/>
  <c r="B788" i="1"/>
  <c r="G787" i="1"/>
  <c r="D787" i="1"/>
  <c r="C787" i="1"/>
  <c r="B787" i="1"/>
  <c r="G786" i="1"/>
  <c r="D786" i="1"/>
  <c r="C786" i="1"/>
  <c r="B786" i="1"/>
  <c r="G785" i="1"/>
  <c r="D785" i="1"/>
  <c r="C785" i="1"/>
  <c r="B785" i="1"/>
  <c r="G784" i="1"/>
  <c r="D784" i="1"/>
  <c r="C784" i="1"/>
  <c r="B784" i="1"/>
  <c r="G783" i="1"/>
  <c r="D783" i="1"/>
  <c r="C783" i="1"/>
  <c r="B783" i="1"/>
  <c r="G782" i="1"/>
  <c r="D782" i="1"/>
  <c r="C782" i="1"/>
  <c r="B782" i="1"/>
  <c r="G781" i="1"/>
  <c r="D781" i="1"/>
  <c r="C781" i="1"/>
  <c r="B781" i="1"/>
  <c r="G780" i="1"/>
  <c r="D780" i="1"/>
  <c r="C780" i="1"/>
  <c r="B780" i="1"/>
  <c r="G779" i="1"/>
  <c r="D779" i="1"/>
  <c r="C779" i="1"/>
  <c r="B779" i="1"/>
  <c r="G778" i="1"/>
  <c r="D778" i="1"/>
  <c r="C778" i="1"/>
  <c r="B778" i="1"/>
  <c r="G777" i="1"/>
  <c r="D777" i="1"/>
  <c r="C777" i="1"/>
  <c r="B777" i="1"/>
  <c r="G776" i="1"/>
  <c r="D776" i="1"/>
  <c r="C776" i="1"/>
  <c r="B776" i="1"/>
  <c r="G775" i="1"/>
  <c r="D775" i="1"/>
  <c r="C775" i="1"/>
  <c r="B775" i="1"/>
  <c r="G774" i="1"/>
  <c r="D774" i="1"/>
  <c r="C774" i="1"/>
  <c r="B774" i="1"/>
  <c r="G773" i="1"/>
  <c r="D773" i="1"/>
  <c r="C773" i="1"/>
  <c r="B773" i="1"/>
  <c r="G772" i="1"/>
  <c r="D772" i="1"/>
  <c r="C772" i="1"/>
  <c r="B772" i="1"/>
  <c r="G771" i="1"/>
  <c r="D771" i="1"/>
  <c r="C771" i="1"/>
  <c r="B771" i="1"/>
  <c r="G770" i="1"/>
  <c r="D770" i="1"/>
  <c r="C770" i="1"/>
  <c r="B770" i="1"/>
  <c r="G769" i="1"/>
  <c r="D769" i="1"/>
  <c r="C769" i="1"/>
  <c r="B769" i="1"/>
  <c r="G768" i="1"/>
  <c r="D768" i="1"/>
  <c r="C768" i="1"/>
  <c r="B768" i="1"/>
  <c r="G767" i="1"/>
  <c r="D767" i="1"/>
  <c r="C767" i="1"/>
  <c r="B767" i="1"/>
  <c r="G766" i="1"/>
  <c r="D766" i="1"/>
  <c r="C766" i="1"/>
  <c r="B766" i="1"/>
  <c r="G765" i="1"/>
  <c r="D765" i="1"/>
  <c r="C765" i="1"/>
  <c r="B765" i="1"/>
  <c r="G764" i="1"/>
  <c r="D764" i="1"/>
  <c r="C764" i="1"/>
  <c r="B764" i="1"/>
  <c r="G763" i="1"/>
  <c r="D763" i="1"/>
  <c r="C763" i="1"/>
  <c r="B763" i="1"/>
  <c r="G762" i="1"/>
  <c r="D762" i="1"/>
  <c r="C762" i="1"/>
  <c r="B762" i="1"/>
  <c r="G761" i="1"/>
  <c r="D761" i="1"/>
  <c r="C761" i="1"/>
  <c r="B761" i="1"/>
  <c r="G760" i="1"/>
  <c r="D760" i="1"/>
  <c r="C760" i="1"/>
  <c r="B760" i="1"/>
  <c r="G759" i="1"/>
  <c r="D759" i="1"/>
  <c r="C759" i="1"/>
  <c r="B759" i="1"/>
  <c r="G758" i="1"/>
  <c r="D758" i="1"/>
  <c r="C758" i="1"/>
  <c r="B758" i="1"/>
  <c r="G757" i="1"/>
  <c r="D757" i="1"/>
  <c r="C757" i="1"/>
  <c r="B757" i="1"/>
  <c r="G756" i="1"/>
  <c r="D756" i="1"/>
  <c r="C756" i="1"/>
  <c r="B756" i="1"/>
  <c r="G755" i="1"/>
  <c r="D755" i="1"/>
  <c r="C755" i="1"/>
  <c r="B755" i="1"/>
  <c r="G754" i="1"/>
  <c r="D754" i="1"/>
  <c r="C754" i="1"/>
  <c r="B754" i="1"/>
  <c r="G753" i="1"/>
  <c r="D753" i="1"/>
  <c r="C753" i="1"/>
  <c r="B753" i="1"/>
  <c r="G752" i="1"/>
  <c r="D752" i="1"/>
  <c r="C752" i="1"/>
  <c r="B752" i="1"/>
  <c r="G751" i="1"/>
  <c r="D751" i="1"/>
  <c r="C751" i="1"/>
  <c r="B751" i="1"/>
  <c r="G750" i="1"/>
  <c r="D750" i="1"/>
  <c r="C750" i="1"/>
  <c r="B750" i="1"/>
  <c r="G749" i="1"/>
  <c r="D749" i="1"/>
  <c r="C749" i="1"/>
  <c r="B749" i="1"/>
  <c r="G748" i="1"/>
  <c r="D748" i="1"/>
  <c r="C748" i="1"/>
  <c r="B748" i="1"/>
  <c r="G747" i="1"/>
  <c r="D747" i="1"/>
  <c r="C747" i="1"/>
  <c r="B747" i="1"/>
  <c r="G746" i="1"/>
  <c r="D746" i="1"/>
  <c r="C746" i="1"/>
  <c r="B746" i="1"/>
  <c r="G745" i="1"/>
  <c r="D745" i="1"/>
  <c r="C745" i="1"/>
  <c r="B745" i="1"/>
  <c r="G744" i="1"/>
  <c r="D744" i="1"/>
  <c r="C744" i="1"/>
  <c r="B744" i="1"/>
  <c r="G743" i="1"/>
  <c r="D743" i="1"/>
  <c r="C743" i="1"/>
  <c r="B743" i="1"/>
  <c r="G742" i="1"/>
  <c r="D742" i="1"/>
  <c r="C742" i="1"/>
  <c r="B742" i="1"/>
  <c r="G741" i="1"/>
  <c r="D741" i="1"/>
  <c r="C741" i="1"/>
  <c r="B741" i="1"/>
  <c r="G740" i="1"/>
  <c r="D740" i="1"/>
  <c r="C740" i="1"/>
  <c r="B740" i="1"/>
  <c r="G739" i="1"/>
  <c r="D739" i="1"/>
  <c r="C739" i="1"/>
  <c r="B739" i="1"/>
  <c r="G738" i="1"/>
  <c r="D738" i="1"/>
  <c r="C738" i="1"/>
  <c r="B738" i="1"/>
  <c r="G737" i="1"/>
  <c r="D737" i="1"/>
  <c r="C737" i="1"/>
  <c r="B737" i="1"/>
  <c r="G736" i="1"/>
  <c r="D736" i="1"/>
  <c r="C736" i="1"/>
  <c r="B736" i="1"/>
  <c r="G735" i="1"/>
  <c r="D735" i="1"/>
  <c r="C735" i="1"/>
  <c r="B735" i="1"/>
  <c r="G734" i="1"/>
  <c r="D734" i="1"/>
  <c r="C734" i="1"/>
  <c r="B734" i="1"/>
  <c r="G733" i="1"/>
  <c r="D733" i="1"/>
  <c r="C733" i="1"/>
  <c r="B733" i="1"/>
  <c r="G732" i="1"/>
  <c r="D732" i="1"/>
  <c r="C732" i="1"/>
  <c r="B732" i="1"/>
  <c r="G731" i="1"/>
  <c r="D731" i="1"/>
  <c r="C731" i="1"/>
  <c r="B731" i="1"/>
  <c r="G730" i="1"/>
  <c r="D730" i="1"/>
  <c r="C730" i="1"/>
  <c r="B730" i="1"/>
  <c r="G729" i="1"/>
  <c r="D729" i="1"/>
  <c r="C729" i="1"/>
  <c r="B729" i="1"/>
  <c r="G728" i="1"/>
  <c r="D728" i="1"/>
  <c r="C728" i="1"/>
  <c r="B728" i="1"/>
  <c r="G727" i="1"/>
  <c r="D727" i="1"/>
  <c r="C727" i="1"/>
  <c r="B727" i="1"/>
  <c r="G726" i="1"/>
  <c r="D726" i="1"/>
  <c r="C726" i="1"/>
  <c r="B726" i="1"/>
  <c r="G725" i="1"/>
  <c r="D725" i="1"/>
  <c r="C725" i="1"/>
  <c r="B725" i="1"/>
  <c r="G724" i="1"/>
  <c r="D724" i="1"/>
  <c r="C724" i="1"/>
  <c r="B724" i="1"/>
  <c r="G723" i="1"/>
  <c r="D723" i="1"/>
  <c r="C723" i="1"/>
  <c r="B723" i="1"/>
  <c r="G722" i="1"/>
  <c r="D722" i="1"/>
  <c r="C722" i="1"/>
  <c r="B722" i="1"/>
  <c r="G721" i="1"/>
  <c r="D721" i="1"/>
  <c r="C721" i="1"/>
  <c r="B721" i="1"/>
  <c r="G720" i="1"/>
  <c r="D720" i="1"/>
  <c r="C720" i="1"/>
  <c r="B720" i="1"/>
  <c r="G719" i="1"/>
  <c r="D719" i="1"/>
  <c r="C719" i="1"/>
  <c r="B719" i="1"/>
  <c r="G718" i="1"/>
  <c r="D718" i="1"/>
  <c r="C718" i="1"/>
  <c r="B718" i="1"/>
  <c r="G717" i="1"/>
  <c r="D717" i="1"/>
  <c r="C717" i="1"/>
  <c r="B717" i="1"/>
  <c r="G716" i="1"/>
  <c r="D716" i="1"/>
  <c r="C716" i="1"/>
  <c r="B716" i="1"/>
  <c r="G715" i="1"/>
  <c r="D715" i="1"/>
  <c r="C715" i="1"/>
  <c r="B715" i="1"/>
  <c r="G714" i="1"/>
  <c r="D714" i="1"/>
  <c r="C714" i="1"/>
  <c r="B714" i="1"/>
  <c r="G713" i="1"/>
  <c r="D713" i="1"/>
  <c r="C713" i="1"/>
  <c r="B713" i="1"/>
  <c r="G712" i="1"/>
  <c r="D712" i="1"/>
  <c r="C712" i="1"/>
  <c r="B712" i="1"/>
  <c r="G711" i="1"/>
  <c r="D711" i="1"/>
  <c r="C711" i="1"/>
  <c r="B711" i="1"/>
  <c r="G710" i="1"/>
  <c r="D710" i="1"/>
  <c r="C710" i="1"/>
  <c r="B710" i="1"/>
  <c r="G709" i="1"/>
  <c r="D709" i="1"/>
  <c r="C709" i="1"/>
  <c r="B709" i="1"/>
  <c r="G708" i="1"/>
  <c r="D708" i="1"/>
  <c r="C708" i="1"/>
  <c r="B708" i="1"/>
  <c r="G707" i="1"/>
  <c r="D707" i="1"/>
  <c r="C707" i="1"/>
  <c r="B707" i="1"/>
  <c r="G706" i="1"/>
  <c r="D706" i="1"/>
  <c r="C706" i="1"/>
  <c r="B706" i="1"/>
  <c r="G705" i="1"/>
  <c r="D705" i="1"/>
  <c r="C705" i="1"/>
  <c r="B705" i="1"/>
  <c r="G704" i="1"/>
  <c r="D704" i="1"/>
  <c r="C704" i="1"/>
  <c r="B704" i="1"/>
  <c r="G703" i="1"/>
  <c r="D703" i="1"/>
  <c r="C703" i="1"/>
  <c r="B703" i="1"/>
  <c r="G702" i="1"/>
  <c r="D702" i="1"/>
  <c r="C702" i="1"/>
  <c r="B702" i="1"/>
  <c r="G701" i="1"/>
  <c r="D701" i="1"/>
  <c r="C701" i="1"/>
  <c r="B701" i="1"/>
  <c r="G700" i="1"/>
  <c r="D700" i="1"/>
  <c r="C700" i="1"/>
  <c r="B700" i="1"/>
  <c r="G699" i="1"/>
  <c r="D699" i="1"/>
  <c r="C699" i="1"/>
  <c r="B699" i="1"/>
  <c r="G698" i="1"/>
  <c r="D698" i="1"/>
  <c r="C698" i="1"/>
  <c r="B698" i="1"/>
  <c r="G697" i="1"/>
  <c r="D697" i="1"/>
  <c r="C697" i="1"/>
  <c r="B697" i="1"/>
  <c r="G696" i="1"/>
  <c r="D696" i="1"/>
  <c r="C696" i="1"/>
  <c r="B696" i="1"/>
  <c r="G695" i="1"/>
  <c r="D695" i="1"/>
  <c r="C695" i="1"/>
  <c r="B695" i="1"/>
  <c r="G694" i="1"/>
  <c r="D694" i="1"/>
  <c r="C694" i="1"/>
  <c r="B694" i="1"/>
  <c r="G693" i="1"/>
  <c r="D693" i="1"/>
  <c r="C693" i="1"/>
  <c r="B693" i="1"/>
  <c r="G692" i="1"/>
  <c r="D692" i="1"/>
  <c r="C692" i="1"/>
  <c r="B692" i="1"/>
  <c r="G691" i="1"/>
  <c r="D691" i="1"/>
  <c r="C691" i="1"/>
  <c r="B691" i="1"/>
  <c r="G690" i="1"/>
  <c r="D690" i="1"/>
  <c r="C690" i="1"/>
  <c r="B690" i="1"/>
  <c r="G689" i="1"/>
  <c r="D689" i="1"/>
  <c r="C689" i="1"/>
  <c r="B689" i="1"/>
  <c r="G688" i="1"/>
  <c r="D688" i="1"/>
  <c r="C688" i="1"/>
  <c r="B688" i="1"/>
  <c r="G687" i="1"/>
  <c r="D687" i="1"/>
  <c r="C687" i="1"/>
  <c r="B687" i="1"/>
  <c r="G686" i="1"/>
  <c r="D686" i="1"/>
  <c r="C686" i="1"/>
  <c r="B686" i="1"/>
  <c r="G685" i="1"/>
  <c r="D685" i="1"/>
  <c r="C685" i="1"/>
  <c r="B685" i="1"/>
  <c r="G684" i="1"/>
  <c r="D684" i="1"/>
  <c r="C684" i="1"/>
  <c r="B684" i="1"/>
  <c r="G683" i="1"/>
  <c r="D683" i="1"/>
  <c r="C683" i="1"/>
  <c r="B683" i="1"/>
  <c r="G682" i="1"/>
  <c r="D682" i="1"/>
  <c r="C682" i="1"/>
  <c r="B682" i="1"/>
  <c r="G681" i="1"/>
  <c r="D681" i="1"/>
  <c r="C681" i="1"/>
  <c r="B681" i="1"/>
  <c r="G680" i="1"/>
  <c r="D680" i="1"/>
  <c r="C680" i="1"/>
  <c r="B680" i="1"/>
  <c r="G679" i="1"/>
  <c r="D679" i="1"/>
  <c r="C679" i="1"/>
  <c r="B679" i="1"/>
  <c r="G678" i="1"/>
  <c r="D678" i="1"/>
  <c r="C678" i="1"/>
  <c r="B678" i="1"/>
  <c r="G677" i="1"/>
  <c r="D677" i="1"/>
  <c r="C677" i="1"/>
  <c r="B677" i="1"/>
  <c r="G676" i="1"/>
  <c r="D676" i="1"/>
  <c r="C676" i="1"/>
  <c r="B676" i="1"/>
  <c r="G675" i="1"/>
  <c r="D675" i="1"/>
  <c r="C675" i="1"/>
  <c r="B675" i="1"/>
  <c r="G674" i="1"/>
  <c r="D674" i="1"/>
  <c r="C674" i="1"/>
  <c r="B674" i="1"/>
  <c r="G673" i="1"/>
  <c r="D673" i="1"/>
  <c r="C673" i="1"/>
  <c r="B673" i="1"/>
  <c r="G672" i="1"/>
  <c r="D672" i="1"/>
  <c r="C672" i="1"/>
  <c r="B672" i="1"/>
  <c r="G671" i="1"/>
  <c r="D671" i="1"/>
  <c r="C671" i="1"/>
  <c r="B671" i="1"/>
  <c r="G670" i="1"/>
  <c r="D670" i="1"/>
  <c r="C670" i="1"/>
  <c r="B670" i="1"/>
  <c r="G669" i="1"/>
  <c r="D669" i="1"/>
  <c r="C669" i="1"/>
  <c r="B669" i="1"/>
  <c r="G668" i="1"/>
  <c r="D668" i="1"/>
  <c r="C668" i="1"/>
  <c r="B668" i="1"/>
  <c r="G667" i="1"/>
  <c r="D667" i="1"/>
  <c r="C667" i="1"/>
  <c r="B667" i="1"/>
  <c r="G666" i="1"/>
  <c r="D666" i="1"/>
  <c r="C666" i="1"/>
  <c r="B666" i="1"/>
  <c r="G665" i="1"/>
  <c r="D665" i="1"/>
  <c r="C665" i="1"/>
  <c r="B665" i="1"/>
  <c r="G664" i="1"/>
  <c r="D664" i="1"/>
  <c r="C664" i="1"/>
  <c r="B664" i="1"/>
  <c r="G663" i="1"/>
  <c r="D663" i="1"/>
  <c r="C663" i="1"/>
  <c r="B663" i="1"/>
  <c r="G662" i="1"/>
  <c r="D662" i="1"/>
  <c r="C662" i="1"/>
  <c r="B662" i="1"/>
  <c r="G661" i="1"/>
  <c r="D661" i="1"/>
  <c r="C661" i="1"/>
  <c r="B661" i="1"/>
  <c r="G660" i="1"/>
  <c r="D660" i="1"/>
  <c r="C660" i="1"/>
  <c r="B660" i="1"/>
  <c r="G659" i="1"/>
  <c r="D659" i="1"/>
  <c r="C659" i="1"/>
  <c r="B659" i="1"/>
  <c r="G658" i="1"/>
  <c r="D658" i="1"/>
  <c r="C658" i="1"/>
  <c r="B658" i="1"/>
  <c r="G657" i="1"/>
  <c r="D657" i="1"/>
  <c r="C657" i="1"/>
  <c r="B657" i="1"/>
  <c r="G656" i="1"/>
  <c r="D656" i="1"/>
  <c r="C656" i="1"/>
  <c r="B656" i="1"/>
  <c r="G655" i="1"/>
  <c r="D655" i="1"/>
  <c r="C655" i="1"/>
  <c r="B655" i="1"/>
  <c r="G654" i="1"/>
  <c r="D654" i="1"/>
  <c r="C654" i="1"/>
  <c r="B654" i="1"/>
  <c r="G653" i="1"/>
  <c r="D653" i="1"/>
  <c r="C653" i="1"/>
  <c r="B653" i="1"/>
  <c r="G652" i="1"/>
  <c r="D652" i="1"/>
  <c r="C652" i="1"/>
  <c r="B652" i="1"/>
  <c r="G651" i="1"/>
  <c r="D651" i="1"/>
  <c r="C651" i="1"/>
  <c r="B651" i="1"/>
  <c r="G650" i="1"/>
  <c r="D650" i="1"/>
  <c r="C650" i="1"/>
  <c r="B650" i="1"/>
  <c r="G649" i="1"/>
  <c r="D649" i="1"/>
  <c r="C649" i="1"/>
  <c r="B649" i="1"/>
  <c r="G648" i="1"/>
  <c r="D648" i="1"/>
  <c r="C648" i="1"/>
  <c r="B648" i="1"/>
  <c r="G647" i="1"/>
  <c r="D647" i="1"/>
  <c r="C647" i="1"/>
  <c r="B647" i="1"/>
  <c r="G646" i="1"/>
  <c r="D646" i="1"/>
  <c r="C646" i="1"/>
  <c r="B646" i="1"/>
  <c r="G645" i="1"/>
  <c r="D645" i="1"/>
  <c r="C645" i="1"/>
  <c r="B645" i="1"/>
  <c r="G644" i="1"/>
  <c r="D644" i="1"/>
  <c r="C644" i="1"/>
  <c r="B644" i="1"/>
  <c r="G643" i="1"/>
  <c r="D643" i="1"/>
  <c r="C643" i="1"/>
  <c r="B643" i="1"/>
  <c r="G642" i="1"/>
  <c r="D642" i="1"/>
  <c r="C642" i="1"/>
  <c r="B642" i="1"/>
  <c r="G641" i="1"/>
  <c r="D641" i="1"/>
  <c r="C641" i="1"/>
  <c r="B641" i="1"/>
  <c r="G640" i="1"/>
  <c r="D640" i="1"/>
  <c r="C640" i="1"/>
  <c r="B640" i="1"/>
  <c r="G639" i="1"/>
  <c r="D639" i="1"/>
  <c r="C639" i="1"/>
  <c r="B639" i="1"/>
  <c r="G638" i="1"/>
  <c r="D638" i="1"/>
  <c r="C638" i="1"/>
  <c r="B638" i="1"/>
  <c r="G637" i="1"/>
  <c r="D637" i="1"/>
  <c r="C637" i="1"/>
  <c r="B637" i="1"/>
  <c r="G636" i="1"/>
  <c r="D636" i="1"/>
  <c r="C636" i="1"/>
  <c r="B636" i="1"/>
  <c r="G635" i="1"/>
  <c r="D635" i="1"/>
  <c r="C635" i="1"/>
  <c r="B635" i="1"/>
  <c r="G634" i="1"/>
  <c r="D634" i="1"/>
  <c r="C634" i="1"/>
  <c r="B634" i="1"/>
  <c r="G633" i="1"/>
  <c r="D633" i="1"/>
  <c r="C633" i="1"/>
  <c r="B633" i="1"/>
  <c r="G632" i="1"/>
  <c r="D632" i="1"/>
  <c r="C632" i="1"/>
  <c r="B632" i="1"/>
  <c r="G631" i="1"/>
  <c r="D631" i="1"/>
  <c r="C631" i="1"/>
  <c r="B631" i="1"/>
  <c r="G630" i="1"/>
  <c r="D630" i="1"/>
  <c r="C630" i="1"/>
  <c r="B630" i="1"/>
  <c r="G629" i="1"/>
  <c r="D629" i="1"/>
  <c r="C629" i="1"/>
  <c r="B629" i="1"/>
  <c r="G628" i="1"/>
  <c r="D628" i="1"/>
  <c r="C628" i="1"/>
  <c r="B628" i="1"/>
  <c r="G627" i="1"/>
  <c r="D627" i="1"/>
  <c r="C627" i="1"/>
  <c r="B627" i="1"/>
  <c r="G626" i="1"/>
  <c r="D626" i="1"/>
  <c r="C626" i="1"/>
  <c r="B626" i="1"/>
  <c r="G625" i="1"/>
  <c r="D625" i="1"/>
  <c r="C625" i="1"/>
  <c r="B625" i="1"/>
  <c r="G624" i="1"/>
  <c r="D624" i="1"/>
  <c r="C624" i="1"/>
  <c r="B624" i="1"/>
  <c r="G623" i="1"/>
  <c r="D623" i="1"/>
  <c r="C623" i="1"/>
  <c r="B623" i="1"/>
  <c r="G622" i="1"/>
  <c r="D622" i="1"/>
  <c r="C622" i="1"/>
  <c r="B622" i="1"/>
  <c r="G621" i="1"/>
  <c r="D621" i="1"/>
  <c r="C621" i="1"/>
  <c r="B621" i="1"/>
  <c r="G620" i="1"/>
  <c r="D620" i="1"/>
  <c r="C620" i="1"/>
  <c r="B620" i="1"/>
  <c r="G619" i="1"/>
  <c r="D619" i="1"/>
  <c r="C619" i="1"/>
  <c r="B619" i="1"/>
  <c r="G618" i="1"/>
  <c r="D618" i="1"/>
  <c r="C618" i="1"/>
  <c r="B618" i="1"/>
  <c r="G617" i="1"/>
  <c r="D617" i="1"/>
  <c r="C617" i="1"/>
  <c r="B617" i="1"/>
  <c r="G616" i="1"/>
  <c r="D616" i="1"/>
  <c r="C616" i="1"/>
  <c r="B616" i="1"/>
  <c r="G615" i="1"/>
  <c r="D615" i="1"/>
  <c r="C615" i="1"/>
  <c r="B615" i="1"/>
  <c r="G614" i="1"/>
  <c r="D614" i="1"/>
  <c r="C614" i="1"/>
  <c r="B614" i="1"/>
  <c r="G613" i="1"/>
  <c r="D613" i="1"/>
  <c r="C613" i="1"/>
  <c r="B613" i="1"/>
  <c r="G612" i="1"/>
  <c r="D612" i="1"/>
  <c r="C612" i="1"/>
  <c r="B612" i="1"/>
  <c r="G611" i="1"/>
  <c r="D611" i="1"/>
  <c r="C611" i="1"/>
  <c r="B611" i="1"/>
  <c r="G610" i="1"/>
  <c r="D610" i="1"/>
  <c r="C610" i="1"/>
  <c r="B610" i="1"/>
  <c r="G609" i="1"/>
  <c r="D609" i="1"/>
  <c r="C609" i="1"/>
  <c r="B609" i="1"/>
  <c r="G608" i="1"/>
  <c r="D608" i="1"/>
  <c r="C608" i="1"/>
  <c r="B608" i="1"/>
  <c r="G607" i="1"/>
  <c r="D607" i="1"/>
  <c r="C607" i="1"/>
  <c r="B607" i="1"/>
  <c r="G606" i="1"/>
  <c r="D606" i="1"/>
  <c r="C606" i="1"/>
  <c r="B606" i="1"/>
  <c r="G605" i="1"/>
  <c r="D605" i="1"/>
  <c r="C605" i="1"/>
  <c r="B605" i="1"/>
  <c r="G604" i="1"/>
  <c r="D604" i="1"/>
  <c r="C604" i="1"/>
  <c r="B604" i="1"/>
  <c r="G603" i="1"/>
  <c r="D603" i="1"/>
  <c r="C603" i="1"/>
  <c r="B603" i="1"/>
  <c r="G602" i="1"/>
  <c r="D602" i="1"/>
  <c r="C602" i="1"/>
  <c r="B602" i="1"/>
  <c r="G601" i="1"/>
  <c r="D601" i="1"/>
  <c r="C601" i="1"/>
  <c r="B601" i="1"/>
  <c r="G600" i="1"/>
  <c r="D600" i="1"/>
  <c r="C600" i="1"/>
  <c r="B600" i="1"/>
  <c r="G599" i="1"/>
  <c r="D599" i="1"/>
  <c r="C599" i="1"/>
  <c r="B599" i="1"/>
  <c r="G598" i="1"/>
  <c r="D598" i="1"/>
  <c r="C598" i="1"/>
  <c r="B598" i="1"/>
  <c r="G597" i="1"/>
  <c r="D597" i="1"/>
  <c r="C597" i="1"/>
  <c r="B597" i="1"/>
  <c r="G596" i="1"/>
  <c r="D596" i="1"/>
  <c r="C596" i="1"/>
  <c r="B596" i="1"/>
  <c r="G595" i="1"/>
  <c r="D595" i="1"/>
  <c r="C595" i="1"/>
  <c r="B595" i="1"/>
  <c r="G594" i="1"/>
  <c r="D594" i="1"/>
  <c r="C594" i="1"/>
  <c r="B594" i="1"/>
  <c r="G593" i="1"/>
  <c r="D593" i="1"/>
  <c r="C593" i="1"/>
  <c r="B593" i="1"/>
  <c r="G592" i="1"/>
  <c r="D592" i="1"/>
  <c r="C592" i="1"/>
  <c r="B592" i="1"/>
  <c r="G591" i="1"/>
  <c r="D591" i="1"/>
  <c r="C591" i="1"/>
  <c r="B591" i="1"/>
  <c r="G590" i="1"/>
  <c r="D590" i="1"/>
  <c r="C590" i="1"/>
  <c r="B590" i="1"/>
  <c r="G589" i="1"/>
  <c r="D589" i="1"/>
  <c r="C589" i="1"/>
  <c r="B589" i="1"/>
  <c r="G588" i="1"/>
  <c r="D588" i="1"/>
  <c r="C588" i="1"/>
  <c r="B588" i="1"/>
  <c r="G587" i="1"/>
  <c r="D587" i="1"/>
  <c r="C587" i="1"/>
  <c r="B587" i="1"/>
  <c r="G586" i="1"/>
  <c r="D586" i="1"/>
  <c r="C586" i="1"/>
  <c r="B586" i="1"/>
  <c r="G585" i="1"/>
  <c r="D585" i="1"/>
  <c r="C585" i="1"/>
  <c r="B585" i="1"/>
  <c r="G584" i="1"/>
  <c r="D584" i="1"/>
  <c r="C584" i="1"/>
  <c r="B584" i="1"/>
  <c r="G583" i="1"/>
  <c r="D583" i="1"/>
  <c r="C583" i="1"/>
  <c r="B583" i="1"/>
  <c r="G582" i="1"/>
  <c r="D582" i="1"/>
  <c r="C582" i="1"/>
  <c r="B582" i="1"/>
  <c r="G581" i="1"/>
  <c r="D581" i="1"/>
  <c r="C581" i="1"/>
  <c r="B581" i="1"/>
  <c r="G580" i="1"/>
  <c r="D580" i="1"/>
  <c r="C580" i="1"/>
  <c r="B580" i="1"/>
  <c r="G579" i="1"/>
  <c r="D579" i="1"/>
  <c r="C579" i="1"/>
  <c r="B579" i="1"/>
  <c r="G578" i="1"/>
  <c r="D578" i="1"/>
  <c r="C578" i="1"/>
  <c r="B578" i="1"/>
  <c r="G577" i="1"/>
  <c r="D577" i="1"/>
  <c r="C577" i="1"/>
  <c r="B577" i="1"/>
  <c r="G576" i="1"/>
  <c r="D576" i="1"/>
  <c r="C576" i="1"/>
  <c r="B576" i="1"/>
  <c r="G575" i="1"/>
  <c r="D575" i="1"/>
  <c r="C575" i="1"/>
  <c r="B575" i="1"/>
  <c r="G574" i="1"/>
  <c r="D574" i="1"/>
  <c r="C574" i="1"/>
  <c r="B574" i="1"/>
  <c r="G573" i="1"/>
  <c r="D573" i="1"/>
  <c r="C573" i="1"/>
  <c r="B573" i="1"/>
  <c r="G572" i="1"/>
  <c r="D572" i="1"/>
  <c r="C572" i="1"/>
  <c r="B572" i="1"/>
  <c r="G571" i="1"/>
  <c r="D571" i="1"/>
  <c r="C571" i="1"/>
  <c r="B571" i="1"/>
  <c r="G570" i="1"/>
  <c r="D570" i="1"/>
  <c r="C570" i="1"/>
  <c r="B570" i="1"/>
  <c r="G569" i="1"/>
  <c r="D569" i="1"/>
  <c r="C569" i="1"/>
  <c r="B569" i="1"/>
  <c r="G568" i="1"/>
  <c r="D568" i="1"/>
  <c r="C568" i="1"/>
  <c r="B568" i="1"/>
  <c r="G567" i="1"/>
  <c r="D567" i="1"/>
  <c r="C567" i="1"/>
  <c r="B567" i="1"/>
  <c r="G566" i="1"/>
  <c r="D566" i="1"/>
  <c r="C566" i="1"/>
  <c r="B566" i="1"/>
  <c r="G565" i="1"/>
  <c r="D565" i="1"/>
  <c r="C565" i="1"/>
  <c r="B565" i="1"/>
  <c r="G564" i="1"/>
  <c r="D564" i="1"/>
  <c r="C564" i="1"/>
  <c r="B564" i="1"/>
  <c r="G563" i="1"/>
  <c r="D563" i="1"/>
  <c r="C563" i="1"/>
  <c r="B563" i="1"/>
  <c r="G562" i="1"/>
  <c r="D562" i="1"/>
  <c r="C562" i="1"/>
  <c r="B562" i="1"/>
  <c r="G561" i="1"/>
  <c r="D561" i="1"/>
  <c r="C561" i="1"/>
  <c r="B561" i="1"/>
  <c r="G560" i="1"/>
  <c r="D560" i="1"/>
  <c r="C560" i="1"/>
  <c r="B560" i="1"/>
  <c r="G559" i="1"/>
  <c r="D559" i="1"/>
  <c r="C559" i="1"/>
  <c r="B559" i="1"/>
  <c r="G558" i="1"/>
  <c r="D558" i="1"/>
  <c r="C558" i="1"/>
  <c r="B558" i="1"/>
  <c r="G557" i="1"/>
  <c r="D557" i="1"/>
  <c r="C557" i="1"/>
  <c r="B557" i="1"/>
  <c r="G556" i="1"/>
  <c r="D556" i="1"/>
  <c r="C556" i="1"/>
  <c r="B556" i="1"/>
  <c r="G555" i="1"/>
  <c r="D555" i="1"/>
  <c r="C555" i="1"/>
  <c r="B555" i="1"/>
  <c r="G554" i="1"/>
  <c r="D554" i="1"/>
  <c r="C554" i="1"/>
  <c r="B554" i="1"/>
  <c r="G553" i="1"/>
  <c r="D553" i="1"/>
  <c r="C553" i="1"/>
  <c r="B553" i="1"/>
  <c r="G552" i="1"/>
  <c r="D552" i="1"/>
  <c r="C552" i="1"/>
  <c r="B552" i="1"/>
  <c r="G551" i="1"/>
  <c r="D551" i="1"/>
  <c r="C551" i="1"/>
  <c r="B551" i="1"/>
  <c r="G550" i="1"/>
  <c r="D550" i="1"/>
  <c r="C550" i="1"/>
  <c r="B550" i="1"/>
  <c r="G549" i="1"/>
  <c r="D549" i="1"/>
  <c r="C549" i="1"/>
  <c r="B549" i="1"/>
  <c r="G548" i="1"/>
  <c r="D548" i="1"/>
  <c r="C548" i="1"/>
  <c r="B548" i="1"/>
  <c r="G547" i="1"/>
  <c r="D547" i="1"/>
  <c r="C547" i="1"/>
  <c r="B547" i="1"/>
  <c r="G546" i="1"/>
  <c r="D546" i="1"/>
  <c r="C546" i="1"/>
  <c r="B546" i="1"/>
  <c r="G545" i="1"/>
  <c r="D545" i="1"/>
  <c r="C545" i="1"/>
  <c r="B545" i="1"/>
  <c r="G544" i="1"/>
  <c r="D544" i="1"/>
  <c r="C544" i="1"/>
  <c r="B544" i="1"/>
  <c r="G543" i="1"/>
  <c r="D543" i="1"/>
  <c r="C543" i="1"/>
  <c r="B543" i="1"/>
  <c r="G542" i="1"/>
  <c r="D542" i="1"/>
  <c r="C542" i="1"/>
  <c r="B542" i="1"/>
  <c r="G541" i="1"/>
  <c r="D541" i="1"/>
  <c r="C541" i="1"/>
  <c r="B541" i="1"/>
  <c r="G540" i="1"/>
  <c r="D540" i="1"/>
  <c r="C540" i="1"/>
  <c r="B540" i="1"/>
  <c r="G539" i="1"/>
  <c r="D539" i="1"/>
  <c r="C539" i="1"/>
  <c r="B539" i="1"/>
  <c r="G538" i="1"/>
  <c r="D538" i="1"/>
  <c r="C538" i="1"/>
  <c r="B538" i="1"/>
  <c r="G537" i="1"/>
  <c r="D537" i="1"/>
  <c r="C537" i="1"/>
  <c r="B537" i="1"/>
  <c r="G536" i="1"/>
  <c r="D536" i="1"/>
  <c r="C536" i="1"/>
  <c r="B536" i="1"/>
  <c r="G535" i="1"/>
  <c r="D535" i="1"/>
  <c r="C535" i="1"/>
  <c r="B535" i="1"/>
  <c r="G534" i="1"/>
  <c r="D534" i="1"/>
  <c r="C534" i="1"/>
  <c r="B534" i="1"/>
  <c r="G533" i="1"/>
  <c r="D533" i="1"/>
  <c r="C533" i="1"/>
  <c r="B533" i="1"/>
  <c r="G532" i="1"/>
  <c r="D532" i="1"/>
  <c r="C532" i="1"/>
  <c r="B532" i="1"/>
  <c r="G531" i="1"/>
  <c r="D531" i="1"/>
  <c r="C531" i="1"/>
  <c r="B531" i="1"/>
  <c r="G530" i="1"/>
  <c r="D530" i="1"/>
  <c r="C530" i="1"/>
  <c r="B530" i="1"/>
  <c r="G529" i="1"/>
  <c r="D529" i="1"/>
  <c r="C529" i="1"/>
  <c r="B529" i="1"/>
  <c r="G528" i="1"/>
  <c r="D528" i="1"/>
  <c r="C528" i="1"/>
  <c r="B528" i="1"/>
  <c r="G527" i="1"/>
  <c r="D527" i="1"/>
  <c r="C527" i="1"/>
  <c r="B527" i="1"/>
  <c r="G526" i="1"/>
  <c r="D526" i="1"/>
  <c r="C526" i="1"/>
  <c r="B526" i="1"/>
  <c r="G525" i="1"/>
  <c r="D525" i="1"/>
  <c r="C525" i="1"/>
  <c r="B525" i="1"/>
  <c r="G524" i="1"/>
  <c r="D524" i="1"/>
  <c r="C524" i="1"/>
  <c r="B524" i="1"/>
  <c r="G523" i="1"/>
  <c r="D523" i="1"/>
  <c r="C523" i="1"/>
  <c r="B523" i="1"/>
  <c r="G522" i="1"/>
  <c r="D522" i="1"/>
  <c r="C522" i="1"/>
  <c r="B522" i="1"/>
  <c r="G521" i="1"/>
  <c r="D521" i="1"/>
  <c r="C521" i="1"/>
  <c r="B521" i="1"/>
  <c r="G520" i="1"/>
  <c r="D520" i="1"/>
  <c r="C520" i="1"/>
  <c r="B520" i="1"/>
  <c r="G519" i="1"/>
  <c r="D519" i="1"/>
  <c r="C519" i="1"/>
  <c r="B519" i="1"/>
  <c r="G518" i="1"/>
  <c r="D518" i="1"/>
  <c r="C518" i="1"/>
  <c r="B518" i="1"/>
  <c r="G517" i="1"/>
  <c r="D517" i="1"/>
  <c r="C517" i="1"/>
  <c r="B517" i="1"/>
  <c r="G516" i="1"/>
  <c r="D516" i="1"/>
  <c r="C516" i="1"/>
  <c r="B516" i="1"/>
  <c r="G515" i="1"/>
  <c r="D515" i="1"/>
  <c r="C515" i="1"/>
  <c r="B515" i="1"/>
  <c r="G514" i="1"/>
  <c r="D514" i="1"/>
  <c r="C514" i="1"/>
  <c r="B514" i="1"/>
  <c r="G513" i="1"/>
  <c r="D513" i="1"/>
  <c r="C513" i="1"/>
  <c r="B513" i="1"/>
  <c r="G512" i="1"/>
  <c r="D512" i="1"/>
  <c r="C512" i="1"/>
  <c r="B512" i="1"/>
  <c r="G511" i="1"/>
  <c r="D511" i="1"/>
  <c r="C511" i="1"/>
  <c r="B511" i="1"/>
  <c r="G510" i="1"/>
  <c r="D510" i="1"/>
  <c r="C510" i="1"/>
  <c r="B510" i="1"/>
  <c r="G509" i="1"/>
  <c r="D509" i="1"/>
  <c r="C509" i="1"/>
  <c r="B509" i="1"/>
  <c r="G508" i="1"/>
  <c r="D508" i="1"/>
  <c r="C508" i="1"/>
  <c r="B508" i="1"/>
  <c r="G507" i="1"/>
  <c r="D507" i="1"/>
  <c r="C507" i="1"/>
  <c r="B507" i="1"/>
  <c r="G506" i="1"/>
  <c r="D506" i="1"/>
  <c r="C506" i="1"/>
  <c r="B506" i="1"/>
  <c r="G505" i="1"/>
  <c r="D505" i="1"/>
  <c r="C505" i="1"/>
  <c r="B505" i="1"/>
  <c r="G504" i="1"/>
  <c r="D504" i="1"/>
  <c r="C504" i="1"/>
  <c r="B504" i="1"/>
  <c r="G503" i="1"/>
  <c r="D503" i="1"/>
  <c r="C503" i="1"/>
  <c r="B503" i="1"/>
  <c r="G502" i="1"/>
  <c r="D502" i="1"/>
  <c r="C502" i="1"/>
  <c r="B502" i="1"/>
  <c r="G501" i="1"/>
  <c r="D501" i="1"/>
  <c r="C501" i="1"/>
  <c r="B501" i="1"/>
  <c r="G500" i="1"/>
  <c r="D500" i="1"/>
  <c r="C500" i="1"/>
  <c r="B500" i="1"/>
  <c r="G499" i="1"/>
  <c r="D499" i="1"/>
  <c r="C499" i="1"/>
  <c r="B499" i="1"/>
  <c r="G498" i="1"/>
  <c r="D498" i="1"/>
  <c r="C498" i="1"/>
  <c r="B498" i="1"/>
  <c r="G497" i="1"/>
  <c r="D497" i="1"/>
  <c r="C497" i="1"/>
  <c r="B497" i="1"/>
  <c r="G496" i="1"/>
  <c r="D496" i="1"/>
  <c r="C496" i="1"/>
  <c r="B496" i="1"/>
  <c r="G495" i="1"/>
  <c r="D495" i="1"/>
  <c r="C495" i="1"/>
  <c r="B495" i="1"/>
  <c r="G494" i="1"/>
  <c r="D494" i="1"/>
  <c r="C494" i="1"/>
  <c r="B494" i="1"/>
  <c r="G493" i="1"/>
  <c r="D493" i="1"/>
  <c r="C493" i="1"/>
  <c r="B493" i="1"/>
  <c r="G492" i="1"/>
  <c r="D492" i="1"/>
  <c r="C492" i="1"/>
  <c r="B492" i="1"/>
  <c r="G491" i="1"/>
  <c r="D491" i="1"/>
  <c r="C491" i="1"/>
  <c r="B491" i="1"/>
  <c r="G490" i="1"/>
  <c r="D490" i="1"/>
  <c r="C490" i="1"/>
  <c r="B490" i="1"/>
  <c r="G489" i="1"/>
  <c r="D489" i="1"/>
  <c r="C489" i="1"/>
  <c r="B489" i="1"/>
  <c r="G488" i="1"/>
  <c r="D488" i="1"/>
  <c r="C488" i="1"/>
  <c r="B488" i="1"/>
  <c r="G487" i="1"/>
  <c r="D487" i="1"/>
  <c r="C487" i="1"/>
  <c r="B487" i="1"/>
  <c r="G486" i="1"/>
  <c r="D486" i="1"/>
  <c r="C486" i="1"/>
  <c r="B486" i="1"/>
  <c r="G485" i="1"/>
  <c r="D485" i="1"/>
  <c r="C485" i="1"/>
  <c r="B485" i="1"/>
  <c r="G484" i="1"/>
  <c r="D484" i="1"/>
  <c r="C484" i="1"/>
  <c r="B484" i="1"/>
  <c r="G483" i="1"/>
  <c r="D483" i="1"/>
  <c r="C483" i="1"/>
  <c r="B483" i="1"/>
  <c r="G482" i="1"/>
  <c r="D482" i="1"/>
  <c r="C482" i="1"/>
  <c r="B482" i="1"/>
  <c r="G481" i="1"/>
  <c r="D481" i="1"/>
  <c r="C481" i="1"/>
  <c r="B481" i="1"/>
  <c r="G480" i="1"/>
  <c r="D480" i="1"/>
  <c r="C480" i="1"/>
  <c r="B480" i="1"/>
  <c r="G479" i="1"/>
  <c r="D479" i="1"/>
  <c r="C479" i="1"/>
  <c r="B479" i="1"/>
  <c r="G478" i="1"/>
  <c r="D478" i="1"/>
  <c r="C478" i="1"/>
  <c r="B478" i="1"/>
  <c r="G477" i="1"/>
  <c r="D477" i="1"/>
  <c r="C477" i="1"/>
  <c r="B477" i="1"/>
  <c r="G476" i="1"/>
  <c r="D476" i="1"/>
  <c r="C476" i="1"/>
  <c r="B476" i="1"/>
  <c r="G475" i="1"/>
  <c r="D475" i="1"/>
  <c r="C475" i="1"/>
  <c r="B475" i="1"/>
  <c r="G474" i="1"/>
  <c r="D474" i="1"/>
  <c r="C474" i="1"/>
  <c r="B474" i="1"/>
  <c r="G473" i="1"/>
  <c r="D473" i="1"/>
  <c r="C473" i="1"/>
  <c r="B473" i="1"/>
  <c r="G472" i="1"/>
  <c r="D472" i="1"/>
  <c r="C472" i="1"/>
  <c r="B472" i="1"/>
  <c r="G471" i="1"/>
  <c r="D471" i="1"/>
  <c r="C471" i="1"/>
  <c r="B471" i="1"/>
  <c r="G470" i="1"/>
  <c r="D470" i="1"/>
  <c r="C470" i="1"/>
  <c r="B470" i="1"/>
  <c r="G469" i="1"/>
  <c r="D469" i="1"/>
  <c r="C469" i="1"/>
  <c r="B469" i="1"/>
  <c r="G468" i="1"/>
  <c r="D468" i="1"/>
  <c r="C468" i="1"/>
  <c r="B468" i="1"/>
  <c r="G467" i="1"/>
  <c r="D467" i="1"/>
  <c r="C467" i="1"/>
  <c r="B467" i="1"/>
  <c r="G466" i="1"/>
  <c r="D466" i="1"/>
  <c r="C466" i="1"/>
  <c r="B466" i="1"/>
  <c r="G465" i="1"/>
  <c r="D465" i="1"/>
  <c r="C465" i="1"/>
  <c r="B465" i="1"/>
  <c r="G464" i="1"/>
  <c r="D464" i="1"/>
  <c r="C464" i="1"/>
  <c r="B464" i="1"/>
  <c r="G463" i="1"/>
  <c r="D463" i="1"/>
  <c r="C463" i="1"/>
  <c r="B463" i="1"/>
  <c r="G462" i="1"/>
  <c r="D462" i="1"/>
  <c r="C462" i="1"/>
  <c r="B462" i="1"/>
  <c r="G461" i="1"/>
  <c r="D461" i="1"/>
  <c r="C461" i="1"/>
  <c r="B461" i="1"/>
  <c r="G460" i="1"/>
  <c r="D460" i="1"/>
  <c r="C460" i="1"/>
  <c r="B460" i="1"/>
  <c r="G459" i="1"/>
  <c r="D459" i="1"/>
  <c r="C459" i="1"/>
  <c r="B459" i="1"/>
  <c r="G458" i="1"/>
  <c r="D458" i="1"/>
  <c r="C458" i="1"/>
  <c r="B458" i="1"/>
  <c r="G457" i="1"/>
  <c r="D457" i="1"/>
  <c r="C457" i="1"/>
  <c r="B457" i="1"/>
  <c r="G456" i="1"/>
  <c r="D456" i="1"/>
  <c r="C456" i="1"/>
  <c r="B456" i="1"/>
  <c r="G455" i="1"/>
  <c r="D455" i="1"/>
  <c r="C455" i="1"/>
  <c r="B455" i="1"/>
  <c r="G454" i="1"/>
  <c r="D454" i="1"/>
  <c r="C454" i="1"/>
  <c r="B454" i="1"/>
  <c r="G453" i="1"/>
  <c r="D453" i="1"/>
  <c r="C453" i="1"/>
  <c r="B453" i="1"/>
  <c r="G452" i="1"/>
  <c r="D452" i="1"/>
  <c r="C452" i="1"/>
  <c r="B452" i="1"/>
  <c r="G451" i="1"/>
  <c r="D451" i="1"/>
  <c r="C451" i="1"/>
  <c r="B451" i="1"/>
  <c r="G450" i="1"/>
  <c r="D450" i="1"/>
  <c r="C450" i="1"/>
  <c r="B450" i="1"/>
  <c r="G449" i="1"/>
  <c r="D449" i="1"/>
  <c r="C449" i="1"/>
  <c r="B449" i="1"/>
  <c r="G448" i="1"/>
  <c r="D448" i="1"/>
  <c r="C448" i="1"/>
  <c r="B448" i="1"/>
  <c r="G447" i="1"/>
  <c r="D447" i="1"/>
  <c r="C447" i="1"/>
  <c r="B447" i="1"/>
  <c r="G446" i="1"/>
  <c r="D446" i="1"/>
  <c r="C446" i="1"/>
  <c r="B446" i="1"/>
  <c r="G445" i="1"/>
  <c r="D445" i="1"/>
  <c r="C445" i="1"/>
  <c r="B445" i="1"/>
  <c r="G444" i="1"/>
  <c r="D444" i="1"/>
  <c r="C444" i="1"/>
  <c r="B444" i="1"/>
  <c r="G443" i="1"/>
  <c r="D443" i="1"/>
  <c r="C443" i="1"/>
  <c r="B443" i="1"/>
  <c r="G442" i="1"/>
  <c r="D442" i="1"/>
  <c r="C442" i="1"/>
  <c r="B442" i="1"/>
  <c r="G441" i="1"/>
  <c r="D441" i="1"/>
  <c r="C441" i="1"/>
  <c r="B441" i="1"/>
  <c r="G440" i="1"/>
  <c r="D440" i="1"/>
  <c r="C440" i="1"/>
  <c r="B440" i="1"/>
  <c r="G439" i="1"/>
  <c r="D439" i="1"/>
  <c r="C439" i="1"/>
  <c r="B439" i="1"/>
  <c r="G438" i="1"/>
  <c r="D438" i="1"/>
  <c r="C438" i="1"/>
  <c r="B438" i="1"/>
  <c r="G437" i="1"/>
  <c r="D437" i="1"/>
  <c r="C437" i="1"/>
  <c r="B437" i="1"/>
  <c r="G436" i="1"/>
  <c r="D436" i="1"/>
  <c r="C436" i="1"/>
  <c r="B436" i="1"/>
  <c r="G435" i="1"/>
  <c r="D435" i="1"/>
  <c r="C435" i="1"/>
  <c r="B435" i="1"/>
  <c r="G434" i="1"/>
  <c r="D434" i="1"/>
  <c r="C434" i="1"/>
  <c r="B434" i="1"/>
  <c r="G433" i="1"/>
  <c r="D433" i="1"/>
  <c r="C433" i="1"/>
  <c r="B433" i="1"/>
  <c r="G432" i="1"/>
  <c r="D432" i="1"/>
  <c r="C432" i="1"/>
  <c r="B432" i="1"/>
  <c r="G431" i="1"/>
  <c r="D431" i="1"/>
  <c r="C431" i="1"/>
  <c r="B431" i="1"/>
  <c r="G430" i="1"/>
  <c r="D430" i="1"/>
  <c r="C430" i="1"/>
  <c r="B430" i="1"/>
  <c r="G429" i="1"/>
  <c r="D429" i="1"/>
  <c r="C429" i="1"/>
  <c r="B429" i="1"/>
  <c r="G428" i="1"/>
  <c r="D428" i="1"/>
  <c r="C428" i="1"/>
  <c r="B428" i="1"/>
  <c r="G427" i="1"/>
  <c r="D427" i="1"/>
  <c r="C427" i="1"/>
  <c r="B427" i="1"/>
  <c r="G426" i="1"/>
  <c r="D426" i="1"/>
  <c r="C426" i="1"/>
  <c r="B426" i="1"/>
  <c r="G425" i="1"/>
  <c r="D425" i="1"/>
  <c r="C425" i="1"/>
  <c r="B425" i="1"/>
  <c r="G424" i="1"/>
  <c r="D424" i="1"/>
  <c r="C424" i="1"/>
  <c r="B424" i="1"/>
  <c r="G423" i="1"/>
  <c r="D423" i="1"/>
  <c r="C423" i="1"/>
  <c r="B423" i="1"/>
  <c r="G422" i="1"/>
  <c r="D422" i="1"/>
  <c r="C422" i="1"/>
  <c r="B422" i="1"/>
  <c r="G421" i="1"/>
  <c r="D421" i="1"/>
  <c r="C421" i="1"/>
  <c r="B421" i="1"/>
  <c r="G420" i="1"/>
  <c r="D420" i="1"/>
  <c r="C420" i="1"/>
  <c r="B420" i="1"/>
  <c r="G419" i="1"/>
  <c r="D419" i="1"/>
  <c r="C419" i="1"/>
  <c r="B419" i="1"/>
  <c r="G418" i="1"/>
  <c r="D418" i="1"/>
  <c r="C418" i="1"/>
  <c r="B418" i="1"/>
  <c r="G417" i="1"/>
  <c r="D417" i="1"/>
  <c r="C417" i="1"/>
  <c r="B417" i="1"/>
  <c r="G416" i="1"/>
  <c r="D416" i="1"/>
  <c r="C416" i="1"/>
  <c r="B416" i="1"/>
  <c r="G415" i="1"/>
  <c r="D415" i="1"/>
  <c r="C415" i="1"/>
  <c r="B415" i="1"/>
  <c r="G414" i="1"/>
  <c r="D414" i="1"/>
  <c r="C414" i="1"/>
  <c r="B414" i="1"/>
  <c r="G413" i="1"/>
  <c r="D413" i="1"/>
  <c r="C413" i="1"/>
  <c r="B413" i="1"/>
  <c r="G412" i="1"/>
  <c r="D412" i="1"/>
  <c r="C412" i="1"/>
  <c r="B412" i="1"/>
  <c r="G411" i="1"/>
  <c r="D411" i="1"/>
  <c r="C411" i="1"/>
  <c r="B411" i="1"/>
  <c r="G410" i="1"/>
  <c r="D410" i="1"/>
  <c r="C410" i="1"/>
  <c r="B410" i="1"/>
  <c r="G409" i="1"/>
  <c r="D409" i="1"/>
  <c r="C409" i="1"/>
  <c r="B409" i="1"/>
  <c r="G408" i="1"/>
  <c r="D408" i="1"/>
  <c r="C408" i="1"/>
  <c r="B408" i="1"/>
  <c r="G407" i="1"/>
  <c r="D407" i="1"/>
  <c r="C407" i="1"/>
  <c r="B407" i="1"/>
  <c r="G406" i="1"/>
  <c r="D406" i="1"/>
  <c r="C406" i="1"/>
  <c r="B406" i="1"/>
  <c r="G405" i="1"/>
  <c r="D405" i="1"/>
  <c r="C405" i="1"/>
  <c r="B405" i="1"/>
  <c r="G404" i="1"/>
  <c r="D404" i="1"/>
  <c r="C404" i="1"/>
  <c r="B404" i="1"/>
  <c r="G403" i="1"/>
  <c r="D403" i="1"/>
  <c r="C403" i="1"/>
  <c r="B403" i="1"/>
  <c r="G402" i="1"/>
  <c r="D402" i="1"/>
  <c r="C402" i="1"/>
  <c r="B402" i="1"/>
  <c r="G401" i="1"/>
  <c r="D401" i="1"/>
  <c r="C401" i="1"/>
  <c r="B401" i="1"/>
  <c r="G400" i="1"/>
  <c r="D400" i="1"/>
  <c r="C400" i="1"/>
  <c r="B400" i="1"/>
  <c r="G399" i="1"/>
  <c r="D399" i="1"/>
  <c r="C399" i="1"/>
  <c r="B399" i="1"/>
  <c r="G398" i="1"/>
  <c r="D398" i="1"/>
  <c r="C398" i="1"/>
  <c r="B398" i="1"/>
  <c r="G397" i="1"/>
  <c r="D397" i="1"/>
  <c r="C397" i="1"/>
  <c r="B397" i="1"/>
  <c r="G396" i="1"/>
  <c r="D396" i="1"/>
  <c r="C396" i="1"/>
  <c r="B396" i="1"/>
  <c r="G395" i="1"/>
  <c r="D395" i="1"/>
  <c r="C395" i="1"/>
  <c r="B395" i="1"/>
  <c r="G394" i="1"/>
  <c r="D394" i="1"/>
  <c r="C394" i="1"/>
  <c r="B394" i="1"/>
  <c r="G393" i="1"/>
  <c r="D393" i="1"/>
  <c r="C393" i="1"/>
  <c r="B393" i="1"/>
  <c r="G392" i="1"/>
  <c r="D392" i="1"/>
  <c r="C392" i="1"/>
  <c r="B392" i="1"/>
  <c r="G391" i="1"/>
  <c r="D391" i="1"/>
  <c r="C391" i="1"/>
  <c r="B391" i="1"/>
  <c r="G390" i="1"/>
  <c r="D390" i="1"/>
  <c r="C390" i="1"/>
  <c r="B390" i="1"/>
  <c r="G389" i="1"/>
  <c r="D389" i="1"/>
  <c r="C389" i="1"/>
  <c r="B389" i="1"/>
  <c r="G388" i="1"/>
  <c r="D388" i="1"/>
  <c r="C388" i="1"/>
  <c r="B388" i="1"/>
  <c r="G387" i="1"/>
  <c r="D387" i="1"/>
  <c r="C387" i="1"/>
  <c r="B387" i="1"/>
  <c r="G386" i="1"/>
  <c r="D386" i="1"/>
  <c r="C386" i="1"/>
  <c r="B386" i="1"/>
  <c r="G385" i="1"/>
  <c r="D385" i="1"/>
  <c r="C385" i="1"/>
  <c r="B385" i="1"/>
  <c r="G384" i="1"/>
  <c r="D384" i="1"/>
  <c r="C384" i="1"/>
  <c r="B384" i="1"/>
  <c r="G383" i="1"/>
  <c r="D383" i="1"/>
  <c r="C383" i="1"/>
  <c r="B383" i="1"/>
  <c r="G382" i="1"/>
  <c r="D382" i="1"/>
  <c r="C382" i="1"/>
  <c r="B382" i="1"/>
  <c r="G381" i="1"/>
  <c r="D381" i="1"/>
  <c r="C381" i="1"/>
  <c r="B381" i="1"/>
  <c r="G380" i="1"/>
  <c r="D380" i="1"/>
  <c r="C380" i="1"/>
  <c r="B380" i="1"/>
  <c r="G379" i="1"/>
  <c r="D379" i="1"/>
  <c r="C379" i="1"/>
  <c r="B379" i="1"/>
  <c r="G378" i="1"/>
  <c r="D378" i="1"/>
  <c r="C378" i="1"/>
  <c r="B378" i="1"/>
  <c r="G377" i="1"/>
  <c r="D377" i="1"/>
  <c r="C377" i="1"/>
  <c r="B377" i="1"/>
  <c r="G376" i="1"/>
  <c r="D376" i="1"/>
  <c r="C376" i="1"/>
  <c r="B376" i="1"/>
  <c r="G375" i="1"/>
  <c r="D375" i="1"/>
  <c r="C375" i="1"/>
  <c r="B375" i="1"/>
  <c r="G374" i="1"/>
  <c r="D374" i="1"/>
  <c r="C374" i="1"/>
  <c r="B374" i="1"/>
  <c r="G373" i="1"/>
  <c r="D373" i="1"/>
  <c r="C373" i="1"/>
  <c r="B373" i="1"/>
  <c r="G372" i="1"/>
  <c r="D372" i="1"/>
  <c r="C372" i="1"/>
  <c r="B372" i="1"/>
  <c r="G371" i="1"/>
  <c r="D371" i="1"/>
  <c r="C371" i="1"/>
  <c r="B371" i="1"/>
  <c r="G370" i="1"/>
  <c r="D370" i="1"/>
  <c r="C370" i="1"/>
  <c r="B370" i="1"/>
  <c r="G369" i="1"/>
  <c r="D369" i="1"/>
  <c r="C369" i="1"/>
  <c r="B369" i="1"/>
  <c r="G368" i="1"/>
  <c r="D368" i="1"/>
  <c r="C368" i="1"/>
  <c r="B368" i="1"/>
  <c r="G367" i="1"/>
  <c r="D367" i="1"/>
  <c r="C367" i="1"/>
  <c r="B367" i="1"/>
  <c r="G366" i="1"/>
  <c r="D366" i="1"/>
  <c r="C366" i="1"/>
  <c r="B366" i="1"/>
  <c r="G365" i="1"/>
  <c r="D365" i="1"/>
  <c r="C365" i="1"/>
  <c r="B365" i="1"/>
  <c r="G364" i="1"/>
  <c r="D364" i="1"/>
  <c r="C364" i="1"/>
  <c r="B364" i="1"/>
  <c r="G363" i="1"/>
  <c r="D363" i="1"/>
  <c r="C363" i="1"/>
  <c r="B363" i="1"/>
  <c r="G362" i="1"/>
  <c r="D362" i="1"/>
  <c r="C362" i="1"/>
  <c r="B362" i="1"/>
  <c r="G361" i="1"/>
  <c r="D361" i="1"/>
  <c r="C361" i="1"/>
  <c r="B361" i="1"/>
  <c r="G360" i="1"/>
  <c r="D360" i="1"/>
  <c r="C360" i="1"/>
  <c r="B360" i="1"/>
  <c r="G359" i="1"/>
  <c r="D359" i="1"/>
  <c r="C359" i="1"/>
  <c r="B359" i="1"/>
  <c r="G358" i="1"/>
  <c r="D358" i="1"/>
  <c r="C358" i="1"/>
  <c r="B358" i="1"/>
  <c r="G357" i="1"/>
  <c r="D357" i="1"/>
  <c r="C357" i="1"/>
  <c r="B357" i="1"/>
  <c r="G356" i="1"/>
  <c r="D356" i="1"/>
  <c r="C356" i="1"/>
  <c r="B356" i="1"/>
  <c r="G355" i="1"/>
  <c r="D355" i="1"/>
  <c r="C355" i="1"/>
  <c r="B355" i="1"/>
  <c r="G354" i="1"/>
  <c r="D354" i="1"/>
  <c r="C354" i="1"/>
  <c r="B354" i="1"/>
  <c r="G353" i="1"/>
  <c r="D353" i="1"/>
  <c r="C353" i="1"/>
  <c r="B353" i="1"/>
  <c r="G352" i="1"/>
  <c r="D352" i="1"/>
  <c r="C352" i="1"/>
  <c r="B352" i="1"/>
  <c r="G351" i="1"/>
  <c r="D351" i="1"/>
  <c r="C351" i="1"/>
  <c r="B351" i="1"/>
  <c r="G350" i="1"/>
  <c r="D350" i="1"/>
  <c r="C350" i="1"/>
  <c r="B350" i="1"/>
  <c r="G349" i="1"/>
  <c r="D349" i="1"/>
  <c r="C349" i="1"/>
  <c r="B349" i="1"/>
  <c r="G348" i="1"/>
  <c r="D348" i="1"/>
  <c r="C348" i="1"/>
  <c r="B348" i="1"/>
  <c r="G347" i="1"/>
  <c r="D347" i="1"/>
  <c r="C347" i="1"/>
  <c r="B347" i="1"/>
  <c r="G346" i="1"/>
  <c r="D346" i="1"/>
  <c r="C346" i="1"/>
  <c r="B346" i="1"/>
  <c r="G345" i="1"/>
  <c r="D345" i="1"/>
  <c r="C345" i="1"/>
  <c r="B345" i="1"/>
  <c r="G344" i="1"/>
  <c r="D344" i="1"/>
  <c r="C344" i="1"/>
  <c r="B344" i="1"/>
  <c r="G343" i="1"/>
  <c r="D343" i="1"/>
  <c r="C343" i="1"/>
  <c r="B343" i="1"/>
  <c r="G342" i="1"/>
  <c r="D342" i="1"/>
  <c r="C342" i="1"/>
  <c r="B342" i="1"/>
  <c r="G341" i="1"/>
  <c r="D341" i="1"/>
  <c r="C341" i="1"/>
  <c r="B341" i="1"/>
  <c r="G340" i="1"/>
  <c r="D340" i="1"/>
  <c r="C340" i="1"/>
  <c r="B340" i="1"/>
  <c r="G339" i="1"/>
  <c r="D339" i="1"/>
  <c r="C339" i="1"/>
  <c r="B339" i="1"/>
  <c r="G338" i="1"/>
  <c r="D338" i="1"/>
  <c r="C338" i="1"/>
  <c r="B338" i="1"/>
  <c r="G337" i="1"/>
  <c r="D337" i="1"/>
  <c r="C337" i="1"/>
  <c r="B337" i="1"/>
  <c r="G336" i="1"/>
  <c r="D336" i="1"/>
  <c r="C336" i="1"/>
  <c r="B336" i="1"/>
  <c r="G335" i="1"/>
  <c r="D335" i="1"/>
  <c r="C335" i="1"/>
  <c r="B335" i="1"/>
  <c r="G334" i="1"/>
  <c r="D334" i="1"/>
  <c r="C334" i="1"/>
  <c r="B334" i="1"/>
  <c r="G333" i="1"/>
  <c r="D333" i="1"/>
  <c r="C333" i="1"/>
  <c r="B333" i="1"/>
  <c r="G332" i="1"/>
  <c r="D332" i="1"/>
  <c r="C332" i="1"/>
  <c r="B332" i="1"/>
  <c r="G331" i="1"/>
  <c r="D331" i="1"/>
  <c r="C331" i="1"/>
  <c r="B331" i="1"/>
  <c r="G330" i="1"/>
  <c r="D330" i="1"/>
  <c r="C330" i="1"/>
  <c r="B330" i="1"/>
  <c r="G329" i="1"/>
  <c r="D329" i="1"/>
  <c r="C329" i="1"/>
  <c r="B329" i="1"/>
  <c r="G328" i="1"/>
  <c r="D328" i="1"/>
  <c r="C328" i="1"/>
  <c r="B328" i="1"/>
  <c r="G327" i="1"/>
  <c r="D327" i="1"/>
  <c r="C327" i="1"/>
  <c r="B327" i="1"/>
  <c r="G326" i="1"/>
  <c r="D326" i="1"/>
  <c r="C326" i="1"/>
  <c r="B326" i="1"/>
  <c r="G325" i="1"/>
  <c r="D325" i="1"/>
  <c r="C325" i="1"/>
  <c r="B325" i="1"/>
  <c r="G324" i="1"/>
  <c r="D324" i="1"/>
  <c r="C324" i="1"/>
  <c r="B324" i="1"/>
  <c r="G323" i="1"/>
  <c r="D323" i="1"/>
  <c r="C323" i="1"/>
  <c r="B323" i="1"/>
  <c r="G322" i="1"/>
  <c r="D322" i="1"/>
  <c r="C322" i="1"/>
  <c r="B322" i="1"/>
  <c r="G321" i="1"/>
  <c r="D321" i="1"/>
  <c r="C321" i="1"/>
  <c r="B321" i="1"/>
  <c r="G320" i="1"/>
  <c r="D320" i="1"/>
  <c r="C320" i="1"/>
  <c r="B320" i="1"/>
  <c r="G319" i="1"/>
  <c r="D319" i="1"/>
  <c r="C319" i="1"/>
  <c r="B319" i="1"/>
  <c r="G318" i="1"/>
  <c r="D318" i="1"/>
  <c r="C318" i="1"/>
  <c r="B318" i="1"/>
  <c r="G317" i="1"/>
  <c r="D317" i="1"/>
  <c r="C317" i="1"/>
  <c r="B317" i="1"/>
  <c r="G316" i="1"/>
  <c r="D316" i="1"/>
  <c r="C316" i="1"/>
  <c r="B316" i="1"/>
  <c r="G315" i="1"/>
  <c r="D315" i="1"/>
  <c r="C315" i="1"/>
  <c r="B315" i="1"/>
  <c r="G314" i="1"/>
  <c r="D314" i="1"/>
  <c r="C314" i="1"/>
  <c r="B314" i="1"/>
  <c r="G313" i="1"/>
  <c r="D313" i="1"/>
  <c r="C313" i="1"/>
  <c r="B313" i="1"/>
  <c r="G312" i="1"/>
  <c r="D312" i="1"/>
  <c r="C312" i="1"/>
  <c r="B312" i="1"/>
  <c r="G311" i="1"/>
  <c r="D311" i="1"/>
  <c r="C311" i="1"/>
  <c r="B311" i="1"/>
  <c r="G310" i="1"/>
  <c r="D310" i="1"/>
  <c r="C310" i="1"/>
  <c r="B310" i="1"/>
  <c r="G309" i="1"/>
  <c r="D309" i="1"/>
  <c r="C309" i="1"/>
  <c r="B309" i="1"/>
  <c r="G308" i="1"/>
  <c r="D308" i="1"/>
  <c r="C308" i="1"/>
  <c r="B308" i="1"/>
  <c r="G307" i="1"/>
  <c r="D307" i="1"/>
  <c r="C307" i="1"/>
  <c r="B307" i="1"/>
  <c r="G306" i="1"/>
  <c r="D306" i="1"/>
  <c r="C306" i="1"/>
  <c r="B306" i="1"/>
  <c r="G305" i="1"/>
  <c r="D305" i="1"/>
  <c r="C305" i="1"/>
  <c r="B305" i="1"/>
  <c r="G304" i="1"/>
  <c r="D304" i="1"/>
  <c r="C304" i="1"/>
  <c r="B304" i="1"/>
  <c r="G303" i="1"/>
  <c r="D303" i="1"/>
  <c r="C303" i="1"/>
  <c r="B303" i="1"/>
  <c r="G302" i="1"/>
  <c r="D302" i="1"/>
  <c r="C302" i="1"/>
  <c r="B302" i="1"/>
  <c r="G301" i="1"/>
  <c r="D301" i="1"/>
  <c r="C301" i="1"/>
  <c r="B301" i="1"/>
  <c r="G300" i="1"/>
  <c r="D300" i="1"/>
  <c r="C300" i="1"/>
  <c r="B300" i="1"/>
  <c r="G299" i="1"/>
  <c r="D299" i="1"/>
  <c r="C299" i="1"/>
  <c r="B299" i="1"/>
  <c r="G298" i="1"/>
  <c r="D298" i="1"/>
  <c r="C298" i="1"/>
  <c r="B298" i="1"/>
  <c r="G297" i="1"/>
  <c r="D297" i="1"/>
  <c r="C297" i="1"/>
  <c r="B297" i="1"/>
  <c r="G296" i="1"/>
  <c r="D296" i="1"/>
  <c r="C296" i="1"/>
  <c r="B296" i="1"/>
  <c r="G295" i="1"/>
  <c r="D295" i="1"/>
  <c r="C295" i="1"/>
  <c r="B295" i="1"/>
  <c r="G294" i="1"/>
  <c r="D294" i="1"/>
  <c r="C294" i="1"/>
  <c r="B294" i="1"/>
  <c r="G293" i="1"/>
  <c r="D293" i="1"/>
  <c r="C293" i="1"/>
  <c r="B293" i="1"/>
  <c r="G292" i="1"/>
  <c r="D292" i="1"/>
  <c r="C292" i="1"/>
  <c r="B292" i="1"/>
  <c r="G291" i="1"/>
  <c r="D291" i="1"/>
  <c r="C291" i="1"/>
  <c r="B291" i="1"/>
  <c r="G290" i="1"/>
  <c r="D290" i="1"/>
  <c r="C290" i="1"/>
  <c r="B290" i="1"/>
  <c r="G289" i="1"/>
  <c r="D289" i="1"/>
  <c r="C289" i="1"/>
  <c r="B289" i="1"/>
  <c r="G288" i="1"/>
  <c r="D288" i="1"/>
  <c r="C288" i="1"/>
  <c r="B288" i="1"/>
  <c r="G287" i="1"/>
  <c r="D287" i="1"/>
  <c r="C287" i="1"/>
  <c r="B287" i="1"/>
  <c r="G286" i="1"/>
  <c r="D286" i="1"/>
  <c r="C286" i="1"/>
  <c r="B286" i="1"/>
  <c r="G285" i="1"/>
  <c r="D285" i="1"/>
  <c r="C285" i="1"/>
  <c r="B285" i="1"/>
  <c r="G284" i="1"/>
  <c r="D284" i="1"/>
  <c r="C284" i="1"/>
  <c r="B284" i="1"/>
  <c r="G283" i="1"/>
  <c r="D283" i="1"/>
  <c r="C283" i="1"/>
  <c r="B283" i="1"/>
  <c r="G282" i="1"/>
  <c r="D282" i="1"/>
  <c r="C282" i="1"/>
  <c r="B282" i="1"/>
  <c r="G281" i="1"/>
  <c r="D281" i="1"/>
  <c r="C281" i="1"/>
  <c r="B281" i="1"/>
  <c r="G280" i="1"/>
  <c r="D280" i="1"/>
  <c r="C280" i="1"/>
  <c r="B280" i="1"/>
  <c r="G279" i="1"/>
  <c r="D279" i="1"/>
  <c r="C279" i="1"/>
  <c r="B279" i="1"/>
  <c r="G278" i="1"/>
  <c r="D278" i="1"/>
  <c r="C278" i="1"/>
  <c r="B278" i="1"/>
  <c r="G277" i="1"/>
  <c r="D277" i="1"/>
  <c r="C277" i="1"/>
  <c r="B277" i="1"/>
  <c r="G276" i="1"/>
  <c r="D276" i="1"/>
  <c r="C276" i="1"/>
  <c r="B276" i="1"/>
  <c r="G275" i="1"/>
  <c r="D275" i="1"/>
  <c r="C275" i="1"/>
  <c r="B275" i="1"/>
  <c r="G274" i="1"/>
  <c r="D274" i="1"/>
  <c r="C274" i="1"/>
  <c r="B274" i="1"/>
  <c r="G273" i="1"/>
  <c r="D273" i="1"/>
  <c r="C273" i="1"/>
  <c r="B273" i="1"/>
  <c r="G272" i="1"/>
  <c r="D272" i="1"/>
  <c r="C272" i="1"/>
  <c r="B272" i="1"/>
  <c r="G271" i="1"/>
  <c r="D271" i="1"/>
  <c r="C271" i="1"/>
  <c r="B271" i="1"/>
  <c r="G270" i="1"/>
  <c r="D270" i="1"/>
  <c r="C270" i="1"/>
  <c r="B270" i="1"/>
  <c r="G269" i="1"/>
  <c r="D269" i="1"/>
  <c r="C269" i="1"/>
  <c r="B269" i="1"/>
  <c r="G268" i="1"/>
  <c r="D268" i="1"/>
  <c r="C268" i="1"/>
  <c r="B268" i="1"/>
  <c r="G267" i="1"/>
  <c r="D267" i="1"/>
  <c r="C267" i="1"/>
  <c r="B267" i="1"/>
  <c r="G266" i="1"/>
  <c r="D266" i="1"/>
  <c r="C266" i="1"/>
  <c r="B266" i="1"/>
  <c r="G265" i="1"/>
  <c r="D265" i="1"/>
  <c r="C265" i="1"/>
  <c r="B265" i="1"/>
  <c r="G264" i="1"/>
  <c r="D264" i="1"/>
  <c r="C264" i="1"/>
  <c r="B264" i="1"/>
  <c r="G263" i="1"/>
  <c r="D263" i="1"/>
  <c r="C263" i="1"/>
  <c r="B263" i="1"/>
  <c r="G262" i="1"/>
  <c r="D262" i="1"/>
  <c r="C262" i="1"/>
  <c r="B262" i="1"/>
  <c r="G261" i="1"/>
  <c r="D261" i="1"/>
  <c r="C261" i="1"/>
  <c r="B261" i="1"/>
  <c r="G260" i="1"/>
  <c r="D260" i="1"/>
  <c r="C260" i="1"/>
  <c r="B260" i="1"/>
  <c r="G259" i="1"/>
  <c r="D259" i="1"/>
  <c r="C259" i="1"/>
  <c r="B259" i="1"/>
  <c r="G258" i="1"/>
  <c r="D258" i="1"/>
  <c r="C258" i="1"/>
  <c r="B258" i="1"/>
  <c r="G257" i="1"/>
  <c r="D257" i="1"/>
  <c r="C257" i="1"/>
  <c r="B257" i="1"/>
  <c r="G256" i="1"/>
  <c r="D256" i="1"/>
  <c r="C256" i="1"/>
  <c r="B256" i="1"/>
  <c r="G255" i="1"/>
  <c r="D255" i="1"/>
  <c r="C255" i="1"/>
  <c r="B255" i="1"/>
  <c r="G254" i="1"/>
  <c r="D254" i="1"/>
  <c r="C254" i="1"/>
  <c r="B254" i="1"/>
  <c r="G253" i="1"/>
  <c r="D253" i="1"/>
  <c r="C253" i="1"/>
  <c r="B253" i="1"/>
  <c r="G252" i="1"/>
  <c r="D252" i="1"/>
  <c r="C252" i="1"/>
  <c r="B252" i="1"/>
  <c r="G251" i="1"/>
  <c r="D251" i="1"/>
  <c r="C251" i="1"/>
  <c r="B251" i="1"/>
  <c r="G250" i="1"/>
  <c r="D250" i="1"/>
  <c r="C250" i="1"/>
  <c r="B250" i="1"/>
  <c r="G249" i="1"/>
  <c r="D249" i="1"/>
  <c r="C249" i="1"/>
  <c r="B249" i="1"/>
  <c r="G248" i="1"/>
  <c r="D248" i="1"/>
  <c r="C248" i="1"/>
  <c r="B248" i="1"/>
  <c r="G247" i="1"/>
  <c r="D247" i="1"/>
  <c r="C247" i="1"/>
  <c r="B247" i="1"/>
  <c r="G246" i="1"/>
  <c r="D246" i="1"/>
  <c r="C246" i="1"/>
  <c r="B246" i="1"/>
  <c r="G245" i="1"/>
  <c r="D245" i="1"/>
  <c r="C245" i="1"/>
  <c r="B245" i="1"/>
  <c r="G244" i="1"/>
  <c r="D244" i="1"/>
  <c r="C244" i="1"/>
  <c r="B244" i="1"/>
  <c r="G243" i="1"/>
  <c r="D243" i="1"/>
  <c r="C243" i="1"/>
  <c r="B243" i="1"/>
  <c r="G242" i="1"/>
  <c r="D242" i="1"/>
  <c r="C242" i="1"/>
  <c r="B242" i="1"/>
  <c r="G241" i="1"/>
  <c r="D241" i="1"/>
  <c r="C241" i="1"/>
  <c r="B241" i="1"/>
  <c r="G240" i="1"/>
  <c r="D240" i="1"/>
  <c r="C240" i="1"/>
  <c r="B240" i="1"/>
  <c r="G239" i="1"/>
  <c r="D239" i="1"/>
  <c r="C239" i="1"/>
  <c r="B239" i="1"/>
  <c r="G238" i="1"/>
  <c r="D238" i="1"/>
  <c r="C238" i="1"/>
  <c r="B238" i="1"/>
  <c r="G237" i="1"/>
  <c r="D237" i="1"/>
  <c r="C237" i="1"/>
  <c r="B237" i="1"/>
  <c r="G236" i="1"/>
  <c r="D236" i="1"/>
  <c r="C236" i="1"/>
  <c r="B236" i="1"/>
  <c r="G235" i="1"/>
  <c r="D235" i="1"/>
  <c r="C235" i="1"/>
  <c r="B235" i="1"/>
  <c r="G234" i="1"/>
  <c r="D234" i="1"/>
  <c r="C234" i="1"/>
  <c r="B234" i="1"/>
  <c r="G233" i="1"/>
  <c r="D233" i="1"/>
  <c r="C233" i="1"/>
  <c r="B233" i="1"/>
  <c r="G232" i="1"/>
  <c r="D232" i="1"/>
  <c r="C232" i="1"/>
  <c r="B232" i="1"/>
  <c r="G231" i="1"/>
  <c r="D231" i="1"/>
  <c r="C231" i="1"/>
  <c r="B231" i="1"/>
  <c r="G230" i="1"/>
  <c r="D230" i="1"/>
  <c r="C230" i="1"/>
  <c r="B230" i="1"/>
  <c r="G229" i="1"/>
  <c r="D229" i="1"/>
  <c r="C229" i="1"/>
  <c r="B229" i="1"/>
  <c r="G228" i="1"/>
  <c r="D228" i="1"/>
  <c r="C228" i="1"/>
  <c r="B228" i="1"/>
  <c r="G227" i="1"/>
  <c r="D227" i="1"/>
  <c r="C227" i="1"/>
  <c r="B227" i="1"/>
  <c r="G226" i="1"/>
  <c r="D226" i="1"/>
  <c r="C226" i="1"/>
  <c r="B226" i="1"/>
  <c r="G225" i="1"/>
  <c r="D225" i="1"/>
  <c r="C225" i="1"/>
  <c r="B225" i="1"/>
  <c r="G224" i="1"/>
  <c r="D224" i="1"/>
  <c r="C224" i="1"/>
  <c r="B224" i="1"/>
  <c r="G223" i="1"/>
  <c r="D223" i="1"/>
  <c r="C223" i="1"/>
  <c r="B223" i="1"/>
  <c r="G222" i="1"/>
  <c r="D222" i="1"/>
  <c r="C222" i="1"/>
  <c r="B222" i="1"/>
  <c r="G221" i="1"/>
  <c r="D221" i="1"/>
  <c r="C221" i="1"/>
  <c r="B221" i="1"/>
  <c r="G220" i="1"/>
  <c r="D220" i="1"/>
  <c r="C220" i="1"/>
  <c r="B220" i="1"/>
  <c r="G219" i="1"/>
  <c r="D219" i="1"/>
  <c r="C219" i="1"/>
  <c r="B219" i="1"/>
  <c r="G218" i="1"/>
  <c r="D218" i="1"/>
  <c r="C218" i="1"/>
  <c r="B218" i="1"/>
  <c r="G217" i="1"/>
  <c r="D217" i="1"/>
  <c r="C217" i="1"/>
  <c r="B217" i="1"/>
  <c r="G216" i="1"/>
  <c r="D216" i="1"/>
  <c r="C216" i="1"/>
  <c r="B216" i="1"/>
  <c r="G215" i="1"/>
  <c r="D215" i="1"/>
  <c r="C215" i="1"/>
  <c r="B215" i="1"/>
  <c r="G214" i="1"/>
  <c r="D214" i="1"/>
  <c r="C214" i="1"/>
  <c r="B214" i="1"/>
  <c r="G213" i="1"/>
  <c r="D213" i="1"/>
  <c r="C213" i="1"/>
  <c r="B213" i="1"/>
  <c r="G212" i="1"/>
  <c r="D212" i="1"/>
  <c r="C212" i="1"/>
  <c r="B212" i="1"/>
  <c r="G211" i="1"/>
  <c r="D211" i="1"/>
  <c r="C211" i="1"/>
  <c r="B211" i="1"/>
  <c r="G210" i="1"/>
  <c r="D210" i="1"/>
  <c r="C210" i="1"/>
  <c r="B210" i="1"/>
  <c r="G209" i="1"/>
  <c r="D209" i="1"/>
  <c r="C209" i="1"/>
  <c r="B209" i="1"/>
  <c r="G208" i="1"/>
  <c r="D208" i="1"/>
  <c r="C208" i="1"/>
  <c r="B208" i="1"/>
  <c r="G207" i="1"/>
  <c r="D207" i="1"/>
  <c r="C207" i="1"/>
  <c r="B207" i="1"/>
  <c r="G206" i="1"/>
  <c r="D206" i="1"/>
  <c r="C206" i="1"/>
  <c r="B206" i="1"/>
  <c r="G205" i="1"/>
  <c r="D205" i="1"/>
  <c r="C205" i="1"/>
  <c r="B205" i="1"/>
  <c r="G204" i="1"/>
  <c r="D204" i="1"/>
  <c r="C204" i="1"/>
  <c r="B204" i="1"/>
  <c r="G203" i="1"/>
  <c r="D203" i="1"/>
  <c r="C203" i="1"/>
  <c r="B203" i="1"/>
  <c r="G202" i="1"/>
  <c r="D202" i="1"/>
  <c r="C202" i="1"/>
  <c r="B202" i="1"/>
  <c r="G201" i="1"/>
  <c r="D201" i="1"/>
  <c r="C201" i="1"/>
  <c r="B201" i="1"/>
  <c r="G200" i="1"/>
  <c r="D200" i="1"/>
  <c r="C200" i="1"/>
  <c r="B200" i="1"/>
  <c r="G199" i="1"/>
  <c r="D199" i="1"/>
  <c r="C199" i="1"/>
  <c r="B199" i="1"/>
  <c r="G198" i="1"/>
  <c r="D198" i="1"/>
  <c r="C198" i="1"/>
  <c r="B198" i="1"/>
  <c r="G197" i="1"/>
  <c r="D197" i="1"/>
  <c r="C197" i="1"/>
  <c r="B197" i="1"/>
  <c r="G196" i="1"/>
  <c r="D196" i="1"/>
  <c r="C196" i="1"/>
  <c r="B196" i="1"/>
  <c r="G195" i="1"/>
  <c r="D195" i="1"/>
  <c r="C195" i="1"/>
  <c r="B195" i="1"/>
  <c r="G194" i="1"/>
  <c r="D194" i="1"/>
  <c r="C194" i="1"/>
  <c r="B194" i="1"/>
  <c r="G193" i="1"/>
  <c r="D193" i="1"/>
  <c r="C193" i="1"/>
  <c r="B193" i="1"/>
  <c r="G192" i="1"/>
  <c r="D192" i="1"/>
  <c r="C192" i="1"/>
  <c r="B192" i="1"/>
  <c r="G191" i="1"/>
  <c r="D191" i="1"/>
  <c r="C191" i="1"/>
  <c r="B191" i="1"/>
  <c r="G190" i="1"/>
  <c r="D190" i="1"/>
  <c r="C190" i="1"/>
  <c r="B190" i="1"/>
  <c r="G189" i="1"/>
  <c r="D189" i="1"/>
  <c r="C189" i="1"/>
  <c r="B189" i="1"/>
  <c r="G188" i="1"/>
  <c r="D188" i="1"/>
  <c r="C188" i="1"/>
  <c r="B188" i="1"/>
  <c r="G187" i="1"/>
  <c r="D187" i="1"/>
  <c r="C187" i="1"/>
  <c r="B187" i="1"/>
  <c r="G186" i="1"/>
  <c r="D186" i="1"/>
  <c r="C186" i="1"/>
  <c r="B186" i="1"/>
  <c r="G185" i="1"/>
  <c r="D185" i="1"/>
  <c r="C185" i="1"/>
  <c r="B185" i="1"/>
  <c r="G184" i="1"/>
  <c r="D184" i="1"/>
  <c r="C184" i="1"/>
  <c r="B184" i="1"/>
  <c r="G183" i="1"/>
  <c r="D183" i="1"/>
  <c r="C183" i="1"/>
  <c r="B183" i="1"/>
  <c r="G182" i="1"/>
  <c r="D182" i="1"/>
  <c r="C182" i="1"/>
  <c r="B182" i="1"/>
  <c r="G181" i="1"/>
  <c r="D181" i="1"/>
  <c r="C181" i="1"/>
  <c r="B181" i="1"/>
  <c r="G180" i="1"/>
  <c r="D180" i="1"/>
  <c r="C180" i="1"/>
  <c r="B180" i="1"/>
  <c r="G179" i="1"/>
  <c r="D179" i="1"/>
  <c r="C179" i="1"/>
  <c r="B179" i="1"/>
  <c r="G178" i="1"/>
  <c r="D178" i="1"/>
  <c r="C178" i="1"/>
  <c r="B178" i="1"/>
  <c r="G177" i="1"/>
  <c r="D177" i="1"/>
  <c r="C177" i="1"/>
  <c r="B177" i="1"/>
  <c r="G176" i="1"/>
  <c r="D176" i="1"/>
  <c r="C176" i="1"/>
  <c r="B176" i="1"/>
  <c r="G175" i="1"/>
  <c r="D175" i="1"/>
  <c r="C175" i="1"/>
  <c r="B175" i="1"/>
  <c r="G174" i="1"/>
  <c r="D174" i="1"/>
  <c r="C174" i="1"/>
  <c r="B174" i="1"/>
  <c r="G173" i="1"/>
  <c r="D173" i="1"/>
  <c r="C173" i="1"/>
  <c r="B173" i="1"/>
  <c r="G172" i="1"/>
  <c r="D172" i="1"/>
  <c r="C172" i="1"/>
  <c r="B172" i="1"/>
  <c r="G171" i="1"/>
  <c r="D171" i="1"/>
  <c r="C171" i="1"/>
  <c r="B171" i="1"/>
  <c r="G170" i="1"/>
  <c r="D170" i="1"/>
  <c r="C170" i="1"/>
  <c r="B170" i="1"/>
  <c r="G169" i="1"/>
  <c r="D169" i="1"/>
  <c r="C169" i="1"/>
  <c r="B169" i="1"/>
  <c r="G168" i="1"/>
  <c r="D168" i="1"/>
  <c r="C168" i="1"/>
  <c r="B168" i="1"/>
  <c r="G167" i="1"/>
  <c r="D167" i="1"/>
  <c r="C167" i="1"/>
  <c r="B167" i="1"/>
  <c r="G166" i="1"/>
  <c r="D166" i="1"/>
  <c r="C166" i="1"/>
  <c r="B166" i="1"/>
  <c r="G165" i="1"/>
  <c r="D165" i="1"/>
  <c r="C165" i="1"/>
  <c r="B165" i="1"/>
  <c r="G164" i="1"/>
  <c r="D164" i="1"/>
  <c r="C164" i="1"/>
  <c r="B164" i="1"/>
  <c r="G163" i="1"/>
  <c r="D163" i="1"/>
  <c r="C163" i="1"/>
  <c r="B163" i="1"/>
  <c r="G162" i="1"/>
  <c r="D162" i="1"/>
  <c r="C162" i="1"/>
  <c r="B162" i="1"/>
  <c r="G161" i="1"/>
  <c r="D161" i="1"/>
  <c r="C161" i="1"/>
  <c r="B161" i="1"/>
  <c r="G160" i="1"/>
  <c r="D160" i="1"/>
  <c r="C160" i="1"/>
  <c r="B160" i="1"/>
  <c r="G159" i="1"/>
  <c r="D159" i="1"/>
  <c r="C159" i="1"/>
  <c r="B159" i="1"/>
  <c r="G158" i="1"/>
  <c r="D158" i="1"/>
  <c r="C158" i="1"/>
  <c r="B158" i="1"/>
  <c r="G157" i="1"/>
  <c r="D157" i="1"/>
  <c r="C157" i="1"/>
  <c r="B157" i="1"/>
  <c r="G156" i="1"/>
  <c r="D156" i="1"/>
  <c r="C156" i="1"/>
  <c r="B156" i="1"/>
  <c r="G155" i="1"/>
  <c r="D155" i="1"/>
  <c r="C155" i="1"/>
  <c r="B155" i="1"/>
  <c r="G154" i="1"/>
  <c r="D154" i="1"/>
  <c r="C154" i="1"/>
  <c r="B154" i="1"/>
  <c r="G153" i="1"/>
  <c r="D153" i="1"/>
  <c r="C153" i="1"/>
  <c r="B153" i="1"/>
  <c r="G152" i="1"/>
  <c r="D152" i="1"/>
  <c r="C152" i="1"/>
  <c r="B152" i="1"/>
  <c r="G151" i="1"/>
  <c r="D151" i="1"/>
  <c r="C151" i="1"/>
  <c r="B151" i="1"/>
  <c r="G150" i="1"/>
  <c r="D150" i="1"/>
  <c r="C150" i="1"/>
  <c r="B150" i="1"/>
  <c r="G149" i="1"/>
  <c r="D149" i="1"/>
  <c r="C149" i="1"/>
  <c r="B149" i="1"/>
  <c r="G148" i="1"/>
  <c r="D148" i="1"/>
  <c r="C148" i="1"/>
  <c r="B148" i="1"/>
  <c r="G147" i="1"/>
  <c r="D147" i="1"/>
  <c r="C147" i="1"/>
  <c r="B147" i="1"/>
  <c r="G146" i="1"/>
  <c r="D146" i="1"/>
  <c r="C146" i="1"/>
  <c r="B146" i="1"/>
  <c r="G145" i="1"/>
  <c r="D145" i="1"/>
  <c r="C145" i="1"/>
  <c r="B145" i="1"/>
  <c r="G144" i="1"/>
  <c r="D144" i="1"/>
  <c r="C144" i="1"/>
  <c r="B144" i="1"/>
  <c r="G143" i="1"/>
  <c r="D143" i="1"/>
  <c r="C143" i="1"/>
  <c r="B143" i="1"/>
  <c r="G142" i="1"/>
  <c r="D142" i="1"/>
  <c r="C142" i="1"/>
  <c r="B142" i="1"/>
  <c r="G141" i="1"/>
  <c r="D141" i="1"/>
  <c r="C141" i="1"/>
  <c r="B141" i="1"/>
  <c r="G140" i="1"/>
  <c r="D140" i="1"/>
  <c r="C140" i="1"/>
  <c r="B140" i="1"/>
  <c r="G139" i="1"/>
  <c r="D139" i="1"/>
  <c r="C139" i="1"/>
  <c r="B139" i="1"/>
  <c r="G138" i="1"/>
  <c r="D138" i="1"/>
  <c r="C138" i="1"/>
  <c r="B138" i="1"/>
  <c r="G137" i="1"/>
  <c r="D137" i="1"/>
  <c r="C137" i="1"/>
  <c r="B137" i="1"/>
  <c r="G136" i="1"/>
  <c r="D136" i="1"/>
  <c r="C136" i="1"/>
  <c r="B136" i="1"/>
  <c r="G135" i="1"/>
  <c r="D135" i="1"/>
  <c r="C135" i="1"/>
  <c r="B135" i="1"/>
  <c r="G134" i="1"/>
  <c r="D134" i="1"/>
  <c r="C134" i="1"/>
  <c r="B134" i="1"/>
  <c r="G133" i="1"/>
  <c r="D133" i="1"/>
  <c r="C133" i="1"/>
  <c r="B133" i="1"/>
  <c r="G132" i="1"/>
  <c r="D132" i="1"/>
  <c r="C132" i="1"/>
  <c r="B132" i="1"/>
  <c r="G131" i="1"/>
  <c r="D131" i="1"/>
  <c r="C131" i="1"/>
  <c r="B131" i="1"/>
  <c r="G130" i="1"/>
  <c r="D130" i="1"/>
  <c r="C130" i="1"/>
  <c r="B130" i="1"/>
  <c r="G129" i="1"/>
  <c r="D129" i="1"/>
  <c r="C129" i="1"/>
  <c r="B129" i="1"/>
  <c r="G128" i="1"/>
  <c r="D128" i="1"/>
  <c r="C128" i="1"/>
  <c r="B128" i="1"/>
  <c r="G127" i="1"/>
  <c r="D127" i="1"/>
  <c r="C127" i="1"/>
  <c r="B127" i="1"/>
  <c r="G126" i="1"/>
  <c r="D126" i="1"/>
  <c r="C126" i="1"/>
  <c r="B126" i="1"/>
  <c r="G125" i="1"/>
  <c r="D125" i="1"/>
  <c r="C125" i="1"/>
  <c r="B125" i="1"/>
  <c r="G124" i="1"/>
  <c r="D124" i="1"/>
  <c r="C124" i="1"/>
  <c r="B124" i="1"/>
  <c r="G123" i="1"/>
  <c r="D123" i="1"/>
  <c r="C123" i="1"/>
  <c r="B123" i="1"/>
  <c r="G122" i="1"/>
  <c r="D122" i="1"/>
  <c r="C122" i="1"/>
  <c r="B122" i="1"/>
  <c r="G121" i="1"/>
  <c r="D121" i="1"/>
  <c r="C121" i="1"/>
  <c r="B121" i="1"/>
  <c r="G120" i="1"/>
  <c r="D120" i="1"/>
  <c r="C120" i="1"/>
  <c r="B120" i="1"/>
  <c r="G119" i="1"/>
  <c r="D119" i="1"/>
  <c r="C119" i="1"/>
  <c r="B119" i="1"/>
  <c r="G118" i="1"/>
  <c r="D118" i="1"/>
  <c r="C118" i="1"/>
  <c r="B118" i="1"/>
  <c r="G117" i="1"/>
  <c r="D117" i="1"/>
  <c r="C117" i="1"/>
  <c r="B117" i="1"/>
  <c r="G116" i="1"/>
  <c r="D116" i="1"/>
  <c r="C116" i="1"/>
  <c r="B116" i="1"/>
  <c r="G115" i="1"/>
  <c r="D115" i="1"/>
  <c r="C115" i="1"/>
  <c r="B115" i="1"/>
  <c r="G114" i="1"/>
  <c r="D114" i="1"/>
  <c r="C114" i="1"/>
  <c r="B114" i="1"/>
  <c r="G113" i="1"/>
  <c r="D113" i="1"/>
  <c r="C113" i="1"/>
  <c r="B113" i="1"/>
  <c r="G112" i="1"/>
  <c r="D112" i="1"/>
  <c r="C112" i="1"/>
  <c r="B112" i="1"/>
  <c r="G111" i="1"/>
  <c r="D111" i="1"/>
  <c r="C111" i="1"/>
  <c r="B111" i="1"/>
  <c r="G110" i="1"/>
  <c r="D110" i="1"/>
  <c r="C110" i="1"/>
  <c r="B110" i="1"/>
  <c r="G109" i="1"/>
  <c r="D109" i="1"/>
  <c r="C109" i="1"/>
  <c r="B109" i="1"/>
  <c r="G108" i="1"/>
  <c r="D108" i="1"/>
  <c r="C108" i="1"/>
  <c r="B108" i="1"/>
  <c r="G107" i="1"/>
  <c r="D107" i="1"/>
  <c r="C107" i="1"/>
  <c r="B107" i="1"/>
  <c r="G106" i="1"/>
  <c r="D106" i="1"/>
  <c r="C106" i="1"/>
  <c r="B106" i="1"/>
  <c r="G105" i="1"/>
  <c r="D105" i="1"/>
  <c r="C105" i="1"/>
  <c r="B105" i="1"/>
  <c r="G104" i="1"/>
  <c r="D104" i="1"/>
  <c r="C104" i="1"/>
  <c r="B104" i="1"/>
  <c r="G103" i="1"/>
  <c r="D103" i="1"/>
  <c r="C103" i="1"/>
  <c r="B103" i="1"/>
  <c r="G102" i="1"/>
  <c r="D102" i="1"/>
  <c r="C102" i="1"/>
  <c r="B102" i="1"/>
  <c r="G101" i="1"/>
  <c r="D101" i="1"/>
  <c r="C101" i="1"/>
  <c r="B101" i="1"/>
  <c r="G100" i="1"/>
  <c r="D100" i="1"/>
  <c r="C100" i="1"/>
  <c r="B100" i="1"/>
  <c r="G99" i="1"/>
  <c r="D99" i="1"/>
  <c r="C99" i="1"/>
  <c r="B99" i="1"/>
  <c r="G98" i="1"/>
  <c r="D98" i="1"/>
  <c r="C98" i="1"/>
  <c r="B98" i="1"/>
  <c r="G97" i="1"/>
  <c r="D97" i="1"/>
  <c r="C97" i="1"/>
  <c r="B97" i="1"/>
  <c r="G96" i="1"/>
  <c r="D96" i="1"/>
  <c r="C96" i="1"/>
  <c r="B96" i="1"/>
  <c r="G95" i="1"/>
  <c r="D95" i="1"/>
  <c r="C95" i="1"/>
  <c r="B95" i="1"/>
  <c r="G94" i="1"/>
  <c r="D94" i="1"/>
  <c r="C94" i="1"/>
  <c r="B94" i="1"/>
  <c r="G93" i="1"/>
  <c r="D93" i="1"/>
  <c r="C93" i="1"/>
  <c r="B93" i="1"/>
  <c r="G92" i="1"/>
  <c r="D92" i="1"/>
  <c r="C92" i="1"/>
  <c r="B92" i="1"/>
  <c r="G91" i="1"/>
  <c r="D91" i="1"/>
  <c r="C91" i="1"/>
  <c r="B91" i="1"/>
  <c r="G90" i="1"/>
  <c r="D90" i="1"/>
  <c r="C90" i="1"/>
  <c r="B90" i="1"/>
  <c r="G89" i="1"/>
  <c r="D89" i="1"/>
  <c r="C89" i="1"/>
  <c r="B89" i="1"/>
  <c r="G88" i="1"/>
  <c r="D88" i="1"/>
  <c r="C88" i="1"/>
  <c r="B88" i="1"/>
  <c r="G87" i="1"/>
  <c r="D87" i="1"/>
  <c r="C87" i="1"/>
  <c r="B87" i="1"/>
  <c r="G86" i="1"/>
  <c r="D86" i="1"/>
  <c r="C86" i="1"/>
  <c r="B86" i="1"/>
  <c r="G85" i="1"/>
  <c r="D85" i="1"/>
  <c r="C85" i="1"/>
  <c r="B85" i="1"/>
  <c r="G84" i="1"/>
  <c r="D84" i="1"/>
  <c r="C84" i="1"/>
  <c r="B84" i="1"/>
  <c r="G83" i="1"/>
  <c r="D83" i="1"/>
  <c r="C83" i="1"/>
  <c r="B83" i="1"/>
  <c r="G82" i="1"/>
  <c r="D82" i="1"/>
  <c r="C82" i="1"/>
  <c r="B82" i="1"/>
  <c r="G81" i="1"/>
  <c r="D81" i="1"/>
  <c r="C81" i="1"/>
  <c r="B81" i="1"/>
  <c r="G80" i="1"/>
  <c r="D80" i="1"/>
  <c r="C80" i="1"/>
  <c r="B80" i="1"/>
  <c r="G79" i="1"/>
  <c r="D79" i="1"/>
  <c r="C79" i="1"/>
  <c r="B79" i="1"/>
  <c r="G78" i="1"/>
  <c r="D78" i="1"/>
  <c r="C78" i="1"/>
  <c r="B78" i="1"/>
  <c r="G77" i="1"/>
  <c r="D77" i="1"/>
  <c r="C77" i="1"/>
  <c r="B77" i="1"/>
  <c r="G76" i="1"/>
  <c r="D76" i="1"/>
  <c r="C76" i="1"/>
  <c r="B76" i="1"/>
  <c r="G75" i="1"/>
  <c r="D75" i="1"/>
  <c r="C75" i="1"/>
  <c r="B75" i="1"/>
  <c r="G74" i="1"/>
  <c r="D74" i="1"/>
  <c r="C74" i="1"/>
  <c r="B74" i="1"/>
  <c r="G73" i="1"/>
  <c r="D73" i="1"/>
  <c r="C73" i="1"/>
  <c r="B73" i="1"/>
  <c r="G72" i="1"/>
  <c r="D72" i="1"/>
  <c r="C72" i="1"/>
  <c r="B72" i="1"/>
  <c r="G71" i="1"/>
  <c r="D71" i="1"/>
  <c r="C71" i="1"/>
  <c r="B71" i="1"/>
  <c r="G70" i="1"/>
  <c r="D70" i="1"/>
  <c r="C70" i="1"/>
  <c r="B70" i="1"/>
  <c r="G69" i="1"/>
  <c r="D69" i="1"/>
  <c r="C69" i="1"/>
  <c r="B69" i="1"/>
  <c r="G68" i="1"/>
  <c r="D68" i="1"/>
  <c r="C68" i="1"/>
  <c r="B68" i="1"/>
  <c r="G67" i="1"/>
  <c r="D67" i="1"/>
  <c r="C67" i="1"/>
  <c r="B67" i="1"/>
  <c r="G66" i="1"/>
  <c r="D66" i="1"/>
  <c r="C66" i="1"/>
  <c r="B66" i="1"/>
  <c r="G65" i="1"/>
  <c r="D65" i="1"/>
  <c r="C65" i="1"/>
  <c r="B65" i="1"/>
  <c r="G64" i="1"/>
  <c r="D64" i="1"/>
  <c r="C64" i="1"/>
  <c r="B64" i="1"/>
  <c r="G63" i="1"/>
  <c r="D63" i="1"/>
  <c r="C63" i="1"/>
  <c r="B63" i="1"/>
  <c r="G62" i="1"/>
  <c r="D62" i="1"/>
  <c r="C62" i="1"/>
  <c r="B62" i="1"/>
  <c r="G61" i="1"/>
  <c r="D61" i="1"/>
  <c r="C61" i="1"/>
  <c r="B61" i="1"/>
  <c r="G60" i="1"/>
  <c r="D60" i="1"/>
  <c r="C60" i="1"/>
  <c r="B60" i="1"/>
  <c r="G59" i="1"/>
  <c r="D59" i="1"/>
  <c r="C59" i="1"/>
  <c r="B59" i="1"/>
  <c r="G58" i="1"/>
  <c r="D58" i="1"/>
  <c r="C58" i="1"/>
  <c r="B58" i="1"/>
  <c r="G57" i="1"/>
  <c r="D57" i="1"/>
  <c r="C57" i="1"/>
  <c r="B57" i="1"/>
  <c r="G56" i="1"/>
  <c r="D56" i="1"/>
  <c r="C56" i="1"/>
  <c r="B56" i="1"/>
  <c r="G55" i="1"/>
  <c r="D55" i="1"/>
  <c r="C55" i="1"/>
  <c r="B55" i="1"/>
  <c r="G54" i="1"/>
  <c r="D54" i="1"/>
  <c r="C54" i="1"/>
  <c r="B54" i="1"/>
  <c r="G53" i="1"/>
  <c r="D53" i="1"/>
  <c r="C53" i="1"/>
  <c r="B53" i="1"/>
  <c r="G52" i="1"/>
  <c r="D52" i="1"/>
  <c r="C52" i="1"/>
  <c r="B52" i="1"/>
  <c r="G51" i="1"/>
  <c r="D51" i="1"/>
  <c r="C51" i="1"/>
  <c r="B51" i="1"/>
  <c r="G50" i="1"/>
  <c r="D50" i="1"/>
  <c r="C50" i="1"/>
  <c r="B50" i="1"/>
  <c r="G49" i="1"/>
  <c r="D49" i="1"/>
  <c r="C49" i="1"/>
  <c r="B49" i="1"/>
  <c r="G48" i="1"/>
  <c r="D48" i="1"/>
  <c r="C48" i="1"/>
  <c r="B48" i="1"/>
  <c r="G47" i="1"/>
  <c r="D47" i="1"/>
  <c r="C47" i="1"/>
  <c r="B47" i="1"/>
  <c r="G46" i="1"/>
  <c r="D46" i="1"/>
  <c r="C46" i="1"/>
  <c r="B46" i="1"/>
  <c r="G45" i="1"/>
  <c r="D45" i="1"/>
  <c r="C45" i="1"/>
  <c r="B45" i="1"/>
  <c r="G44" i="1"/>
  <c r="D44" i="1"/>
  <c r="C44" i="1"/>
  <c r="B44" i="1"/>
  <c r="G43" i="1"/>
  <c r="D43" i="1"/>
  <c r="C43" i="1"/>
  <c r="B43" i="1"/>
  <c r="G42" i="1"/>
  <c r="D42" i="1"/>
  <c r="C42" i="1"/>
  <c r="B42" i="1"/>
  <c r="G41" i="1"/>
  <c r="D41" i="1"/>
  <c r="C41" i="1"/>
  <c r="B41" i="1"/>
  <c r="G40" i="1"/>
  <c r="D40" i="1"/>
  <c r="C40" i="1"/>
  <c r="B40" i="1"/>
  <c r="G39" i="1"/>
  <c r="D39" i="1"/>
  <c r="C39" i="1"/>
  <c r="B39" i="1"/>
  <c r="G38" i="1"/>
  <c r="D38" i="1"/>
  <c r="C38" i="1"/>
  <c r="B38" i="1"/>
  <c r="G37" i="1"/>
  <c r="D37" i="1"/>
  <c r="C37" i="1"/>
  <c r="B37" i="1"/>
  <c r="G36" i="1"/>
  <c r="D36" i="1"/>
  <c r="C36" i="1"/>
  <c r="B36" i="1"/>
  <c r="G35" i="1"/>
  <c r="D35" i="1"/>
  <c r="C35" i="1"/>
  <c r="B35" i="1"/>
  <c r="G34" i="1"/>
  <c r="D34" i="1"/>
  <c r="C34" i="1"/>
  <c r="B34" i="1"/>
  <c r="G33" i="1"/>
  <c r="D33" i="1"/>
  <c r="C33" i="1"/>
  <c r="B33" i="1"/>
  <c r="G32" i="1"/>
  <c r="D32" i="1"/>
  <c r="C32" i="1"/>
  <c r="B32" i="1"/>
  <c r="G31" i="1"/>
  <c r="D31" i="1"/>
  <c r="C31" i="1"/>
  <c r="B31" i="1"/>
  <c r="G30" i="1"/>
  <c r="D30" i="1"/>
  <c r="C30" i="1"/>
  <c r="B30" i="1"/>
  <c r="G29" i="1"/>
  <c r="D29" i="1"/>
  <c r="C29" i="1"/>
  <c r="B29" i="1"/>
  <c r="G28" i="1"/>
  <c r="D28" i="1"/>
  <c r="C28" i="1"/>
  <c r="B28" i="1"/>
  <c r="G27" i="1"/>
  <c r="D27" i="1"/>
  <c r="C27" i="1"/>
  <c r="B27" i="1"/>
  <c r="G26" i="1"/>
  <c r="D26" i="1"/>
  <c r="C26" i="1"/>
  <c r="B26" i="1"/>
  <c r="G25" i="1"/>
  <c r="D25" i="1"/>
  <c r="C25" i="1"/>
  <c r="B25" i="1"/>
  <c r="G24" i="1"/>
  <c r="D24" i="1"/>
  <c r="C24" i="1"/>
  <c r="B24" i="1"/>
  <c r="G23" i="1"/>
  <c r="D23" i="1"/>
  <c r="C23" i="1"/>
  <c r="B23" i="1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G14" i="1"/>
  <c r="D14" i="1"/>
  <c r="C14" i="1"/>
  <c r="B14" i="1"/>
  <c r="G13" i="1"/>
  <c r="D13" i="1"/>
  <c r="C13" i="1"/>
  <c r="B13" i="1"/>
  <c r="G12" i="1"/>
  <c r="D12" i="1"/>
  <c r="C12" i="1"/>
  <c r="B12" i="1"/>
  <c r="G11" i="1"/>
  <c r="D11" i="1"/>
  <c r="C11" i="1"/>
  <c r="B11" i="1"/>
  <c r="G10" i="1"/>
  <c r="D10" i="1"/>
  <c r="C10" i="1"/>
  <c r="B10" i="1"/>
  <c r="G9" i="1"/>
  <c r="D9" i="1"/>
  <c r="C9" i="1"/>
  <c r="B9" i="1"/>
  <c r="G8" i="1"/>
  <c r="D8" i="1"/>
  <c r="C8" i="1"/>
  <c r="B8" i="1"/>
  <c r="G7" i="1"/>
  <c r="D7" i="1"/>
  <c r="C7" i="1"/>
  <c r="B7" i="1"/>
  <c r="G6" i="1"/>
  <c r="D6" i="1"/>
  <c r="C6" i="1"/>
  <c r="B6" i="1"/>
  <c r="G5" i="1"/>
  <c r="D5" i="1"/>
  <c r="C5" i="1"/>
  <c r="B5" i="1"/>
  <c r="G4" i="1"/>
  <c r="D4" i="1"/>
  <c r="C4" i="1"/>
  <c r="B4" i="1"/>
  <c r="G3" i="1"/>
  <c r="D3" i="1"/>
  <c r="C3" i="1"/>
  <c r="B3" i="1"/>
  <c r="G2" i="1"/>
  <c r="D2" i="1"/>
  <c r="C2" i="1"/>
  <c r="F3" i="1" l="1"/>
  <c r="F4" i="1"/>
  <c r="F17" i="1"/>
  <c r="F6" i="1"/>
  <c r="F16" i="1"/>
  <c r="F20" i="1"/>
  <c r="F28" i="1"/>
  <c r="F32" i="1"/>
  <c r="F40" i="1"/>
  <c r="F44" i="1"/>
  <c r="F48" i="1"/>
  <c r="F56" i="1"/>
  <c r="F60" i="1"/>
  <c r="F64" i="1"/>
  <c r="F68" i="1"/>
  <c r="F72" i="1"/>
  <c r="F76" i="1"/>
  <c r="F84" i="1"/>
  <c r="F88" i="1"/>
  <c r="F92" i="1"/>
  <c r="F96" i="1"/>
  <c r="F104" i="1"/>
  <c r="F108" i="1"/>
  <c r="F112" i="1"/>
  <c r="F116" i="1"/>
  <c r="F124" i="1"/>
  <c r="F128" i="1"/>
  <c r="F132" i="1"/>
  <c r="F136" i="1"/>
  <c r="F140" i="1"/>
  <c r="F148" i="1"/>
  <c r="F152" i="1"/>
  <c r="F160" i="1"/>
  <c r="F164" i="1"/>
  <c r="F172" i="1"/>
  <c r="F176" i="1"/>
  <c r="F184" i="1"/>
  <c r="F188" i="1"/>
  <c r="F192" i="1"/>
  <c r="F200" i="1"/>
  <c r="F204" i="1"/>
  <c r="F208" i="1"/>
  <c r="F212" i="1"/>
  <c r="F220" i="1"/>
  <c r="F224" i="1"/>
  <c r="F228" i="1"/>
  <c r="F236" i="1"/>
  <c r="F244" i="1"/>
  <c r="F248" i="1"/>
  <c r="F256" i="1"/>
  <c r="F5" i="1"/>
  <c r="F10" i="1"/>
  <c r="F14" i="1"/>
  <c r="F22" i="1"/>
  <c r="F30" i="1"/>
  <c r="F34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4" i="1"/>
  <c r="F166" i="1"/>
  <c r="F174" i="1"/>
  <c r="F178" i="1"/>
  <c r="F186" i="1"/>
  <c r="F194" i="1"/>
  <c r="F202" i="1"/>
  <c r="F210" i="1"/>
  <c r="F232" i="1"/>
  <c r="F240" i="1"/>
  <c r="F252" i="1"/>
  <c r="F260" i="1"/>
  <c r="F264" i="1"/>
  <c r="F8" i="1"/>
  <c r="F18" i="1"/>
  <c r="F26" i="1"/>
  <c r="F42" i="1"/>
  <c r="F52" i="1"/>
  <c r="F80" i="1"/>
  <c r="F100" i="1"/>
  <c r="F120" i="1"/>
  <c r="F144" i="1"/>
  <c r="F156" i="1"/>
  <c r="F168" i="1"/>
  <c r="F180" i="1"/>
  <c r="F196" i="1"/>
  <c r="F216" i="1"/>
  <c r="F222" i="1"/>
  <c r="F242" i="1"/>
  <c r="F262" i="1"/>
  <c r="F270" i="1"/>
  <c r="F7" i="1"/>
  <c r="F12" i="1"/>
  <c r="F24" i="1"/>
  <c r="F36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8" i="1"/>
  <c r="F162" i="1"/>
  <c r="F170" i="1"/>
  <c r="F182" i="1"/>
  <c r="F190" i="1"/>
  <c r="F198" i="1"/>
  <c r="F206" i="1"/>
  <c r="F214" i="1"/>
  <c r="F218" i="1"/>
  <c r="F226" i="1"/>
  <c r="F230" i="1"/>
  <c r="F234" i="1"/>
  <c r="F238" i="1"/>
  <c r="F246" i="1"/>
  <c r="F250" i="1"/>
  <c r="F254" i="1"/>
  <c r="F258" i="1"/>
  <c r="F268" i="1"/>
  <c r="F2" i="1"/>
  <c r="F13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6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6" i="1"/>
  <c r="F327" i="1"/>
  <c r="F328" i="1"/>
  <c r="F329" i="1"/>
  <c r="F330" i="1"/>
  <c r="F332" i="1"/>
  <c r="F334" i="1"/>
  <c r="F335" i="1"/>
  <c r="F336" i="1"/>
  <c r="F337" i="1"/>
  <c r="F338" i="1"/>
  <c r="F340" i="1"/>
  <c r="F348" i="1"/>
  <c r="F9" i="1"/>
  <c r="F265" i="1"/>
  <c r="F995" i="1"/>
  <c r="F987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49" i="1"/>
  <c r="F841" i="1"/>
  <c r="F833" i="1"/>
  <c r="F999" i="1"/>
  <c r="F991" i="1"/>
  <c r="F983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5" i="1"/>
  <c r="F837" i="1"/>
  <c r="F798" i="1"/>
  <c r="F793" i="1"/>
  <c r="F787" i="1"/>
  <c r="F782" i="1"/>
  <c r="F777" i="1"/>
  <c r="F771" i="1"/>
  <c r="F767" i="1"/>
  <c r="F763" i="1"/>
  <c r="F759" i="1"/>
  <c r="F755" i="1"/>
  <c r="F803" i="1"/>
  <c r="F791" i="1"/>
  <c r="F775" i="1"/>
  <c r="F802" i="1"/>
  <c r="F795" i="1"/>
  <c r="F790" i="1"/>
  <c r="F785" i="1"/>
  <c r="F779" i="1"/>
  <c r="F774" i="1"/>
  <c r="F769" i="1"/>
  <c r="F765" i="1"/>
  <c r="F761" i="1"/>
  <c r="F757" i="1"/>
  <c r="F799" i="1"/>
  <c r="F783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554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49" i="1"/>
  <c r="F341" i="1"/>
  <c r="F360" i="1"/>
  <c r="F356" i="1"/>
  <c r="F345" i="1"/>
  <c r="F339" i="1"/>
  <c r="F331" i="1"/>
  <c r="F323" i="1"/>
  <c r="F352" i="1"/>
  <c r="F344" i="1"/>
  <c r="F333" i="1"/>
  <c r="F325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D33" i="4"/>
  <c r="F269" i="1"/>
  <c r="F362" i="1"/>
  <c r="F363" i="1"/>
  <c r="F366" i="1"/>
  <c r="F367" i="1"/>
  <c r="F370" i="1"/>
  <c r="F371" i="1"/>
  <c r="F374" i="1"/>
  <c r="F375" i="1"/>
  <c r="F378" i="1"/>
  <c r="F379" i="1"/>
  <c r="F382" i="1"/>
  <c r="F383" i="1"/>
  <c r="F386" i="1"/>
  <c r="F387" i="1"/>
  <c r="F390" i="1"/>
  <c r="F391" i="1"/>
  <c r="F394" i="1"/>
  <c r="F395" i="1"/>
  <c r="F398" i="1"/>
  <c r="F399" i="1"/>
  <c r="F402" i="1"/>
  <c r="F403" i="1"/>
  <c r="F406" i="1"/>
  <c r="F407" i="1"/>
  <c r="F410" i="1"/>
  <c r="F411" i="1"/>
  <c r="F414" i="1"/>
  <c r="F415" i="1"/>
  <c r="F418" i="1"/>
  <c r="F419" i="1"/>
  <c r="F422" i="1"/>
  <c r="F423" i="1"/>
  <c r="F426" i="1"/>
  <c r="F427" i="1"/>
  <c r="F430" i="1"/>
  <c r="F431" i="1"/>
  <c r="F434" i="1"/>
  <c r="F435" i="1"/>
  <c r="F438" i="1"/>
  <c r="F439" i="1"/>
  <c r="F442" i="1"/>
  <c r="F443" i="1"/>
  <c r="F446" i="1"/>
  <c r="F447" i="1"/>
  <c r="F450" i="1"/>
  <c r="F451" i="1"/>
  <c r="F454" i="1"/>
  <c r="F455" i="1"/>
  <c r="F458" i="1"/>
  <c r="F459" i="1"/>
  <c r="F462" i="1"/>
  <c r="F463" i="1"/>
  <c r="F466" i="1"/>
  <c r="F467" i="1"/>
  <c r="F470" i="1"/>
  <c r="F471" i="1"/>
  <c r="F474" i="1"/>
  <c r="F475" i="1"/>
  <c r="F478" i="1"/>
  <c r="F479" i="1"/>
  <c r="F482" i="1"/>
  <c r="F483" i="1"/>
  <c r="F486" i="1"/>
  <c r="F487" i="1"/>
  <c r="F490" i="1"/>
  <c r="F491" i="1"/>
  <c r="F494" i="1"/>
  <c r="F495" i="1"/>
  <c r="F498" i="1"/>
  <c r="F499" i="1"/>
  <c r="F502" i="1"/>
  <c r="F503" i="1"/>
  <c r="F506" i="1"/>
  <c r="F507" i="1"/>
  <c r="F510" i="1"/>
  <c r="F511" i="1"/>
  <c r="F514" i="1"/>
  <c r="F515" i="1"/>
  <c r="F518" i="1"/>
  <c r="F519" i="1"/>
  <c r="F522" i="1"/>
  <c r="F523" i="1"/>
  <c r="F526" i="1"/>
  <c r="F527" i="1"/>
  <c r="F530" i="1"/>
  <c r="F531" i="1"/>
  <c r="F534" i="1"/>
  <c r="F535" i="1"/>
  <c r="F538" i="1"/>
  <c r="F539" i="1"/>
  <c r="F542" i="1"/>
  <c r="F543" i="1"/>
  <c r="F546" i="1"/>
  <c r="F547" i="1"/>
  <c r="F550" i="1"/>
  <c r="F551" i="1"/>
  <c r="F556" i="1"/>
  <c r="F342" i="1"/>
  <c r="F343" i="1"/>
  <c r="F350" i="1"/>
  <c r="F351" i="1"/>
  <c r="F354" i="1"/>
  <c r="F355" i="1"/>
  <c r="F346" i="1"/>
  <c r="F347" i="1"/>
  <c r="F358" i="1"/>
  <c r="F359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553" i="1"/>
  <c r="F555" i="1"/>
  <c r="F746" i="1"/>
  <c r="F747" i="1"/>
  <c r="F748" i="1"/>
  <c r="F749" i="1"/>
  <c r="F750" i="1"/>
  <c r="F751" i="1"/>
  <c r="F752" i="1"/>
  <c r="F753" i="1"/>
  <c r="F754" i="1"/>
  <c r="F756" i="1"/>
  <c r="F758" i="1"/>
  <c r="F760" i="1"/>
  <c r="F762" i="1"/>
  <c r="F764" i="1"/>
  <c r="F766" i="1"/>
  <c r="F768" i="1"/>
  <c r="F770" i="1"/>
  <c r="F773" i="1"/>
  <c r="F778" i="1"/>
  <c r="F781" i="1"/>
  <c r="F786" i="1"/>
  <c r="F789" i="1"/>
  <c r="F794" i="1"/>
  <c r="F797" i="1"/>
  <c r="F776" i="1"/>
  <c r="F792" i="1"/>
  <c r="F804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772" i="1"/>
  <c r="F788" i="1"/>
  <c r="F784" i="1"/>
  <c r="F800" i="1"/>
  <c r="F801" i="1"/>
  <c r="F780" i="1"/>
  <c r="F796" i="1"/>
  <c r="F832" i="1"/>
  <c r="F834" i="1"/>
  <c r="F835" i="1"/>
  <c r="F836" i="1"/>
  <c r="F838" i="1"/>
  <c r="F839" i="1"/>
  <c r="F840" i="1"/>
  <c r="F842" i="1"/>
  <c r="F843" i="1"/>
  <c r="F844" i="1"/>
  <c r="F846" i="1"/>
  <c r="F847" i="1"/>
  <c r="F848" i="1"/>
  <c r="F850" i="1"/>
  <c r="F851" i="1"/>
  <c r="F852" i="1"/>
  <c r="F854" i="1"/>
  <c r="F856" i="1"/>
  <c r="F858" i="1"/>
  <c r="F860" i="1"/>
  <c r="F862" i="1"/>
  <c r="F864" i="1"/>
  <c r="F866" i="1"/>
  <c r="F868" i="1"/>
  <c r="F870" i="1"/>
  <c r="F872" i="1"/>
  <c r="F874" i="1"/>
  <c r="F876" i="1"/>
  <c r="F878" i="1"/>
  <c r="F880" i="1"/>
  <c r="F882" i="1"/>
  <c r="F884" i="1"/>
  <c r="F886" i="1"/>
  <c r="F888" i="1"/>
  <c r="F890" i="1"/>
  <c r="F892" i="1"/>
  <c r="F894" i="1"/>
  <c r="F896" i="1"/>
  <c r="F898" i="1"/>
  <c r="F900" i="1"/>
  <c r="F902" i="1"/>
  <c r="F904" i="1"/>
  <c r="F906" i="1"/>
  <c r="F908" i="1"/>
  <c r="F910" i="1"/>
  <c r="F912" i="1"/>
  <c r="F914" i="1"/>
  <c r="F916" i="1"/>
  <c r="F918" i="1"/>
  <c r="F920" i="1"/>
  <c r="F922" i="1"/>
  <c r="F924" i="1"/>
  <c r="F926" i="1"/>
  <c r="F928" i="1"/>
  <c r="F930" i="1"/>
  <c r="F932" i="1"/>
  <c r="F934" i="1"/>
  <c r="F936" i="1"/>
  <c r="F938" i="1"/>
  <c r="F940" i="1"/>
  <c r="F942" i="1"/>
  <c r="F944" i="1"/>
  <c r="F946" i="1"/>
  <c r="F948" i="1"/>
  <c r="F950" i="1"/>
  <c r="F952" i="1"/>
  <c r="F954" i="1"/>
  <c r="F956" i="1"/>
  <c r="F958" i="1"/>
  <c r="F960" i="1"/>
  <c r="F962" i="1"/>
  <c r="F964" i="1"/>
  <c r="F966" i="1"/>
  <c r="F968" i="1"/>
  <c r="F970" i="1"/>
  <c r="F972" i="1"/>
  <c r="F974" i="1"/>
  <c r="F976" i="1"/>
  <c r="F978" i="1"/>
  <c r="F981" i="1"/>
  <c r="F985" i="1"/>
  <c r="F989" i="1"/>
  <c r="F993" i="1"/>
  <c r="F997" i="1"/>
  <c r="F1001" i="1"/>
  <c r="F805" i="1"/>
  <c r="F986" i="1"/>
  <c r="F994" i="1"/>
  <c r="F1002" i="1"/>
  <c r="F980" i="1"/>
  <c r="F988" i="1"/>
  <c r="F996" i="1"/>
  <c r="F982" i="1"/>
  <c r="F990" i="1"/>
  <c r="F998" i="1"/>
  <c r="F984" i="1"/>
  <c r="F992" i="1"/>
  <c r="F1000" i="1"/>
  <c r="E32" i="4" l="1"/>
  <c r="D32" i="4"/>
  <c r="D30" i="4"/>
  <c r="E29" i="4"/>
  <c r="D29" i="4"/>
  <c r="D31" i="4" l="1"/>
  <c r="E30" i="4"/>
  <c r="E31" i="4" s="1"/>
  <c r="E1001" i="1"/>
  <c r="E999" i="1"/>
  <c r="E997" i="1"/>
  <c r="E995" i="1"/>
  <c r="E993" i="1"/>
  <c r="E991" i="1"/>
  <c r="E989" i="1"/>
  <c r="E987" i="1"/>
  <c r="E985" i="1"/>
  <c r="E983" i="1"/>
  <c r="E981" i="1"/>
  <c r="E979" i="1"/>
  <c r="E977" i="1"/>
  <c r="E975" i="1"/>
  <c r="E973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4" i="1"/>
  <c r="E952" i="1"/>
  <c r="E950" i="1"/>
  <c r="E948" i="1"/>
  <c r="E946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44" i="1"/>
  <c r="E836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846" i="1"/>
  <c r="E838" i="1"/>
  <c r="E848" i="1"/>
  <c r="E840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850" i="1"/>
  <c r="E842" i="1"/>
  <c r="E83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671" i="1"/>
  <c r="E669" i="1"/>
  <c r="E667" i="1"/>
  <c r="E665" i="1"/>
  <c r="E663" i="1"/>
  <c r="E661" i="1"/>
  <c r="E659" i="1"/>
  <c r="E657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9" i="1"/>
  <c r="E337" i="1"/>
  <c r="E335" i="1"/>
  <c r="E333" i="1"/>
  <c r="E331" i="1"/>
  <c r="E329" i="1"/>
  <c r="E327" i="1"/>
  <c r="E325" i="1"/>
  <c r="E323" i="1"/>
  <c r="E338" i="1"/>
  <c r="E330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332" i="1"/>
  <c r="E324" i="1"/>
  <c r="E334" i="1"/>
  <c r="E326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336" i="1"/>
  <c r="E328" i="1"/>
  <c r="E6" i="1"/>
  <c r="E4" i="1"/>
  <c r="E2" i="1"/>
  <c r="E7" i="1"/>
  <c r="E5" i="1"/>
  <c r="E3" i="1"/>
</calcChain>
</file>

<file path=xl/sharedStrings.xml><?xml version="1.0" encoding="utf-8"?>
<sst xmlns="http://schemas.openxmlformats.org/spreadsheetml/2006/main" count="69" uniqueCount="61">
  <si>
    <t>级数</t>
  </si>
  <si>
    <t>税率（%）</t>
  </si>
  <si>
    <t>速算扣除数</t>
  </si>
  <si>
    <t>继续教育</t>
    <phoneticPr fontId="3" type="noConversion"/>
  </si>
  <si>
    <t>大病医疗</t>
    <phoneticPr fontId="3" type="noConversion"/>
  </si>
  <si>
    <t>住房贷款利息</t>
    <phoneticPr fontId="3" type="noConversion"/>
  </si>
  <si>
    <t>租房租金</t>
    <phoneticPr fontId="3" type="noConversion"/>
  </si>
  <si>
    <t>赡养老人</t>
    <phoneticPr fontId="3" type="noConversion"/>
  </si>
  <si>
    <t>年收入（税前）</t>
    <phoneticPr fontId="3" type="noConversion"/>
  </si>
  <si>
    <t>基本减除费用</t>
    <phoneticPr fontId="3" type="noConversion"/>
  </si>
  <si>
    <t>专项扣除（三险一金）</t>
    <phoneticPr fontId="3" type="noConversion"/>
  </si>
  <si>
    <t>其他扣除项目总额</t>
    <phoneticPr fontId="3" type="noConversion"/>
  </si>
  <si>
    <t>薪酬发放比例</t>
    <phoneticPr fontId="3" type="noConversion"/>
  </si>
  <si>
    <t>工资发放总额</t>
    <phoneticPr fontId="3" type="noConversion"/>
  </si>
  <si>
    <t>年终奖发放总额</t>
    <phoneticPr fontId="3" type="noConversion"/>
  </si>
  <si>
    <t>年终奖</t>
    <phoneticPr fontId="3" type="noConversion"/>
  </si>
  <si>
    <t>广州理道税务师事务所有限公司</t>
    <phoneticPr fontId="3" type="noConversion"/>
  </si>
  <si>
    <t>专项附加扣除项目</t>
    <phoneticPr fontId="3" type="noConversion"/>
  </si>
  <si>
    <t>总税负</t>
    <phoneticPr fontId="3" type="noConversion"/>
  </si>
  <si>
    <t>填写全年收入</t>
    <phoneticPr fontId="3" type="noConversion"/>
  </si>
  <si>
    <t>企业年金、税优健康险保费等</t>
    <phoneticPr fontId="3" type="noConversion"/>
  </si>
  <si>
    <t>子女教育</t>
    <phoneticPr fontId="3" type="noConversion"/>
  </si>
  <si>
    <t>填写全年五险一金个人部分</t>
    <phoneticPr fontId="3" type="noConversion"/>
  </si>
  <si>
    <t>每月5000元，全年60000</t>
    <phoneticPr fontId="3" type="noConversion"/>
  </si>
  <si>
    <t>基础数据采集</t>
    <phoneticPr fontId="3" type="noConversion"/>
  </si>
  <si>
    <t>填写全年累计可扣除额</t>
    <phoneticPr fontId="3" type="noConversion"/>
  </si>
  <si>
    <t>可选年终奖发放区间</t>
    <phoneticPr fontId="3" type="noConversion"/>
  </si>
  <si>
    <t>年终奖发放极值</t>
    <phoneticPr fontId="3" type="noConversion"/>
  </si>
  <si>
    <t>年终奖占比</t>
    <phoneticPr fontId="3" type="noConversion"/>
  </si>
  <si>
    <t>对应工资总额</t>
    <phoneticPr fontId="3" type="noConversion"/>
  </si>
  <si>
    <t>最优分配方案</t>
    <phoneticPr fontId="3" type="noConversion"/>
  </si>
  <si>
    <t>年收入</t>
    <phoneticPr fontId="3" type="noConversion"/>
  </si>
  <si>
    <t>最低年终奖发放</t>
    <phoneticPr fontId="3" type="noConversion"/>
  </si>
  <si>
    <t>方案</t>
    <phoneticPr fontId="3" type="noConversion"/>
  </si>
  <si>
    <t>最高年终奖发放</t>
    <phoneticPr fontId="3" type="noConversion"/>
  </si>
  <si>
    <t>年终奖和工资最优分配测算模型</t>
    <phoneticPr fontId="3" type="noConversion"/>
  </si>
  <si>
    <t>函数图像结果分类</t>
    <phoneticPr fontId="3" type="noConversion"/>
  </si>
  <si>
    <t>年收入总个人所得税税负</t>
    <phoneticPr fontId="3" type="noConversion"/>
  </si>
  <si>
    <t>情况一：唯一最优分配方案</t>
    <phoneticPr fontId="3" type="noConversion"/>
  </si>
  <si>
    <t>唯一最优分配方案</t>
    <phoneticPr fontId="3" type="noConversion"/>
  </si>
  <si>
    <t>案例：</t>
    <phoneticPr fontId="3" type="noConversion"/>
  </si>
  <si>
    <t>情况二：两个最优分配方案</t>
    <phoneticPr fontId="3" type="noConversion"/>
  </si>
  <si>
    <t>两个最优分配方案</t>
    <phoneticPr fontId="3" type="noConversion"/>
  </si>
  <si>
    <t>情况三：存在最优分配区间</t>
    <phoneticPr fontId="3" type="noConversion"/>
  </si>
  <si>
    <t>存在最优分配区间</t>
    <phoneticPr fontId="3" type="noConversion"/>
  </si>
  <si>
    <t>函数图像示例：</t>
    <phoneticPr fontId="3" type="noConversion"/>
  </si>
  <si>
    <t>图像解释：</t>
    <phoneticPr fontId="3" type="noConversion"/>
  </si>
  <si>
    <t>案例：</t>
    <phoneticPr fontId="3" type="noConversion"/>
  </si>
  <si>
    <t>全年收入2,900,000元，无其他扣除情况</t>
    <phoneticPr fontId="3" type="noConversion"/>
  </si>
  <si>
    <r>
      <rPr>
        <b/>
        <sz val="12"/>
        <color rgb="FFFF0000"/>
        <rFont val="微软雅黑"/>
        <family val="2"/>
        <charset val="134"/>
      </rPr>
      <t>填表说明：</t>
    </r>
    <r>
      <rPr>
        <sz val="10"/>
        <color theme="1"/>
        <rFont val="微软雅黑"/>
        <family val="2"/>
        <charset val="134"/>
      </rPr>
      <t xml:space="preserve">
1、为便于理解，本模型将国税发[2005]9号文针对全年一次性奖金计税方法统一表述为</t>
    </r>
    <r>
      <rPr>
        <b/>
        <sz val="10"/>
        <color theme="1"/>
        <rFont val="微软雅黑"/>
        <family val="2"/>
        <charset val="134"/>
      </rPr>
      <t>“</t>
    </r>
    <r>
      <rPr>
        <b/>
        <sz val="12"/>
        <color theme="1"/>
        <rFont val="微软雅黑"/>
        <family val="2"/>
        <charset val="134"/>
      </rPr>
      <t>取得/发放年终奖</t>
    </r>
    <r>
      <rPr>
        <b/>
        <sz val="10"/>
        <color theme="1"/>
        <rFont val="微软雅黑"/>
        <family val="2"/>
        <charset val="134"/>
      </rPr>
      <t>”，</t>
    </r>
    <r>
      <rPr>
        <sz val="10"/>
        <color theme="1"/>
        <rFont val="微软雅黑"/>
        <family val="2"/>
        <charset val="134"/>
      </rPr>
      <t>实操中可调整计税方法申报金额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
2、</t>
    </r>
    <r>
      <rPr>
        <b/>
        <sz val="10"/>
        <color theme="1"/>
        <rFont val="微软雅黑"/>
        <family val="2"/>
        <charset val="134"/>
      </rPr>
      <t>模型适用对象：</t>
    </r>
    <r>
      <rPr>
        <sz val="10"/>
        <color theme="1"/>
        <rFont val="微软雅黑"/>
        <family val="2"/>
        <charset val="134"/>
      </rPr>
      <t>2021年12月31日前取得年终奖的居民个人
3、据实填写</t>
    </r>
    <r>
      <rPr>
        <b/>
        <sz val="11"/>
        <color theme="1"/>
        <rFont val="微软雅黑"/>
        <family val="2"/>
        <charset val="134"/>
      </rPr>
      <t>“基础数据采集”</t>
    </r>
    <r>
      <rPr>
        <sz val="10"/>
        <color theme="1"/>
        <rFont val="微软雅黑"/>
        <family val="2"/>
        <charset val="134"/>
      </rPr>
      <t>项下</t>
    </r>
    <r>
      <rPr>
        <b/>
        <sz val="12"/>
        <color theme="6"/>
        <rFont val="微软雅黑"/>
        <family val="2"/>
        <charset val="134"/>
      </rPr>
      <t>绿色单元格</t>
    </r>
    <r>
      <rPr>
        <sz val="10"/>
        <color theme="1"/>
        <rFont val="微软雅黑"/>
        <family val="2"/>
        <charset val="134"/>
      </rPr>
      <t>数据，其他单元格锁定无法变更
4、基础数据录入完毕，函数图与最优分配方案自动测算，部分结果可能因计算四舍五入而存在少量误差
5、可能出现三类函数图像结果，对应分析详见“</t>
    </r>
    <r>
      <rPr>
        <b/>
        <sz val="12"/>
        <color theme="1"/>
        <rFont val="微软雅黑"/>
        <family val="2"/>
        <charset val="134"/>
      </rPr>
      <t>函数图像解释</t>
    </r>
    <r>
      <rPr>
        <sz val="10"/>
        <color theme="1"/>
        <rFont val="微软雅黑"/>
        <family val="2"/>
        <charset val="134"/>
      </rPr>
      <t>”工作表</t>
    </r>
    <phoneticPr fontId="3" type="noConversion"/>
  </si>
  <si>
    <t>全年收入150,000元，无其他扣除情况</t>
    <phoneticPr fontId="3" type="noConversion"/>
  </si>
  <si>
    <t>1、员工年收入150,000元，当发放年终奖金额为36,000元时，全年个人所得税税负最低，最低值为2.64%</t>
    <phoneticPr fontId="3" type="noConversion"/>
  </si>
  <si>
    <r>
      <t>2、当年终奖金额</t>
    </r>
    <r>
      <rPr>
        <b/>
        <sz val="10"/>
        <color rgb="FFFF0000"/>
        <rFont val="微软雅黑"/>
        <family val="2"/>
        <charset val="134"/>
      </rPr>
      <t>高于</t>
    </r>
    <r>
      <rPr>
        <sz val="10"/>
        <color theme="1"/>
        <rFont val="微软雅黑"/>
        <family val="2"/>
        <charset val="134"/>
      </rPr>
      <t>或</t>
    </r>
    <r>
      <rPr>
        <b/>
        <sz val="10"/>
        <color rgb="FFFF0000"/>
        <rFont val="微软雅黑"/>
        <family val="2"/>
        <charset val="134"/>
      </rPr>
      <t>低于</t>
    </r>
    <r>
      <rPr>
        <sz val="10"/>
        <color theme="1"/>
        <rFont val="微软雅黑"/>
        <family val="2"/>
        <charset val="134"/>
      </rPr>
      <t>36,000元时，整体税负升高</t>
    </r>
    <phoneticPr fontId="3" type="noConversion"/>
  </si>
  <si>
    <t>1、员工年收入2,900,000元，当发放年终奖金额为658,300元或959,900元时，全年个人所得税税负最低，最低值为34.24%</t>
    <phoneticPr fontId="3" type="noConversion"/>
  </si>
  <si>
    <r>
      <t>2、当年终奖金额</t>
    </r>
    <r>
      <rPr>
        <b/>
        <sz val="10"/>
        <color rgb="FFFF0000"/>
        <rFont val="微软雅黑"/>
        <family val="2"/>
        <charset val="134"/>
      </rPr>
      <t>不等于</t>
    </r>
    <r>
      <rPr>
        <sz val="10"/>
        <color theme="1"/>
        <rFont val="微软雅黑"/>
        <family val="2"/>
        <charset val="134"/>
      </rPr>
      <t>658,300元或959,900元时，整体税负升高</t>
    </r>
    <phoneticPr fontId="3" type="noConversion"/>
  </si>
  <si>
    <t>全年收入300,000元，无其他扣除情况</t>
    <phoneticPr fontId="3" type="noConversion"/>
  </si>
  <si>
    <r>
      <t>3、当年终奖金额</t>
    </r>
    <r>
      <rPr>
        <b/>
        <sz val="10"/>
        <color rgb="FFFF0000"/>
        <rFont val="微软雅黑"/>
        <family val="2"/>
        <charset val="134"/>
      </rPr>
      <t>低于</t>
    </r>
    <r>
      <rPr>
        <sz val="10"/>
        <color theme="1"/>
        <rFont val="微软雅黑"/>
        <family val="2"/>
        <charset val="134"/>
      </rPr>
      <t>96,000元或</t>
    </r>
    <r>
      <rPr>
        <b/>
        <sz val="10"/>
        <color rgb="FFFF0000"/>
        <rFont val="微软雅黑"/>
        <family val="2"/>
        <charset val="134"/>
      </rPr>
      <t>高于</t>
    </r>
    <r>
      <rPr>
        <sz val="10"/>
        <color theme="1"/>
        <rFont val="微软雅黑"/>
        <family val="2"/>
        <charset val="134"/>
      </rPr>
      <t>144,000元时，整体税负升高</t>
    </r>
    <phoneticPr fontId="3" type="noConversion"/>
  </si>
  <si>
    <r>
      <t>1、员工年收入300,000元，当发放年终奖金额在96,000元到144,000元</t>
    </r>
    <r>
      <rPr>
        <b/>
        <sz val="10"/>
        <color rgb="FFFF0000"/>
        <rFont val="微软雅黑"/>
        <family val="2"/>
        <charset val="134"/>
      </rPr>
      <t>之间</t>
    </r>
    <r>
      <rPr>
        <sz val="10"/>
        <color theme="1"/>
        <rFont val="微软雅黑"/>
        <family val="2"/>
        <charset val="134"/>
      </rPr>
      <t>时，全年个人所得税税负最低，最低值为7.09%</t>
    </r>
    <phoneticPr fontId="3" type="noConversion"/>
  </si>
  <si>
    <r>
      <t>2、保持年收入总额300,000元不变，年终奖金额可在96,000元到144,000元之间</t>
    </r>
    <r>
      <rPr>
        <b/>
        <sz val="10"/>
        <color rgb="FFFF0000"/>
        <rFont val="微软雅黑"/>
        <family val="2"/>
        <charset val="134"/>
      </rPr>
      <t>随意选择</t>
    </r>
    <r>
      <rPr>
        <sz val="10"/>
        <color theme="1"/>
        <rFont val="微软雅黑"/>
        <family val="2"/>
        <charset val="134"/>
      </rPr>
      <t>，年收入总额与年终奖金额的差额为当年工资总额</t>
    </r>
    <phoneticPr fontId="3" type="noConversion"/>
  </si>
  <si>
    <t>返回</t>
    <phoneticPr fontId="3" type="noConversion"/>
  </si>
  <si>
    <t>税额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</si>
</sst>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6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u/>
      <sz val="11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1" fillId="0" borderId="0">
      <alignment vertical="center"/>
    </xf>
    <xf numFmtId="0" fontId="9" fillId="0" borderId="0"/>
    <xf numFmtId="43" fontId="8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vertical="center"/>
    </xf>
    <xf numFmtId="176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9" fontId="4" fillId="0" borderId="1" xfId="2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0" fontId="7" fillId="0" borderId="1" xfId="2" applyNumberFormat="1" applyFont="1" applyFill="1" applyBorder="1" applyAlignment="1">
      <alignment vertical="center" wrapText="1"/>
    </xf>
    <xf numFmtId="176" fontId="7" fillId="0" borderId="1" xfId="1" applyNumberFormat="1" applyFont="1" applyFill="1" applyBorder="1" applyAlignment="1">
      <alignment vertical="center" wrapText="1"/>
    </xf>
    <xf numFmtId="176" fontId="7" fillId="0" borderId="0" xfId="1" applyNumberFormat="1" applyFont="1" applyFill="1" applyBorder="1" applyAlignment="1">
      <alignment vertical="center" wrapText="1"/>
    </xf>
    <xf numFmtId="10" fontId="7" fillId="0" borderId="0" xfId="2" applyNumberFormat="1" applyFont="1" applyFill="1" applyBorder="1" applyAlignment="1">
      <alignment vertical="center" wrapText="1"/>
    </xf>
    <xf numFmtId="177" fontId="10" fillId="4" borderId="3" xfId="0" applyNumberFormat="1" applyFont="1" applyFill="1" applyBorder="1" applyAlignment="1">
      <alignment horizontal="center" vertical="center" wrapText="1"/>
    </xf>
    <xf numFmtId="10" fontId="7" fillId="0" borderId="2" xfId="2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7" fontId="10" fillId="4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6" fillId="0" borderId="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Border="1" applyAlignment="1" applyProtection="1">
      <alignment vertical="center" wrapText="1"/>
      <protection hidden="1"/>
    </xf>
    <xf numFmtId="0" fontId="0" fillId="0" borderId="0" xfId="0" applyBorder="1"/>
    <xf numFmtId="0" fontId="7" fillId="0" borderId="0" xfId="0" applyFont="1" applyFill="1" applyBorder="1" applyAlignment="1">
      <alignment vertical="center" wrapText="1"/>
    </xf>
    <xf numFmtId="176" fontId="7" fillId="7" borderId="0" xfId="1" applyNumberFormat="1" applyFont="1" applyFill="1" applyBorder="1" applyAlignment="1" applyProtection="1">
      <alignment vertical="center" wrapText="1"/>
      <protection locked="0"/>
    </xf>
    <xf numFmtId="49" fontId="7" fillId="0" borderId="0" xfId="1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Alignment="1">
      <alignment horizontal="center"/>
    </xf>
    <xf numFmtId="10" fontId="7" fillId="0" borderId="6" xfId="2" applyNumberFormat="1" applyFont="1" applyFill="1" applyBorder="1" applyAlignment="1">
      <alignment vertical="center" wrapText="1"/>
    </xf>
    <xf numFmtId="10" fontId="7" fillId="0" borderId="9" xfId="2" applyNumberFormat="1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176" fontId="7" fillId="0" borderId="10" xfId="1" applyNumberFormat="1" applyFont="1" applyFill="1" applyBorder="1" applyAlignment="1" applyProtection="1">
      <alignment horizontal="center" vertical="center" wrapText="1"/>
      <protection hidden="1"/>
    </xf>
    <xf numFmtId="176" fontId="14" fillId="0" borderId="10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/>
    <xf numFmtId="0" fontId="6" fillId="0" borderId="0" xfId="0" applyFont="1"/>
    <xf numFmtId="0" fontId="12" fillId="0" borderId="8" xfId="0" applyFont="1" applyBorder="1" applyAlignment="1">
      <alignment horizontal="right" vertical="center"/>
    </xf>
    <xf numFmtId="0" fontId="20" fillId="0" borderId="0" xfId="8" applyFont="1"/>
    <xf numFmtId="49" fontId="12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49" fontId="7" fillId="0" borderId="0" xfId="1" applyNumberFormat="1" applyFont="1" applyFill="1" applyBorder="1" applyAlignment="1">
      <alignment horizontal="right" vertical="center" textRotation="255" wrapText="1"/>
    </xf>
    <xf numFmtId="176" fontId="7" fillId="6" borderId="10" xfId="1" applyNumberFormat="1" applyFont="1" applyFill="1" applyBorder="1" applyAlignment="1">
      <alignment horizontal="center" vertical="center" wrapText="1"/>
    </xf>
    <xf numFmtId="176" fontId="6" fillId="6" borderId="10" xfId="1" applyNumberFormat="1" applyFont="1" applyFill="1" applyBorder="1" applyAlignment="1">
      <alignment horizontal="center" vertical="center" wrapText="1"/>
    </xf>
    <xf numFmtId="10" fontId="14" fillId="0" borderId="10" xfId="2" applyNumberFormat="1" applyFont="1" applyFill="1" applyBorder="1" applyAlignment="1" applyProtection="1">
      <alignment horizontal="center" vertical="center" wrapText="1"/>
      <protection hidden="1"/>
    </xf>
    <xf numFmtId="0" fontId="13" fillId="5" borderId="0" xfId="0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horizontal="left" vertical="center"/>
    </xf>
    <xf numFmtId="0" fontId="20" fillId="0" borderId="0" xfId="8" applyFont="1"/>
  </cellXfs>
  <cellStyles count="9">
    <cellStyle name="百分比" xfId="2" builtinId="5"/>
    <cellStyle name="百分比 2" xfId="3" xr:uid="{00000000-0005-0000-0000-000001000000}"/>
    <cellStyle name="百分比 3" xfId="4" xr:uid="{00000000-0005-0000-0000-000002000000}"/>
    <cellStyle name="常规" xfId="0" builtinId="0"/>
    <cellStyle name="常规 2" xfId="5" xr:uid="{00000000-0005-0000-0000-000004000000}"/>
    <cellStyle name="常规 6" xfId="6" xr:uid="{00000000-0005-0000-0000-000005000000}"/>
    <cellStyle name="超链接" xfId="8" builtinId="8"/>
    <cellStyle name="千位分隔" xfId="1" builtinId="3"/>
    <cellStyle name="千位分隔 2" xfId="7" xr:uid="{00000000-0005-0000-0000-000008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177" formatCode="0.0%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微软雅黑" pitchFamily="34" charset="-122"/>
                <a:ea typeface="微软雅黑" pitchFamily="34" charset="-122"/>
              </a:defRPr>
            </a:pPr>
            <a:r>
              <a:rPr lang="zh-CN" altLang="en-US" sz="1400">
                <a:latin typeface="微软雅黑" pitchFamily="34" charset="-122"/>
                <a:ea typeface="微软雅黑" pitchFamily="34" charset="-122"/>
              </a:rPr>
              <a:t>年终奖发放比例与年收入个人所得税税负函数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8232690042429318E-2"/>
          <c:y val="7.7018682630057844E-2"/>
          <c:w val="0.85719951125073979"/>
          <c:h val="0.8052675922805741"/>
        </c:manualLayout>
      </c:layout>
      <c:lineChart>
        <c:grouping val="standard"/>
        <c:varyColors val="0"/>
        <c:ser>
          <c:idx val="0"/>
          <c:order val="0"/>
          <c:tx>
            <c:strRef>
              <c:f>数据!$B$1</c:f>
              <c:strCache>
                <c:ptCount val="1"/>
                <c:pt idx="0">
                  <c:v>年收入总个人所得税税负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数据!$G$2:$G$1002</c:f>
              <c:numCache>
                <c:formatCode>0.00%</c:formatCode>
                <c:ptCount val="1001"/>
                <c:pt idx="0">
                  <c:v>0</c:v>
                </c:pt>
                <c:pt idx="1">
                  <c:v>1.0000000000000009E-3</c:v>
                </c:pt>
                <c:pt idx="2">
                  <c:v>2.0000000000000018E-3</c:v>
                </c:pt>
                <c:pt idx="3">
                  <c:v>3.0000000000000027E-3</c:v>
                </c:pt>
                <c:pt idx="4">
                  <c:v>4.0000000000000036E-3</c:v>
                </c:pt>
                <c:pt idx="5">
                  <c:v>5.0000000000000044E-3</c:v>
                </c:pt>
                <c:pt idx="6">
                  <c:v>6.0000000000000053E-3</c:v>
                </c:pt>
                <c:pt idx="7">
                  <c:v>7.0000000000000062E-3</c:v>
                </c:pt>
                <c:pt idx="8">
                  <c:v>8.0000000000000071E-3</c:v>
                </c:pt>
                <c:pt idx="9">
                  <c:v>9.000000000000008E-3</c:v>
                </c:pt>
                <c:pt idx="10">
                  <c:v>1.0000000000000009E-2</c:v>
                </c:pt>
                <c:pt idx="11">
                  <c:v>1.100000000000001E-2</c:v>
                </c:pt>
                <c:pt idx="12">
                  <c:v>1.2000000000000011E-2</c:v>
                </c:pt>
                <c:pt idx="13">
                  <c:v>1.3000000000000012E-2</c:v>
                </c:pt>
                <c:pt idx="14">
                  <c:v>1.4000000000000012E-2</c:v>
                </c:pt>
                <c:pt idx="15">
                  <c:v>1.5000000000000013E-2</c:v>
                </c:pt>
                <c:pt idx="16">
                  <c:v>1.6000000000000014E-2</c:v>
                </c:pt>
                <c:pt idx="17">
                  <c:v>1.7000000000000015E-2</c:v>
                </c:pt>
                <c:pt idx="18">
                  <c:v>1.8000000000000016E-2</c:v>
                </c:pt>
                <c:pt idx="19">
                  <c:v>1.9000000000000017E-2</c:v>
                </c:pt>
                <c:pt idx="20">
                  <c:v>2.0000000000000018E-2</c:v>
                </c:pt>
                <c:pt idx="21">
                  <c:v>2.1000000000000019E-2</c:v>
                </c:pt>
                <c:pt idx="22">
                  <c:v>2.200000000000002E-2</c:v>
                </c:pt>
                <c:pt idx="23">
                  <c:v>2.300000000000002E-2</c:v>
                </c:pt>
                <c:pt idx="24">
                  <c:v>2.4000000000000021E-2</c:v>
                </c:pt>
                <c:pt idx="25">
                  <c:v>2.5000000000000022E-2</c:v>
                </c:pt>
                <c:pt idx="26">
                  <c:v>2.6000000000000023E-2</c:v>
                </c:pt>
                <c:pt idx="27">
                  <c:v>2.7000000000000024E-2</c:v>
                </c:pt>
                <c:pt idx="28">
                  <c:v>2.8000000000000025E-2</c:v>
                </c:pt>
                <c:pt idx="29">
                  <c:v>2.9000000000000026E-2</c:v>
                </c:pt>
                <c:pt idx="30">
                  <c:v>3.0000000000000027E-2</c:v>
                </c:pt>
                <c:pt idx="31">
                  <c:v>3.1000000000000028E-2</c:v>
                </c:pt>
                <c:pt idx="32">
                  <c:v>3.2000000000000028E-2</c:v>
                </c:pt>
                <c:pt idx="33">
                  <c:v>3.3000000000000029E-2</c:v>
                </c:pt>
                <c:pt idx="34">
                  <c:v>3.400000000000003E-2</c:v>
                </c:pt>
                <c:pt idx="35">
                  <c:v>3.5000000000000031E-2</c:v>
                </c:pt>
                <c:pt idx="36">
                  <c:v>3.6000000000000032E-2</c:v>
                </c:pt>
                <c:pt idx="37">
                  <c:v>3.7000000000000033E-2</c:v>
                </c:pt>
                <c:pt idx="38">
                  <c:v>3.8000000000000034E-2</c:v>
                </c:pt>
                <c:pt idx="39">
                  <c:v>3.9000000000000035E-2</c:v>
                </c:pt>
                <c:pt idx="40">
                  <c:v>4.0000000000000036E-2</c:v>
                </c:pt>
                <c:pt idx="41">
                  <c:v>4.1000000000000036E-2</c:v>
                </c:pt>
                <c:pt idx="42">
                  <c:v>4.2000000000000037E-2</c:v>
                </c:pt>
                <c:pt idx="43">
                  <c:v>4.3000000000000038E-2</c:v>
                </c:pt>
                <c:pt idx="44">
                  <c:v>4.4000000000000039E-2</c:v>
                </c:pt>
                <c:pt idx="45">
                  <c:v>4.500000000000004E-2</c:v>
                </c:pt>
                <c:pt idx="46">
                  <c:v>4.6000000000000041E-2</c:v>
                </c:pt>
                <c:pt idx="47">
                  <c:v>4.7000000000000042E-2</c:v>
                </c:pt>
                <c:pt idx="48">
                  <c:v>4.8000000000000043E-2</c:v>
                </c:pt>
                <c:pt idx="49">
                  <c:v>4.9000000000000044E-2</c:v>
                </c:pt>
                <c:pt idx="50">
                  <c:v>5.0000000000000044E-2</c:v>
                </c:pt>
                <c:pt idx="51">
                  <c:v>5.1000000000000045E-2</c:v>
                </c:pt>
                <c:pt idx="52">
                  <c:v>5.2000000000000046E-2</c:v>
                </c:pt>
                <c:pt idx="53">
                  <c:v>5.3000000000000047E-2</c:v>
                </c:pt>
                <c:pt idx="54">
                  <c:v>5.4000000000000048E-2</c:v>
                </c:pt>
                <c:pt idx="55">
                  <c:v>5.5000000000000049E-2</c:v>
                </c:pt>
                <c:pt idx="56">
                  <c:v>5.600000000000005E-2</c:v>
                </c:pt>
                <c:pt idx="57">
                  <c:v>5.7000000000000051E-2</c:v>
                </c:pt>
                <c:pt idx="58">
                  <c:v>5.8000000000000052E-2</c:v>
                </c:pt>
                <c:pt idx="59">
                  <c:v>5.9000000000000052E-2</c:v>
                </c:pt>
                <c:pt idx="60">
                  <c:v>6.0000000000000053E-2</c:v>
                </c:pt>
                <c:pt idx="61">
                  <c:v>6.1000000000000054E-2</c:v>
                </c:pt>
                <c:pt idx="62">
                  <c:v>6.2000000000000055E-2</c:v>
                </c:pt>
                <c:pt idx="63">
                  <c:v>6.2999999999999945E-2</c:v>
                </c:pt>
                <c:pt idx="64">
                  <c:v>6.3999999999999946E-2</c:v>
                </c:pt>
                <c:pt idx="65">
                  <c:v>6.4999999999999947E-2</c:v>
                </c:pt>
                <c:pt idx="66">
                  <c:v>6.5999999999999948E-2</c:v>
                </c:pt>
                <c:pt idx="67">
                  <c:v>6.6999999999999948E-2</c:v>
                </c:pt>
                <c:pt idx="68">
                  <c:v>6.7999999999999949E-2</c:v>
                </c:pt>
                <c:pt idx="69">
                  <c:v>6.899999999999995E-2</c:v>
                </c:pt>
                <c:pt idx="70">
                  <c:v>6.9999999999999951E-2</c:v>
                </c:pt>
                <c:pt idx="71">
                  <c:v>7.0999999999999952E-2</c:v>
                </c:pt>
                <c:pt idx="72">
                  <c:v>7.1999999999999953E-2</c:v>
                </c:pt>
                <c:pt idx="73">
                  <c:v>7.2999999999999954E-2</c:v>
                </c:pt>
                <c:pt idx="74">
                  <c:v>7.3999999999999955E-2</c:v>
                </c:pt>
                <c:pt idx="75">
                  <c:v>7.4999999999999956E-2</c:v>
                </c:pt>
                <c:pt idx="76">
                  <c:v>7.5999999999999956E-2</c:v>
                </c:pt>
                <c:pt idx="77">
                  <c:v>7.6999999999999957E-2</c:v>
                </c:pt>
                <c:pt idx="78">
                  <c:v>7.7999999999999958E-2</c:v>
                </c:pt>
                <c:pt idx="79">
                  <c:v>7.8999999999999959E-2</c:v>
                </c:pt>
                <c:pt idx="80">
                  <c:v>7.999999999999996E-2</c:v>
                </c:pt>
                <c:pt idx="81">
                  <c:v>8.0999999999999961E-2</c:v>
                </c:pt>
                <c:pt idx="82">
                  <c:v>8.1999999999999962E-2</c:v>
                </c:pt>
                <c:pt idx="83">
                  <c:v>8.2999999999999963E-2</c:v>
                </c:pt>
                <c:pt idx="84">
                  <c:v>8.3999999999999964E-2</c:v>
                </c:pt>
                <c:pt idx="85">
                  <c:v>8.4999999999999964E-2</c:v>
                </c:pt>
                <c:pt idx="86">
                  <c:v>8.5999999999999965E-2</c:v>
                </c:pt>
                <c:pt idx="87">
                  <c:v>8.6999999999999966E-2</c:v>
                </c:pt>
                <c:pt idx="88">
                  <c:v>8.7999999999999967E-2</c:v>
                </c:pt>
                <c:pt idx="89">
                  <c:v>8.8999999999999968E-2</c:v>
                </c:pt>
                <c:pt idx="90">
                  <c:v>8.9999999999999969E-2</c:v>
                </c:pt>
                <c:pt idx="91">
                  <c:v>9.099999999999997E-2</c:v>
                </c:pt>
                <c:pt idx="92">
                  <c:v>9.1999999999999971E-2</c:v>
                </c:pt>
                <c:pt idx="93">
                  <c:v>9.2999999999999972E-2</c:v>
                </c:pt>
                <c:pt idx="94">
                  <c:v>9.3999999999999972E-2</c:v>
                </c:pt>
                <c:pt idx="95">
                  <c:v>9.4999999999999973E-2</c:v>
                </c:pt>
                <c:pt idx="96">
                  <c:v>9.5999999999999974E-2</c:v>
                </c:pt>
                <c:pt idx="97">
                  <c:v>9.6999999999999975E-2</c:v>
                </c:pt>
                <c:pt idx="98">
                  <c:v>9.7999999999999976E-2</c:v>
                </c:pt>
                <c:pt idx="99">
                  <c:v>9.8999999999999977E-2</c:v>
                </c:pt>
                <c:pt idx="100">
                  <c:v>9.9999999999999978E-2</c:v>
                </c:pt>
                <c:pt idx="101">
                  <c:v>0.10099999999999998</c:v>
                </c:pt>
                <c:pt idx="102">
                  <c:v>0.10199999999999998</c:v>
                </c:pt>
                <c:pt idx="103">
                  <c:v>0.10299999999999998</c:v>
                </c:pt>
                <c:pt idx="104">
                  <c:v>0.10399999999999998</c:v>
                </c:pt>
                <c:pt idx="105">
                  <c:v>0.10499999999999998</c:v>
                </c:pt>
                <c:pt idx="106">
                  <c:v>0.10599999999999998</c:v>
                </c:pt>
                <c:pt idx="107">
                  <c:v>0.10699999999999998</c:v>
                </c:pt>
                <c:pt idx="108">
                  <c:v>0.10799999999999998</c:v>
                </c:pt>
                <c:pt idx="109">
                  <c:v>0.10899999999999999</c:v>
                </c:pt>
                <c:pt idx="110">
                  <c:v>0.10999999999999999</c:v>
                </c:pt>
                <c:pt idx="111">
                  <c:v>0.11099999999999999</c:v>
                </c:pt>
                <c:pt idx="112">
                  <c:v>0.11199999999999999</c:v>
                </c:pt>
                <c:pt idx="113">
                  <c:v>0.11299999999999999</c:v>
                </c:pt>
                <c:pt idx="114">
                  <c:v>0.11399999999999999</c:v>
                </c:pt>
                <c:pt idx="115">
                  <c:v>0.11499999999999999</c:v>
                </c:pt>
                <c:pt idx="116">
                  <c:v>0.11599999999999999</c:v>
                </c:pt>
                <c:pt idx="117">
                  <c:v>0.11699999999999999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0.14500000000000002</c:v>
                </c:pt>
                <c:pt idx="146">
                  <c:v>0.14600000000000002</c:v>
                </c:pt>
                <c:pt idx="147">
                  <c:v>0.14700000000000002</c:v>
                </c:pt>
                <c:pt idx="148">
                  <c:v>0.14800000000000002</c:v>
                </c:pt>
                <c:pt idx="149">
                  <c:v>0.14900000000000002</c:v>
                </c:pt>
                <c:pt idx="150">
                  <c:v>0.15000000000000002</c:v>
                </c:pt>
                <c:pt idx="151">
                  <c:v>0.15100000000000002</c:v>
                </c:pt>
                <c:pt idx="152">
                  <c:v>0.15200000000000002</c:v>
                </c:pt>
                <c:pt idx="153">
                  <c:v>0.15300000000000002</c:v>
                </c:pt>
                <c:pt idx="154">
                  <c:v>0.15400000000000003</c:v>
                </c:pt>
                <c:pt idx="155">
                  <c:v>0.15500000000000003</c:v>
                </c:pt>
                <c:pt idx="156">
                  <c:v>0.15600000000000003</c:v>
                </c:pt>
                <c:pt idx="157">
                  <c:v>0.15700000000000003</c:v>
                </c:pt>
                <c:pt idx="158">
                  <c:v>0.15800000000000003</c:v>
                </c:pt>
                <c:pt idx="159">
                  <c:v>0.15900000000000003</c:v>
                </c:pt>
                <c:pt idx="160">
                  <c:v>0.16000000000000003</c:v>
                </c:pt>
                <c:pt idx="161">
                  <c:v>0.16100000000000003</c:v>
                </c:pt>
                <c:pt idx="162">
                  <c:v>0.16200000000000003</c:v>
                </c:pt>
                <c:pt idx="163">
                  <c:v>0.16300000000000003</c:v>
                </c:pt>
                <c:pt idx="164">
                  <c:v>0.16400000000000003</c:v>
                </c:pt>
                <c:pt idx="165">
                  <c:v>0.16500000000000004</c:v>
                </c:pt>
                <c:pt idx="166">
                  <c:v>0.16600000000000004</c:v>
                </c:pt>
                <c:pt idx="167">
                  <c:v>0.16700000000000004</c:v>
                </c:pt>
                <c:pt idx="168">
                  <c:v>0.16800000000000004</c:v>
                </c:pt>
                <c:pt idx="169">
                  <c:v>0.16900000000000004</c:v>
                </c:pt>
                <c:pt idx="170">
                  <c:v>0.17000000000000004</c:v>
                </c:pt>
                <c:pt idx="171">
                  <c:v>0.17100000000000004</c:v>
                </c:pt>
                <c:pt idx="172">
                  <c:v>0.17200000000000004</c:v>
                </c:pt>
                <c:pt idx="173">
                  <c:v>0.17300000000000004</c:v>
                </c:pt>
                <c:pt idx="174">
                  <c:v>0.17400000000000004</c:v>
                </c:pt>
                <c:pt idx="175">
                  <c:v>0.17500000000000004</c:v>
                </c:pt>
                <c:pt idx="176">
                  <c:v>0.17600000000000005</c:v>
                </c:pt>
                <c:pt idx="177">
                  <c:v>0.17700000000000005</c:v>
                </c:pt>
                <c:pt idx="178">
                  <c:v>0.17800000000000005</c:v>
                </c:pt>
                <c:pt idx="179">
                  <c:v>0.17900000000000005</c:v>
                </c:pt>
                <c:pt idx="180">
                  <c:v>0.18000000000000005</c:v>
                </c:pt>
                <c:pt idx="181">
                  <c:v>0.18100000000000005</c:v>
                </c:pt>
                <c:pt idx="182">
                  <c:v>0.18200000000000005</c:v>
                </c:pt>
                <c:pt idx="183">
                  <c:v>0.18300000000000005</c:v>
                </c:pt>
                <c:pt idx="184">
                  <c:v>0.18400000000000005</c:v>
                </c:pt>
                <c:pt idx="185">
                  <c:v>0.18500000000000005</c:v>
                </c:pt>
                <c:pt idx="186">
                  <c:v>0.18600000000000005</c:v>
                </c:pt>
                <c:pt idx="187">
                  <c:v>0.18700000000000006</c:v>
                </c:pt>
                <c:pt idx="188">
                  <c:v>0.18799999999999994</c:v>
                </c:pt>
                <c:pt idx="189">
                  <c:v>0.18899999999999995</c:v>
                </c:pt>
                <c:pt idx="190">
                  <c:v>0.18999999999999995</c:v>
                </c:pt>
                <c:pt idx="191">
                  <c:v>0.19099999999999995</c:v>
                </c:pt>
                <c:pt idx="192">
                  <c:v>0.19199999999999995</c:v>
                </c:pt>
                <c:pt idx="193">
                  <c:v>0.19299999999999995</c:v>
                </c:pt>
                <c:pt idx="194">
                  <c:v>0.19399999999999995</c:v>
                </c:pt>
                <c:pt idx="195">
                  <c:v>0.19499999999999995</c:v>
                </c:pt>
                <c:pt idx="196">
                  <c:v>0.19599999999999995</c:v>
                </c:pt>
                <c:pt idx="197">
                  <c:v>0.19699999999999995</c:v>
                </c:pt>
                <c:pt idx="198">
                  <c:v>0.19799999999999995</c:v>
                </c:pt>
                <c:pt idx="199">
                  <c:v>0.19899999999999995</c:v>
                </c:pt>
                <c:pt idx="200">
                  <c:v>0.19999999999999996</c:v>
                </c:pt>
                <c:pt idx="201">
                  <c:v>0.20099999999999996</c:v>
                </c:pt>
                <c:pt idx="202">
                  <c:v>0.20199999999999996</c:v>
                </c:pt>
                <c:pt idx="203">
                  <c:v>0.20299999999999996</c:v>
                </c:pt>
                <c:pt idx="204">
                  <c:v>0.20399999999999996</c:v>
                </c:pt>
                <c:pt idx="205">
                  <c:v>0.20499999999999996</c:v>
                </c:pt>
                <c:pt idx="206">
                  <c:v>0.20599999999999996</c:v>
                </c:pt>
                <c:pt idx="207">
                  <c:v>0.20699999999999996</c:v>
                </c:pt>
                <c:pt idx="208">
                  <c:v>0.20799999999999996</c:v>
                </c:pt>
                <c:pt idx="209">
                  <c:v>0.20899999999999996</c:v>
                </c:pt>
                <c:pt idx="210">
                  <c:v>0.20999999999999996</c:v>
                </c:pt>
                <c:pt idx="211">
                  <c:v>0.21099999999999997</c:v>
                </c:pt>
                <c:pt idx="212">
                  <c:v>0.21199999999999997</c:v>
                </c:pt>
                <c:pt idx="213">
                  <c:v>0.21299999999999997</c:v>
                </c:pt>
                <c:pt idx="214">
                  <c:v>0.21399999999999997</c:v>
                </c:pt>
                <c:pt idx="215">
                  <c:v>0.21499999999999997</c:v>
                </c:pt>
                <c:pt idx="216">
                  <c:v>0.21599999999999997</c:v>
                </c:pt>
                <c:pt idx="217">
                  <c:v>0.21699999999999997</c:v>
                </c:pt>
                <c:pt idx="218">
                  <c:v>0.21799999999999997</c:v>
                </c:pt>
                <c:pt idx="219">
                  <c:v>0.21899999999999997</c:v>
                </c:pt>
                <c:pt idx="220">
                  <c:v>0.21999999999999997</c:v>
                </c:pt>
                <c:pt idx="221">
                  <c:v>0.22099999999999997</c:v>
                </c:pt>
                <c:pt idx="222">
                  <c:v>0.22199999999999998</c:v>
                </c:pt>
                <c:pt idx="223">
                  <c:v>0.22299999999999998</c:v>
                </c:pt>
                <c:pt idx="224">
                  <c:v>0.22399999999999998</c:v>
                </c:pt>
                <c:pt idx="225">
                  <c:v>0.22499999999999998</c:v>
                </c:pt>
                <c:pt idx="226">
                  <c:v>0.22599999999999998</c:v>
                </c:pt>
                <c:pt idx="227">
                  <c:v>0.22699999999999998</c:v>
                </c:pt>
                <c:pt idx="228">
                  <c:v>0.22799999999999998</c:v>
                </c:pt>
                <c:pt idx="229">
                  <c:v>0.22899999999999998</c:v>
                </c:pt>
                <c:pt idx="230">
                  <c:v>0.22999999999999998</c:v>
                </c:pt>
                <c:pt idx="231">
                  <c:v>0.23099999999999998</c:v>
                </c:pt>
                <c:pt idx="232">
                  <c:v>0.23199999999999998</c:v>
                </c:pt>
                <c:pt idx="233">
                  <c:v>0.23299999999999998</c:v>
                </c:pt>
                <c:pt idx="234">
                  <c:v>0.23399999999999999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0.28900000000000003</c:v>
                </c:pt>
                <c:pt idx="290">
                  <c:v>0.29000000000000004</c:v>
                </c:pt>
                <c:pt idx="291">
                  <c:v>0.29100000000000004</c:v>
                </c:pt>
                <c:pt idx="292">
                  <c:v>0.29200000000000004</c:v>
                </c:pt>
                <c:pt idx="293">
                  <c:v>0.29300000000000004</c:v>
                </c:pt>
                <c:pt idx="294">
                  <c:v>0.29400000000000004</c:v>
                </c:pt>
                <c:pt idx="295">
                  <c:v>0.29500000000000004</c:v>
                </c:pt>
                <c:pt idx="296">
                  <c:v>0.29600000000000004</c:v>
                </c:pt>
                <c:pt idx="297">
                  <c:v>0.29700000000000004</c:v>
                </c:pt>
                <c:pt idx="298">
                  <c:v>0.29800000000000004</c:v>
                </c:pt>
                <c:pt idx="299">
                  <c:v>0.29900000000000004</c:v>
                </c:pt>
                <c:pt idx="300">
                  <c:v>0.30000000000000004</c:v>
                </c:pt>
                <c:pt idx="301">
                  <c:v>0.30100000000000005</c:v>
                </c:pt>
                <c:pt idx="302">
                  <c:v>0.30200000000000005</c:v>
                </c:pt>
                <c:pt idx="303">
                  <c:v>0.30300000000000005</c:v>
                </c:pt>
                <c:pt idx="304">
                  <c:v>0.30400000000000005</c:v>
                </c:pt>
                <c:pt idx="305">
                  <c:v>0.30500000000000005</c:v>
                </c:pt>
                <c:pt idx="306">
                  <c:v>0.30600000000000005</c:v>
                </c:pt>
                <c:pt idx="307">
                  <c:v>0.30700000000000005</c:v>
                </c:pt>
                <c:pt idx="308">
                  <c:v>0.30800000000000005</c:v>
                </c:pt>
                <c:pt idx="309">
                  <c:v>0.30900000000000005</c:v>
                </c:pt>
                <c:pt idx="310">
                  <c:v>0.31000000000000005</c:v>
                </c:pt>
                <c:pt idx="311">
                  <c:v>0.31100000000000005</c:v>
                </c:pt>
                <c:pt idx="312">
                  <c:v>0.31200000000000006</c:v>
                </c:pt>
                <c:pt idx="313">
                  <c:v>0.31299999999999994</c:v>
                </c:pt>
                <c:pt idx="314">
                  <c:v>0.31399999999999995</c:v>
                </c:pt>
                <c:pt idx="315">
                  <c:v>0.31499999999999995</c:v>
                </c:pt>
                <c:pt idx="316">
                  <c:v>0.31599999999999995</c:v>
                </c:pt>
                <c:pt idx="317">
                  <c:v>0.31699999999999995</c:v>
                </c:pt>
                <c:pt idx="318">
                  <c:v>0.31799999999999995</c:v>
                </c:pt>
                <c:pt idx="319">
                  <c:v>0.31899999999999995</c:v>
                </c:pt>
                <c:pt idx="320">
                  <c:v>0.31999999999999995</c:v>
                </c:pt>
                <c:pt idx="321">
                  <c:v>0.32099999999999995</c:v>
                </c:pt>
                <c:pt idx="322">
                  <c:v>0.32199999999999995</c:v>
                </c:pt>
                <c:pt idx="323">
                  <c:v>0.32299999999999995</c:v>
                </c:pt>
                <c:pt idx="324">
                  <c:v>0.32399999999999995</c:v>
                </c:pt>
                <c:pt idx="325">
                  <c:v>0.32499999999999996</c:v>
                </c:pt>
                <c:pt idx="326">
                  <c:v>0.32599999999999996</c:v>
                </c:pt>
                <c:pt idx="327">
                  <c:v>0.32699999999999996</c:v>
                </c:pt>
                <c:pt idx="328">
                  <c:v>0.32799999999999996</c:v>
                </c:pt>
                <c:pt idx="329">
                  <c:v>0.32899999999999996</c:v>
                </c:pt>
                <c:pt idx="330">
                  <c:v>0.32999999999999996</c:v>
                </c:pt>
                <c:pt idx="331">
                  <c:v>0.33099999999999996</c:v>
                </c:pt>
                <c:pt idx="332">
                  <c:v>0.33199999999999996</c:v>
                </c:pt>
                <c:pt idx="333">
                  <c:v>0.33299999999999996</c:v>
                </c:pt>
                <c:pt idx="334">
                  <c:v>0.33399999999999996</c:v>
                </c:pt>
                <c:pt idx="335">
                  <c:v>0.33499999999999996</c:v>
                </c:pt>
                <c:pt idx="336">
                  <c:v>0.33599999999999997</c:v>
                </c:pt>
                <c:pt idx="337">
                  <c:v>0.33699999999999997</c:v>
                </c:pt>
                <c:pt idx="338">
                  <c:v>0.33799999999999997</c:v>
                </c:pt>
                <c:pt idx="339">
                  <c:v>0.33899999999999997</c:v>
                </c:pt>
                <c:pt idx="340">
                  <c:v>0.33999999999999997</c:v>
                </c:pt>
                <c:pt idx="341">
                  <c:v>0.34099999999999997</c:v>
                </c:pt>
                <c:pt idx="342">
                  <c:v>0.34199999999999997</c:v>
                </c:pt>
                <c:pt idx="343">
                  <c:v>0.34299999999999997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0.41700000000000004</c:v>
                </c:pt>
                <c:pt idx="418">
                  <c:v>0.41800000000000004</c:v>
                </c:pt>
                <c:pt idx="419">
                  <c:v>0.41900000000000004</c:v>
                </c:pt>
                <c:pt idx="420">
                  <c:v>0.42000000000000004</c:v>
                </c:pt>
                <c:pt idx="421">
                  <c:v>0.42100000000000004</c:v>
                </c:pt>
                <c:pt idx="422">
                  <c:v>0.42200000000000004</c:v>
                </c:pt>
                <c:pt idx="423">
                  <c:v>0.42300000000000004</c:v>
                </c:pt>
                <c:pt idx="424">
                  <c:v>0.42400000000000004</c:v>
                </c:pt>
                <c:pt idx="425">
                  <c:v>0.42500000000000004</c:v>
                </c:pt>
                <c:pt idx="426">
                  <c:v>0.42600000000000005</c:v>
                </c:pt>
                <c:pt idx="427">
                  <c:v>0.42700000000000005</c:v>
                </c:pt>
                <c:pt idx="428">
                  <c:v>0.42800000000000005</c:v>
                </c:pt>
                <c:pt idx="429">
                  <c:v>0.42900000000000005</c:v>
                </c:pt>
                <c:pt idx="430">
                  <c:v>0.43000000000000005</c:v>
                </c:pt>
                <c:pt idx="431">
                  <c:v>0.43100000000000005</c:v>
                </c:pt>
                <c:pt idx="432">
                  <c:v>0.43200000000000005</c:v>
                </c:pt>
                <c:pt idx="433">
                  <c:v>0.43300000000000005</c:v>
                </c:pt>
                <c:pt idx="434">
                  <c:v>0.43400000000000005</c:v>
                </c:pt>
                <c:pt idx="435">
                  <c:v>0.43500000000000005</c:v>
                </c:pt>
                <c:pt idx="436">
                  <c:v>0.43600000000000005</c:v>
                </c:pt>
                <c:pt idx="437">
                  <c:v>0.43700000000000006</c:v>
                </c:pt>
                <c:pt idx="438">
                  <c:v>0.43799999999999994</c:v>
                </c:pt>
                <c:pt idx="439">
                  <c:v>0.43899999999999995</c:v>
                </c:pt>
                <c:pt idx="440">
                  <c:v>0.43999999999999995</c:v>
                </c:pt>
                <c:pt idx="441">
                  <c:v>0.44099999999999995</c:v>
                </c:pt>
                <c:pt idx="442">
                  <c:v>0.44199999999999995</c:v>
                </c:pt>
                <c:pt idx="443">
                  <c:v>0.44299999999999995</c:v>
                </c:pt>
                <c:pt idx="444">
                  <c:v>0.44399999999999995</c:v>
                </c:pt>
                <c:pt idx="445">
                  <c:v>0.44499999999999995</c:v>
                </c:pt>
                <c:pt idx="446">
                  <c:v>0.44599999999999995</c:v>
                </c:pt>
                <c:pt idx="447">
                  <c:v>0.44699999999999995</c:v>
                </c:pt>
                <c:pt idx="448">
                  <c:v>0.44799999999999995</c:v>
                </c:pt>
                <c:pt idx="449">
                  <c:v>0.44899999999999995</c:v>
                </c:pt>
                <c:pt idx="450">
                  <c:v>0.44999999999999996</c:v>
                </c:pt>
                <c:pt idx="451">
                  <c:v>0.45099999999999996</c:v>
                </c:pt>
                <c:pt idx="452">
                  <c:v>0.45199999999999996</c:v>
                </c:pt>
                <c:pt idx="453">
                  <c:v>0.45299999999999996</c:v>
                </c:pt>
                <c:pt idx="454">
                  <c:v>0.45399999999999996</c:v>
                </c:pt>
                <c:pt idx="455">
                  <c:v>0.45499999999999996</c:v>
                </c:pt>
                <c:pt idx="456">
                  <c:v>0.45599999999999996</c:v>
                </c:pt>
                <c:pt idx="457">
                  <c:v>0.45699999999999996</c:v>
                </c:pt>
                <c:pt idx="458">
                  <c:v>0.45799999999999996</c:v>
                </c:pt>
                <c:pt idx="459">
                  <c:v>0.45899999999999996</c:v>
                </c:pt>
                <c:pt idx="460">
                  <c:v>0.45999999999999996</c:v>
                </c:pt>
                <c:pt idx="461">
                  <c:v>0.46099999999999997</c:v>
                </c:pt>
                <c:pt idx="462">
                  <c:v>0.46199999999999997</c:v>
                </c:pt>
                <c:pt idx="463">
                  <c:v>0.46299999999999997</c:v>
                </c:pt>
                <c:pt idx="464">
                  <c:v>0.46399999999999997</c:v>
                </c:pt>
                <c:pt idx="465">
                  <c:v>0.46499999999999997</c:v>
                </c:pt>
                <c:pt idx="466">
                  <c:v>0.46599999999999997</c:v>
                </c:pt>
                <c:pt idx="467">
                  <c:v>0.46699999999999997</c:v>
                </c:pt>
                <c:pt idx="468">
                  <c:v>0.46799999999999997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0.53299999999999992</c:v>
                </c:pt>
                <c:pt idx="534">
                  <c:v>0.53400000000000003</c:v>
                </c:pt>
                <c:pt idx="535">
                  <c:v>0.53499999999999992</c:v>
                </c:pt>
                <c:pt idx="536">
                  <c:v>0.53600000000000003</c:v>
                </c:pt>
                <c:pt idx="537">
                  <c:v>0.53699999999999992</c:v>
                </c:pt>
                <c:pt idx="538">
                  <c:v>0.53800000000000003</c:v>
                </c:pt>
                <c:pt idx="539">
                  <c:v>0.53899999999999992</c:v>
                </c:pt>
                <c:pt idx="540">
                  <c:v>0.54</c:v>
                </c:pt>
                <c:pt idx="541">
                  <c:v>0.54099999999999993</c:v>
                </c:pt>
                <c:pt idx="542">
                  <c:v>0.54200000000000004</c:v>
                </c:pt>
                <c:pt idx="543">
                  <c:v>0.54299999999999993</c:v>
                </c:pt>
                <c:pt idx="544">
                  <c:v>0.54400000000000004</c:v>
                </c:pt>
                <c:pt idx="545">
                  <c:v>0.54499999999999993</c:v>
                </c:pt>
                <c:pt idx="546">
                  <c:v>0.54600000000000004</c:v>
                </c:pt>
                <c:pt idx="547">
                  <c:v>0.54699999999999993</c:v>
                </c:pt>
                <c:pt idx="548">
                  <c:v>0.54800000000000004</c:v>
                </c:pt>
                <c:pt idx="549">
                  <c:v>0.54899999999999993</c:v>
                </c:pt>
                <c:pt idx="550">
                  <c:v>0.55000000000000004</c:v>
                </c:pt>
                <c:pt idx="551">
                  <c:v>0.55099999999999993</c:v>
                </c:pt>
                <c:pt idx="552">
                  <c:v>0.55200000000000005</c:v>
                </c:pt>
                <c:pt idx="553">
                  <c:v>0.55299999999999994</c:v>
                </c:pt>
                <c:pt idx="554">
                  <c:v>0.55400000000000005</c:v>
                </c:pt>
                <c:pt idx="555">
                  <c:v>0.55499999999999994</c:v>
                </c:pt>
                <c:pt idx="556">
                  <c:v>0.55600000000000005</c:v>
                </c:pt>
                <c:pt idx="557">
                  <c:v>0.55699999999999994</c:v>
                </c:pt>
                <c:pt idx="558">
                  <c:v>0.55800000000000005</c:v>
                </c:pt>
                <c:pt idx="559">
                  <c:v>0.55899999999999994</c:v>
                </c:pt>
                <c:pt idx="560">
                  <c:v>0.56000000000000005</c:v>
                </c:pt>
                <c:pt idx="561">
                  <c:v>0.56099999999999994</c:v>
                </c:pt>
                <c:pt idx="562">
                  <c:v>0.56200000000000006</c:v>
                </c:pt>
                <c:pt idx="563">
                  <c:v>0.56300000000000106</c:v>
                </c:pt>
                <c:pt idx="564">
                  <c:v>0.56400000000000095</c:v>
                </c:pt>
                <c:pt idx="565">
                  <c:v>0.56500000000000106</c:v>
                </c:pt>
                <c:pt idx="566">
                  <c:v>0.56600000000000095</c:v>
                </c:pt>
                <c:pt idx="567">
                  <c:v>0.56700000000000106</c:v>
                </c:pt>
                <c:pt idx="568">
                  <c:v>0.56800000000000095</c:v>
                </c:pt>
                <c:pt idx="569">
                  <c:v>0.56900000000000106</c:v>
                </c:pt>
                <c:pt idx="570">
                  <c:v>0.57000000000000095</c:v>
                </c:pt>
                <c:pt idx="571">
                  <c:v>0.57100000000000106</c:v>
                </c:pt>
                <c:pt idx="572">
                  <c:v>0.57200000000000095</c:v>
                </c:pt>
                <c:pt idx="573">
                  <c:v>0.57300000000000106</c:v>
                </c:pt>
                <c:pt idx="574">
                  <c:v>0.57400000000000095</c:v>
                </c:pt>
                <c:pt idx="575">
                  <c:v>0.57500000000000107</c:v>
                </c:pt>
                <c:pt idx="576">
                  <c:v>0.57600000000000096</c:v>
                </c:pt>
                <c:pt idx="577">
                  <c:v>0.57700000000000107</c:v>
                </c:pt>
                <c:pt idx="578">
                  <c:v>0.57800000000000096</c:v>
                </c:pt>
                <c:pt idx="579">
                  <c:v>0.57900000000000107</c:v>
                </c:pt>
                <c:pt idx="580">
                  <c:v>0.58000000000000096</c:v>
                </c:pt>
                <c:pt idx="581">
                  <c:v>0.58100000000000107</c:v>
                </c:pt>
                <c:pt idx="582">
                  <c:v>0.58200000000000096</c:v>
                </c:pt>
                <c:pt idx="583">
                  <c:v>0.58300000000000107</c:v>
                </c:pt>
                <c:pt idx="584">
                  <c:v>0.58400000000000096</c:v>
                </c:pt>
                <c:pt idx="585">
                  <c:v>0.58500000000000107</c:v>
                </c:pt>
                <c:pt idx="586">
                  <c:v>0.58600000000000096</c:v>
                </c:pt>
                <c:pt idx="587">
                  <c:v>0.58700000000000108</c:v>
                </c:pt>
                <c:pt idx="588">
                  <c:v>0.58800000000000097</c:v>
                </c:pt>
                <c:pt idx="589">
                  <c:v>0.58900000000000108</c:v>
                </c:pt>
                <c:pt idx="590">
                  <c:v>0.59000000000000097</c:v>
                </c:pt>
                <c:pt idx="591">
                  <c:v>0.59100000000000108</c:v>
                </c:pt>
                <c:pt idx="592">
                  <c:v>0.59200000000000097</c:v>
                </c:pt>
                <c:pt idx="593">
                  <c:v>0.59300000000000108</c:v>
                </c:pt>
                <c:pt idx="594">
                  <c:v>0.59400000000000097</c:v>
                </c:pt>
                <c:pt idx="595">
                  <c:v>0.59500000000000097</c:v>
                </c:pt>
                <c:pt idx="596">
                  <c:v>0.59600000000000097</c:v>
                </c:pt>
                <c:pt idx="597">
                  <c:v>0.59700000000000097</c:v>
                </c:pt>
                <c:pt idx="598">
                  <c:v>0.59800000000000098</c:v>
                </c:pt>
                <c:pt idx="599">
                  <c:v>0.59900000000000098</c:v>
                </c:pt>
                <c:pt idx="600">
                  <c:v>0.60000000000000098</c:v>
                </c:pt>
                <c:pt idx="601">
                  <c:v>0.60100000000000098</c:v>
                </c:pt>
                <c:pt idx="602">
                  <c:v>0.60200000000000098</c:v>
                </c:pt>
                <c:pt idx="603">
                  <c:v>0.60300000000000098</c:v>
                </c:pt>
                <c:pt idx="604">
                  <c:v>0.60400000000000098</c:v>
                </c:pt>
                <c:pt idx="605">
                  <c:v>0.60500000000000098</c:v>
                </c:pt>
                <c:pt idx="606">
                  <c:v>0.60600000000000098</c:v>
                </c:pt>
                <c:pt idx="607">
                  <c:v>0.60700000000000098</c:v>
                </c:pt>
                <c:pt idx="608">
                  <c:v>0.60800000000000098</c:v>
                </c:pt>
                <c:pt idx="609">
                  <c:v>0.60900000000000098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  <c:pt idx="651">
                  <c:v>0.65100000000000102</c:v>
                </c:pt>
                <c:pt idx="652">
                  <c:v>0.65200000000000102</c:v>
                </c:pt>
                <c:pt idx="653">
                  <c:v>0.65300000000000102</c:v>
                </c:pt>
                <c:pt idx="654">
                  <c:v>0.65400000000000102</c:v>
                </c:pt>
                <c:pt idx="655">
                  <c:v>0.65500000000000103</c:v>
                </c:pt>
                <c:pt idx="656">
                  <c:v>0.65600000000000103</c:v>
                </c:pt>
                <c:pt idx="657">
                  <c:v>0.65700000000000103</c:v>
                </c:pt>
                <c:pt idx="658">
                  <c:v>0.65800000000000103</c:v>
                </c:pt>
                <c:pt idx="659">
                  <c:v>0.65900000000000092</c:v>
                </c:pt>
                <c:pt idx="660">
                  <c:v>0.66000000000000103</c:v>
                </c:pt>
                <c:pt idx="661">
                  <c:v>0.66100000000000092</c:v>
                </c:pt>
                <c:pt idx="662">
                  <c:v>0.66200000000000103</c:v>
                </c:pt>
                <c:pt idx="663">
                  <c:v>0.66300000000000092</c:v>
                </c:pt>
                <c:pt idx="664">
                  <c:v>0.66400000000000103</c:v>
                </c:pt>
                <c:pt idx="665">
                  <c:v>0.66500000000000092</c:v>
                </c:pt>
                <c:pt idx="666">
                  <c:v>0.66600000000000104</c:v>
                </c:pt>
                <c:pt idx="667">
                  <c:v>0.66700000000000093</c:v>
                </c:pt>
                <c:pt idx="668">
                  <c:v>0.66800000000000104</c:v>
                </c:pt>
                <c:pt idx="669">
                  <c:v>0.66900000000000093</c:v>
                </c:pt>
                <c:pt idx="670">
                  <c:v>0.67000000000000104</c:v>
                </c:pt>
                <c:pt idx="671">
                  <c:v>0.67100000000000093</c:v>
                </c:pt>
                <c:pt idx="672">
                  <c:v>0.67200000000000104</c:v>
                </c:pt>
                <c:pt idx="673">
                  <c:v>0.67300000000000093</c:v>
                </c:pt>
                <c:pt idx="674">
                  <c:v>0.67400000000000104</c:v>
                </c:pt>
                <c:pt idx="675">
                  <c:v>0.67500000000000093</c:v>
                </c:pt>
                <c:pt idx="676">
                  <c:v>0.67600000000000104</c:v>
                </c:pt>
                <c:pt idx="677">
                  <c:v>0.67700000000000093</c:v>
                </c:pt>
                <c:pt idx="678">
                  <c:v>0.67800000000000105</c:v>
                </c:pt>
                <c:pt idx="679">
                  <c:v>0.67900000000000094</c:v>
                </c:pt>
                <c:pt idx="680">
                  <c:v>0.68000000000000105</c:v>
                </c:pt>
                <c:pt idx="681">
                  <c:v>0.68100000000000094</c:v>
                </c:pt>
                <c:pt idx="682">
                  <c:v>0.68200000000000105</c:v>
                </c:pt>
                <c:pt idx="683">
                  <c:v>0.68300000000000094</c:v>
                </c:pt>
                <c:pt idx="684">
                  <c:v>0.68400000000000105</c:v>
                </c:pt>
                <c:pt idx="685">
                  <c:v>0.68500000000000094</c:v>
                </c:pt>
                <c:pt idx="686">
                  <c:v>0.68600000000000105</c:v>
                </c:pt>
                <c:pt idx="687">
                  <c:v>0.68700000000000094</c:v>
                </c:pt>
                <c:pt idx="688">
                  <c:v>0.68800000000000106</c:v>
                </c:pt>
                <c:pt idx="689">
                  <c:v>0.68900000000000095</c:v>
                </c:pt>
                <c:pt idx="690">
                  <c:v>0.69000000000000106</c:v>
                </c:pt>
                <c:pt idx="691">
                  <c:v>0.69100000000000095</c:v>
                </c:pt>
                <c:pt idx="692">
                  <c:v>0.69200000000000106</c:v>
                </c:pt>
                <c:pt idx="693">
                  <c:v>0.69300000000000095</c:v>
                </c:pt>
                <c:pt idx="694">
                  <c:v>0.69400000000000106</c:v>
                </c:pt>
                <c:pt idx="695">
                  <c:v>0.69500000000000095</c:v>
                </c:pt>
                <c:pt idx="696">
                  <c:v>0.69600000000000106</c:v>
                </c:pt>
                <c:pt idx="697">
                  <c:v>0.69700000000000095</c:v>
                </c:pt>
                <c:pt idx="698">
                  <c:v>0.69800000000000106</c:v>
                </c:pt>
                <c:pt idx="699">
                  <c:v>0.69900000000000095</c:v>
                </c:pt>
                <c:pt idx="700">
                  <c:v>0.70000000000000107</c:v>
                </c:pt>
                <c:pt idx="701">
                  <c:v>0.70100000000000096</c:v>
                </c:pt>
                <c:pt idx="702">
                  <c:v>0.70200000000000107</c:v>
                </c:pt>
                <c:pt idx="703">
                  <c:v>0.70300000000000096</c:v>
                </c:pt>
                <c:pt idx="704">
                  <c:v>0.70400000000000107</c:v>
                </c:pt>
                <c:pt idx="705">
                  <c:v>0.70500000000000096</c:v>
                </c:pt>
                <c:pt idx="706">
                  <c:v>0.70600000000000107</c:v>
                </c:pt>
                <c:pt idx="707">
                  <c:v>0.70700000000000096</c:v>
                </c:pt>
                <c:pt idx="708">
                  <c:v>0.70800000000000107</c:v>
                </c:pt>
                <c:pt idx="709">
                  <c:v>0.70900000000000096</c:v>
                </c:pt>
                <c:pt idx="710">
                  <c:v>0.71000000000000107</c:v>
                </c:pt>
                <c:pt idx="711">
                  <c:v>0.71100000000000096</c:v>
                </c:pt>
                <c:pt idx="712">
                  <c:v>0.71200000000000108</c:v>
                </c:pt>
                <c:pt idx="713">
                  <c:v>0.71300000000000097</c:v>
                </c:pt>
                <c:pt idx="714">
                  <c:v>0.71400000000000108</c:v>
                </c:pt>
                <c:pt idx="715">
                  <c:v>0.71500000000000097</c:v>
                </c:pt>
                <c:pt idx="716">
                  <c:v>0.71600000000000108</c:v>
                </c:pt>
                <c:pt idx="717">
                  <c:v>0.71700000000000097</c:v>
                </c:pt>
                <c:pt idx="718">
                  <c:v>0.71800000000000108</c:v>
                </c:pt>
                <c:pt idx="719">
                  <c:v>0.71900000000000097</c:v>
                </c:pt>
                <c:pt idx="720">
                  <c:v>0.72000000000000097</c:v>
                </c:pt>
                <c:pt idx="721">
                  <c:v>0.72100000000000097</c:v>
                </c:pt>
                <c:pt idx="722">
                  <c:v>0.72200000000000097</c:v>
                </c:pt>
                <c:pt idx="723">
                  <c:v>0.72300000000000098</c:v>
                </c:pt>
                <c:pt idx="724">
                  <c:v>0.72400000000000098</c:v>
                </c:pt>
                <c:pt idx="725">
                  <c:v>0.72500000000000098</c:v>
                </c:pt>
                <c:pt idx="726">
                  <c:v>0.72600000000000098</c:v>
                </c:pt>
                <c:pt idx="727">
                  <c:v>0.72700000000000098</c:v>
                </c:pt>
                <c:pt idx="728">
                  <c:v>0.72800000000000098</c:v>
                </c:pt>
                <c:pt idx="729">
                  <c:v>0.72900000000000098</c:v>
                </c:pt>
                <c:pt idx="730">
                  <c:v>0.73000000000000098</c:v>
                </c:pt>
                <c:pt idx="731">
                  <c:v>0.73100000000000098</c:v>
                </c:pt>
                <c:pt idx="732">
                  <c:v>0.73200000000000098</c:v>
                </c:pt>
                <c:pt idx="733">
                  <c:v>0.73300000000000098</c:v>
                </c:pt>
                <c:pt idx="734">
                  <c:v>0.73400000000000098</c:v>
                </c:pt>
                <c:pt idx="735">
                  <c:v>0.73500000000000099</c:v>
                </c:pt>
                <c:pt idx="736">
                  <c:v>0.73600000000000099</c:v>
                </c:pt>
                <c:pt idx="737">
                  <c:v>0.73700000000000099</c:v>
                </c:pt>
                <c:pt idx="738">
                  <c:v>0.73800000000000099</c:v>
                </c:pt>
                <c:pt idx="739">
                  <c:v>0.73900000000000099</c:v>
                </c:pt>
                <c:pt idx="740">
                  <c:v>0.74000000000000099</c:v>
                </c:pt>
                <c:pt idx="741">
                  <c:v>0.74100000000000099</c:v>
                </c:pt>
                <c:pt idx="742">
                  <c:v>0.74200000000000099</c:v>
                </c:pt>
                <c:pt idx="743">
                  <c:v>0.74300000000000099</c:v>
                </c:pt>
                <c:pt idx="744">
                  <c:v>0.74400000000000099</c:v>
                </c:pt>
                <c:pt idx="745">
                  <c:v>0.74500000000000099</c:v>
                </c:pt>
                <c:pt idx="746">
                  <c:v>0.746000000000001</c:v>
                </c:pt>
                <c:pt idx="747">
                  <c:v>0.747000000000001</c:v>
                </c:pt>
                <c:pt idx="748">
                  <c:v>0.748000000000001</c:v>
                </c:pt>
                <c:pt idx="749">
                  <c:v>0.749000000000001</c:v>
                </c:pt>
                <c:pt idx="750">
                  <c:v>0.750000000000001</c:v>
                </c:pt>
                <c:pt idx="751">
                  <c:v>0.751000000000001</c:v>
                </c:pt>
                <c:pt idx="752">
                  <c:v>0.752000000000001</c:v>
                </c:pt>
                <c:pt idx="753">
                  <c:v>0.753000000000001</c:v>
                </c:pt>
                <c:pt idx="754">
                  <c:v>0.754000000000001</c:v>
                </c:pt>
                <c:pt idx="755">
                  <c:v>0.755000000000001</c:v>
                </c:pt>
                <c:pt idx="756">
                  <c:v>0.756000000000001</c:v>
                </c:pt>
                <c:pt idx="757">
                  <c:v>0.75700000000000101</c:v>
                </c:pt>
                <c:pt idx="758">
                  <c:v>0.75800000000000101</c:v>
                </c:pt>
                <c:pt idx="759">
                  <c:v>0.75900000000000101</c:v>
                </c:pt>
                <c:pt idx="760">
                  <c:v>0.76000000000000101</c:v>
                </c:pt>
                <c:pt idx="761">
                  <c:v>0.76100000000000101</c:v>
                </c:pt>
                <c:pt idx="762">
                  <c:v>0.76200000000000101</c:v>
                </c:pt>
                <c:pt idx="763">
                  <c:v>0.76300000000000101</c:v>
                </c:pt>
                <c:pt idx="764">
                  <c:v>0.76400000000000101</c:v>
                </c:pt>
                <c:pt idx="765">
                  <c:v>0.76500000000000101</c:v>
                </c:pt>
                <c:pt idx="766">
                  <c:v>0.76600000000000101</c:v>
                </c:pt>
                <c:pt idx="767">
                  <c:v>0.76700000000000101</c:v>
                </c:pt>
                <c:pt idx="768">
                  <c:v>0.76800000000000102</c:v>
                </c:pt>
                <c:pt idx="769">
                  <c:v>0.76900000000000102</c:v>
                </c:pt>
                <c:pt idx="770">
                  <c:v>0.77000000000000102</c:v>
                </c:pt>
                <c:pt idx="771">
                  <c:v>0.77100000000000102</c:v>
                </c:pt>
                <c:pt idx="772">
                  <c:v>0.77200000000000102</c:v>
                </c:pt>
                <c:pt idx="773">
                  <c:v>0.77300000000000102</c:v>
                </c:pt>
                <c:pt idx="774">
                  <c:v>0.77400000000000102</c:v>
                </c:pt>
                <c:pt idx="775">
                  <c:v>0.77500000000000102</c:v>
                </c:pt>
                <c:pt idx="776">
                  <c:v>0.77600000000000102</c:v>
                </c:pt>
                <c:pt idx="777">
                  <c:v>0.77700000000000102</c:v>
                </c:pt>
                <c:pt idx="778">
                  <c:v>0.77800000000000102</c:v>
                </c:pt>
                <c:pt idx="779">
                  <c:v>0.77900000000000102</c:v>
                </c:pt>
                <c:pt idx="780">
                  <c:v>0.78000000000000103</c:v>
                </c:pt>
                <c:pt idx="781">
                  <c:v>0.78100000000000103</c:v>
                </c:pt>
                <c:pt idx="782">
                  <c:v>0.78200000000000103</c:v>
                </c:pt>
                <c:pt idx="783">
                  <c:v>0.78300000000000103</c:v>
                </c:pt>
                <c:pt idx="784">
                  <c:v>0.78400000000000103</c:v>
                </c:pt>
                <c:pt idx="785">
                  <c:v>0.78500000000000103</c:v>
                </c:pt>
                <c:pt idx="786">
                  <c:v>0.78600000000000103</c:v>
                </c:pt>
                <c:pt idx="787">
                  <c:v>0.78700000000000103</c:v>
                </c:pt>
                <c:pt idx="788">
                  <c:v>0.78800000000000103</c:v>
                </c:pt>
                <c:pt idx="789">
                  <c:v>0.78900000000000103</c:v>
                </c:pt>
                <c:pt idx="790">
                  <c:v>0.79000000000000103</c:v>
                </c:pt>
                <c:pt idx="791">
                  <c:v>0.79100000000000104</c:v>
                </c:pt>
                <c:pt idx="792">
                  <c:v>0.79200000000000104</c:v>
                </c:pt>
                <c:pt idx="793">
                  <c:v>0.79300000000000104</c:v>
                </c:pt>
                <c:pt idx="794">
                  <c:v>0.79400000000000104</c:v>
                </c:pt>
                <c:pt idx="795">
                  <c:v>0.79500000000000104</c:v>
                </c:pt>
                <c:pt idx="796">
                  <c:v>0.79600000000000104</c:v>
                </c:pt>
                <c:pt idx="797">
                  <c:v>0.79700000000000104</c:v>
                </c:pt>
                <c:pt idx="798">
                  <c:v>0.79800000000000093</c:v>
                </c:pt>
                <c:pt idx="799">
                  <c:v>0.79900000000000104</c:v>
                </c:pt>
                <c:pt idx="800">
                  <c:v>0.80000000000000093</c:v>
                </c:pt>
                <c:pt idx="801">
                  <c:v>0.80100000000000104</c:v>
                </c:pt>
                <c:pt idx="802">
                  <c:v>0.80200000000000093</c:v>
                </c:pt>
                <c:pt idx="803">
                  <c:v>0.80300000000000105</c:v>
                </c:pt>
                <c:pt idx="804">
                  <c:v>0.80400000000000094</c:v>
                </c:pt>
                <c:pt idx="805">
                  <c:v>0.80500000000000105</c:v>
                </c:pt>
                <c:pt idx="806">
                  <c:v>0.80600000000000094</c:v>
                </c:pt>
                <c:pt idx="807">
                  <c:v>0.80700000000000105</c:v>
                </c:pt>
                <c:pt idx="808">
                  <c:v>0.80800000000000094</c:v>
                </c:pt>
                <c:pt idx="809">
                  <c:v>0.80900000000000105</c:v>
                </c:pt>
                <c:pt idx="810">
                  <c:v>0.81000000000000094</c:v>
                </c:pt>
                <c:pt idx="811">
                  <c:v>0.81100000000000105</c:v>
                </c:pt>
                <c:pt idx="812">
                  <c:v>0.81200000000000094</c:v>
                </c:pt>
                <c:pt idx="813">
                  <c:v>0.81300000000000106</c:v>
                </c:pt>
                <c:pt idx="814">
                  <c:v>0.81400000000000095</c:v>
                </c:pt>
                <c:pt idx="815">
                  <c:v>0.81500000000000106</c:v>
                </c:pt>
                <c:pt idx="816">
                  <c:v>0.81600000000000095</c:v>
                </c:pt>
                <c:pt idx="817">
                  <c:v>0.81700000000000106</c:v>
                </c:pt>
                <c:pt idx="818">
                  <c:v>0.81800000000000095</c:v>
                </c:pt>
                <c:pt idx="819">
                  <c:v>0.81900000000000106</c:v>
                </c:pt>
                <c:pt idx="820">
                  <c:v>0.82000000000000095</c:v>
                </c:pt>
                <c:pt idx="821">
                  <c:v>0.82100000000000106</c:v>
                </c:pt>
                <c:pt idx="822">
                  <c:v>0.82200000000000095</c:v>
                </c:pt>
                <c:pt idx="823">
                  <c:v>0.82300000000000106</c:v>
                </c:pt>
                <c:pt idx="824">
                  <c:v>0.82400000000000095</c:v>
                </c:pt>
                <c:pt idx="825">
                  <c:v>0.82500000000000107</c:v>
                </c:pt>
                <c:pt idx="826">
                  <c:v>0.82600000000000096</c:v>
                </c:pt>
                <c:pt idx="827">
                  <c:v>0.82700000000000107</c:v>
                </c:pt>
                <c:pt idx="828">
                  <c:v>0.82800000000000096</c:v>
                </c:pt>
                <c:pt idx="829">
                  <c:v>0.82900000000000107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0.93100000000000094</c:v>
                </c:pt>
                <c:pt idx="932">
                  <c:v>0.93200000000000105</c:v>
                </c:pt>
                <c:pt idx="933">
                  <c:v>0.93300000000000116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</c:numCache>
            </c:numRef>
          </c:cat>
          <c:val>
            <c:numRef>
              <c:f>数据!$B$2:$B$1002</c:f>
              <c:numCache>
                <c:formatCode>0.00%</c:formatCode>
                <c:ptCount val="1001"/>
                <c:pt idx="0">
                  <c:v>0.11907</c:v>
                </c:pt>
                <c:pt idx="1">
                  <c:v>0.11885</c:v>
                </c:pt>
                <c:pt idx="2">
                  <c:v>0.11863</c:v>
                </c:pt>
                <c:pt idx="3">
                  <c:v>0.11841</c:v>
                </c:pt>
                <c:pt idx="4">
                  <c:v>0.11819</c:v>
                </c:pt>
                <c:pt idx="5">
                  <c:v>0.11797000000000001</c:v>
                </c:pt>
                <c:pt idx="6">
                  <c:v>0.11774999999999999</c:v>
                </c:pt>
                <c:pt idx="7">
                  <c:v>0.11753</c:v>
                </c:pt>
                <c:pt idx="8">
                  <c:v>0.11731</c:v>
                </c:pt>
                <c:pt idx="9">
                  <c:v>0.11709</c:v>
                </c:pt>
                <c:pt idx="10">
                  <c:v>0.11687</c:v>
                </c:pt>
                <c:pt idx="11">
                  <c:v>0.11665</c:v>
                </c:pt>
                <c:pt idx="12">
                  <c:v>0.11643000000000001</c:v>
                </c:pt>
                <c:pt idx="13">
                  <c:v>0.11620999999999999</c:v>
                </c:pt>
                <c:pt idx="14">
                  <c:v>0.11599</c:v>
                </c:pt>
                <c:pt idx="15">
                  <c:v>0.11577</c:v>
                </c:pt>
                <c:pt idx="16">
                  <c:v>0.11555</c:v>
                </c:pt>
                <c:pt idx="17">
                  <c:v>0.11533</c:v>
                </c:pt>
                <c:pt idx="18">
                  <c:v>0.11511</c:v>
                </c:pt>
                <c:pt idx="19">
                  <c:v>0.11489000000000001</c:v>
                </c:pt>
                <c:pt idx="20">
                  <c:v>0.11466999999999999</c:v>
                </c:pt>
                <c:pt idx="21">
                  <c:v>0.11445</c:v>
                </c:pt>
                <c:pt idx="22">
                  <c:v>0.11423</c:v>
                </c:pt>
                <c:pt idx="23">
                  <c:v>0.11401</c:v>
                </c:pt>
                <c:pt idx="24">
                  <c:v>0.11379</c:v>
                </c:pt>
                <c:pt idx="25">
                  <c:v>0.11357</c:v>
                </c:pt>
                <c:pt idx="26">
                  <c:v>0.11335000000000001</c:v>
                </c:pt>
                <c:pt idx="27">
                  <c:v>0.11312999999999999</c:v>
                </c:pt>
                <c:pt idx="28">
                  <c:v>0.11291</c:v>
                </c:pt>
                <c:pt idx="29">
                  <c:v>0.11269</c:v>
                </c:pt>
                <c:pt idx="30">
                  <c:v>0.11247</c:v>
                </c:pt>
                <c:pt idx="31">
                  <c:v>0.11225</c:v>
                </c:pt>
                <c:pt idx="32">
                  <c:v>0.11203</c:v>
                </c:pt>
                <c:pt idx="33">
                  <c:v>0.11181000000000001</c:v>
                </c:pt>
                <c:pt idx="34">
                  <c:v>0.11158999999999999</c:v>
                </c:pt>
                <c:pt idx="35">
                  <c:v>0.11137</c:v>
                </c:pt>
                <c:pt idx="36">
                  <c:v>0.11115</c:v>
                </c:pt>
                <c:pt idx="37">
                  <c:v>0.11093</c:v>
                </c:pt>
                <c:pt idx="38">
                  <c:v>0.11071</c:v>
                </c:pt>
                <c:pt idx="39">
                  <c:v>0.11049</c:v>
                </c:pt>
                <c:pt idx="40">
                  <c:v>0.11027000000000001</c:v>
                </c:pt>
                <c:pt idx="41">
                  <c:v>0.11005</c:v>
                </c:pt>
                <c:pt idx="42">
                  <c:v>0.10983</c:v>
                </c:pt>
                <c:pt idx="43">
                  <c:v>0.10961</c:v>
                </c:pt>
                <c:pt idx="44">
                  <c:v>0.10939</c:v>
                </c:pt>
                <c:pt idx="45">
                  <c:v>0.10917</c:v>
                </c:pt>
                <c:pt idx="46">
                  <c:v>0.10895000000000001</c:v>
                </c:pt>
                <c:pt idx="47">
                  <c:v>0.10872999999999999</c:v>
                </c:pt>
                <c:pt idx="48">
                  <c:v>0.10851</c:v>
                </c:pt>
                <c:pt idx="49">
                  <c:v>0.10829</c:v>
                </c:pt>
                <c:pt idx="50">
                  <c:v>0.10807</c:v>
                </c:pt>
                <c:pt idx="51">
                  <c:v>0.10785</c:v>
                </c:pt>
                <c:pt idx="52">
                  <c:v>0.10763</c:v>
                </c:pt>
                <c:pt idx="53">
                  <c:v>0.10741000000000001</c:v>
                </c:pt>
                <c:pt idx="54">
                  <c:v>0.10718999999999999</c:v>
                </c:pt>
                <c:pt idx="55">
                  <c:v>0.10697</c:v>
                </c:pt>
                <c:pt idx="56">
                  <c:v>0.10675</c:v>
                </c:pt>
                <c:pt idx="57">
                  <c:v>0.10653</c:v>
                </c:pt>
                <c:pt idx="58">
                  <c:v>0.10631</c:v>
                </c:pt>
                <c:pt idx="59">
                  <c:v>0.10609</c:v>
                </c:pt>
                <c:pt idx="60">
                  <c:v>0.10587000000000001</c:v>
                </c:pt>
                <c:pt idx="61">
                  <c:v>0.10564999999999999</c:v>
                </c:pt>
                <c:pt idx="62">
                  <c:v>0.10543</c:v>
                </c:pt>
                <c:pt idx="63">
                  <c:v>0.10521</c:v>
                </c:pt>
                <c:pt idx="64">
                  <c:v>0.10499</c:v>
                </c:pt>
                <c:pt idx="65">
                  <c:v>0.10477</c:v>
                </c:pt>
                <c:pt idx="66">
                  <c:v>0.10455</c:v>
                </c:pt>
                <c:pt idx="67">
                  <c:v>0.10433000000000001</c:v>
                </c:pt>
                <c:pt idx="68">
                  <c:v>0.10410999999999999</c:v>
                </c:pt>
                <c:pt idx="69">
                  <c:v>0.10389</c:v>
                </c:pt>
                <c:pt idx="70">
                  <c:v>0.10367</c:v>
                </c:pt>
                <c:pt idx="71">
                  <c:v>0.10345</c:v>
                </c:pt>
                <c:pt idx="72">
                  <c:v>0.10323</c:v>
                </c:pt>
                <c:pt idx="73">
                  <c:v>0.10301</c:v>
                </c:pt>
                <c:pt idx="74">
                  <c:v>0.10279000000000001</c:v>
                </c:pt>
                <c:pt idx="75">
                  <c:v>0.10256999999999999</c:v>
                </c:pt>
                <c:pt idx="76">
                  <c:v>0.10235</c:v>
                </c:pt>
                <c:pt idx="77">
                  <c:v>0.10213</c:v>
                </c:pt>
                <c:pt idx="78">
                  <c:v>0.10191</c:v>
                </c:pt>
                <c:pt idx="79">
                  <c:v>0.10169</c:v>
                </c:pt>
                <c:pt idx="80">
                  <c:v>0.10147</c:v>
                </c:pt>
                <c:pt idx="81">
                  <c:v>0.10645</c:v>
                </c:pt>
                <c:pt idx="82">
                  <c:v>0.10630000000000001</c:v>
                </c:pt>
                <c:pt idx="83">
                  <c:v>0.10614999999999999</c:v>
                </c:pt>
                <c:pt idx="84">
                  <c:v>0.106</c:v>
                </c:pt>
                <c:pt idx="85">
                  <c:v>0.10585</c:v>
                </c:pt>
                <c:pt idx="86">
                  <c:v>0.1057</c:v>
                </c:pt>
                <c:pt idx="87">
                  <c:v>0.10555</c:v>
                </c:pt>
                <c:pt idx="88">
                  <c:v>0.10539999999999999</c:v>
                </c:pt>
                <c:pt idx="89">
                  <c:v>0.10525</c:v>
                </c:pt>
                <c:pt idx="90">
                  <c:v>0.1051</c:v>
                </c:pt>
                <c:pt idx="91">
                  <c:v>0.10495</c:v>
                </c:pt>
                <c:pt idx="92">
                  <c:v>0.1048</c:v>
                </c:pt>
                <c:pt idx="93">
                  <c:v>0.10465000000000001</c:v>
                </c:pt>
                <c:pt idx="94">
                  <c:v>0.10453</c:v>
                </c:pt>
                <c:pt idx="95">
                  <c:v>0.10443</c:v>
                </c:pt>
                <c:pt idx="96">
                  <c:v>0.10433000000000001</c:v>
                </c:pt>
                <c:pt idx="97">
                  <c:v>0.10423</c:v>
                </c:pt>
                <c:pt idx="98">
                  <c:v>0.10413</c:v>
                </c:pt>
                <c:pt idx="99">
                  <c:v>0.10403</c:v>
                </c:pt>
                <c:pt idx="100">
                  <c:v>0.10392999999999999</c:v>
                </c:pt>
                <c:pt idx="101">
                  <c:v>0.10383000000000001</c:v>
                </c:pt>
                <c:pt idx="102">
                  <c:v>0.10373</c:v>
                </c:pt>
                <c:pt idx="103">
                  <c:v>0.10363</c:v>
                </c:pt>
                <c:pt idx="104">
                  <c:v>0.10353</c:v>
                </c:pt>
                <c:pt idx="105">
                  <c:v>0.10342999999999999</c:v>
                </c:pt>
                <c:pt idx="106">
                  <c:v>0.10333000000000001</c:v>
                </c:pt>
                <c:pt idx="107">
                  <c:v>0.10323</c:v>
                </c:pt>
                <c:pt idx="108">
                  <c:v>0.10313</c:v>
                </c:pt>
                <c:pt idx="109">
                  <c:v>0.10303</c:v>
                </c:pt>
                <c:pt idx="110">
                  <c:v>0.10292999999999999</c:v>
                </c:pt>
                <c:pt idx="111">
                  <c:v>0.10283</c:v>
                </c:pt>
                <c:pt idx="112">
                  <c:v>0.10273</c:v>
                </c:pt>
                <c:pt idx="113">
                  <c:v>0.10263</c:v>
                </c:pt>
                <c:pt idx="114">
                  <c:v>0.10253</c:v>
                </c:pt>
                <c:pt idx="115">
                  <c:v>0.10242999999999999</c:v>
                </c:pt>
                <c:pt idx="116">
                  <c:v>0.10233</c:v>
                </c:pt>
                <c:pt idx="117">
                  <c:v>0.10223</c:v>
                </c:pt>
                <c:pt idx="118">
                  <c:v>0.10213</c:v>
                </c:pt>
                <c:pt idx="119">
                  <c:v>0.10203</c:v>
                </c:pt>
                <c:pt idx="120">
                  <c:v>0.10193000000000001</c:v>
                </c:pt>
                <c:pt idx="121">
                  <c:v>0.10183</c:v>
                </c:pt>
                <c:pt idx="122">
                  <c:v>0.10173</c:v>
                </c:pt>
                <c:pt idx="123">
                  <c:v>0.10163</c:v>
                </c:pt>
                <c:pt idx="124">
                  <c:v>0.10153</c:v>
                </c:pt>
                <c:pt idx="125">
                  <c:v>0.10143000000000001</c:v>
                </c:pt>
                <c:pt idx="126">
                  <c:v>0.10133</c:v>
                </c:pt>
                <c:pt idx="127">
                  <c:v>0.10123</c:v>
                </c:pt>
                <c:pt idx="128">
                  <c:v>0.10113</c:v>
                </c:pt>
                <c:pt idx="129">
                  <c:v>0.10102999999999999</c:v>
                </c:pt>
                <c:pt idx="130">
                  <c:v>0.10093000000000001</c:v>
                </c:pt>
                <c:pt idx="131">
                  <c:v>0.10083</c:v>
                </c:pt>
                <c:pt idx="132">
                  <c:v>0.10073</c:v>
                </c:pt>
                <c:pt idx="133">
                  <c:v>0.10063</c:v>
                </c:pt>
                <c:pt idx="134">
                  <c:v>0.10052999999999999</c:v>
                </c:pt>
                <c:pt idx="135">
                  <c:v>0.10043000000000001</c:v>
                </c:pt>
                <c:pt idx="136">
                  <c:v>0.10033</c:v>
                </c:pt>
                <c:pt idx="137">
                  <c:v>0.10023</c:v>
                </c:pt>
                <c:pt idx="138">
                  <c:v>0.10013</c:v>
                </c:pt>
                <c:pt idx="139">
                  <c:v>0.10002999999999999</c:v>
                </c:pt>
                <c:pt idx="140">
                  <c:v>9.9930000000000005E-2</c:v>
                </c:pt>
                <c:pt idx="141">
                  <c:v>9.9830000000000002E-2</c:v>
                </c:pt>
                <c:pt idx="142">
                  <c:v>9.9729999999999999E-2</c:v>
                </c:pt>
                <c:pt idx="143">
                  <c:v>9.9629999999999996E-2</c:v>
                </c:pt>
                <c:pt idx="144">
                  <c:v>9.9529999999999993E-2</c:v>
                </c:pt>
                <c:pt idx="145">
                  <c:v>9.9430000000000004E-2</c:v>
                </c:pt>
                <c:pt idx="146">
                  <c:v>9.9330000000000002E-2</c:v>
                </c:pt>
                <c:pt idx="147">
                  <c:v>9.9229999999999999E-2</c:v>
                </c:pt>
                <c:pt idx="148">
                  <c:v>9.9129999999999996E-2</c:v>
                </c:pt>
                <c:pt idx="149">
                  <c:v>9.9030000000000007E-2</c:v>
                </c:pt>
                <c:pt idx="150">
                  <c:v>9.8930000000000004E-2</c:v>
                </c:pt>
                <c:pt idx="151">
                  <c:v>9.8830000000000001E-2</c:v>
                </c:pt>
                <c:pt idx="152">
                  <c:v>9.8729999999999998E-2</c:v>
                </c:pt>
                <c:pt idx="153">
                  <c:v>9.8629999999999995E-2</c:v>
                </c:pt>
                <c:pt idx="154">
                  <c:v>9.8530000000000006E-2</c:v>
                </c:pt>
                <c:pt idx="155">
                  <c:v>9.8430000000000004E-2</c:v>
                </c:pt>
                <c:pt idx="156">
                  <c:v>9.8330000000000001E-2</c:v>
                </c:pt>
                <c:pt idx="157">
                  <c:v>9.8229999999999998E-2</c:v>
                </c:pt>
                <c:pt idx="158">
                  <c:v>9.8129999999999995E-2</c:v>
                </c:pt>
                <c:pt idx="159">
                  <c:v>9.8030000000000006E-2</c:v>
                </c:pt>
                <c:pt idx="160">
                  <c:v>9.7930000000000003E-2</c:v>
                </c:pt>
                <c:pt idx="161">
                  <c:v>9.783E-2</c:v>
                </c:pt>
                <c:pt idx="162">
                  <c:v>9.7729999999999997E-2</c:v>
                </c:pt>
                <c:pt idx="163">
                  <c:v>9.7629999999999995E-2</c:v>
                </c:pt>
                <c:pt idx="164">
                  <c:v>9.7530000000000006E-2</c:v>
                </c:pt>
                <c:pt idx="165">
                  <c:v>9.7430000000000003E-2</c:v>
                </c:pt>
                <c:pt idx="166">
                  <c:v>9.733E-2</c:v>
                </c:pt>
                <c:pt idx="167">
                  <c:v>9.7229999999999997E-2</c:v>
                </c:pt>
                <c:pt idx="168">
                  <c:v>9.7129999999999994E-2</c:v>
                </c:pt>
                <c:pt idx="169">
                  <c:v>9.7030000000000005E-2</c:v>
                </c:pt>
                <c:pt idx="170">
                  <c:v>9.6930000000000002E-2</c:v>
                </c:pt>
                <c:pt idx="171">
                  <c:v>9.6829999999999999E-2</c:v>
                </c:pt>
                <c:pt idx="172">
                  <c:v>9.6729999999999997E-2</c:v>
                </c:pt>
                <c:pt idx="173">
                  <c:v>9.6629999999999994E-2</c:v>
                </c:pt>
                <c:pt idx="174">
                  <c:v>9.6530000000000005E-2</c:v>
                </c:pt>
                <c:pt idx="175">
                  <c:v>9.6430000000000002E-2</c:v>
                </c:pt>
                <c:pt idx="176">
                  <c:v>9.6329999999999999E-2</c:v>
                </c:pt>
                <c:pt idx="177">
                  <c:v>9.6229999999999996E-2</c:v>
                </c:pt>
                <c:pt idx="178">
                  <c:v>9.6129999999999993E-2</c:v>
                </c:pt>
                <c:pt idx="179">
                  <c:v>9.6030000000000004E-2</c:v>
                </c:pt>
                <c:pt idx="180">
                  <c:v>9.5930000000000001E-2</c:v>
                </c:pt>
                <c:pt idx="181">
                  <c:v>9.5829999999999999E-2</c:v>
                </c:pt>
                <c:pt idx="182">
                  <c:v>9.5729999999999996E-2</c:v>
                </c:pt>
                <c:pt idx="183">
                  <c:v>9.5630000000000007E-2</c:v>
                </c:pt>
                <c:pt idx="184">
                  <c:v>9.5530000000000004E-2</c:v>
                </c:pt>
                <c:pt idx="185">
                  <c:v>9.5430000000000001E-2</c:v>
                </c:pt>
                <c:pt idx="186">
                  <c:v>9.5329999999999998E-2</c:v>
                </c:pt>
                <c:pt idx="187">
                  <c:v>9.5229999999999995E-2</c:v>
                </c:pt>
                <c:pt idx="188">
                  <c:v>9.5130000000000006E-2</c:v>
                </c:pt>
                <c:pt idx="189">
                  <c:v>9.5030000000000003E-2</c:v>
                </c:pt>
                <c:pt idx="190">
                  <c:v>9.493E-2</c:v>
                </c:pt>
                <c:pt idx="191">
                  <c:v>9.4829999999999998E-2</c:v>
                </c:pt>
                <c:pt idx="192">
                  <c:v>9.4729999999999995E-2</c:v>
                </c:pt>
                <c:pt idx="193">
                  <c:v>9.4630000000000006E-2</c:v>
                </c:pt>
                <c:pt idx="194">
                  <c:v>9.4530000000000003E-2</c:v>
                </c:pt>
                <c:pt idx="195">
                  <c:v>9.443E-2</c:v>
                </c:pt>
                <c:pt idx="196">
                  <c:v>9.4329999999999997E-2</c:v>
                </c:pt>
                <c:pt idx="197">
                  <c:v>9.4229999999999994E-2</c:v>
                </c:pt>
                <c:pt idx="198">
                  <c:v>9.4130000000000005E-2</c:v>
                </c:pt>
                <c:pt idx="199">
                  <c:v>9.4030000000000002E-2</c:v>
                </c:pt>
                <c:pt idx="200">
                  <c:v>9.393E-2</c:v>
                </c:pt>
                <c:pt idx="201">
                  <c:v>9.3829999999999997E-2</c:v>
                </c:pt>
                <c:pt idx="202">
                  <c:v>9.3729999999999994E-2</c:v>
                </c:pt>
                <c:pt idx="203">
                  <c:v>9.3630000000000005E-2</c:v>
                </c:pt>
                <c:pt idx="204">
                  <c:v>9.3530000000000002E-2</c:v>
                </c:pt>
                <c:pt idx="205">
                  <c:v>9.3429999999999999E-2</c:v>
                </c:pt>
                <c:pt idx="206">
                  <c:v>9.3329999999999996E-2</c:v>
                </c:pt>
                <c:pt idx="207">
                  <c:v>9.3229999999999993E-2</c:v>
                </c:pt>
                <c:pt idx="208">
                  <c:v>9.3130000000000004E-2</c:v>
                </c:pt>
                <c:pt idx="209">
                  <c:v>9.3030000000000002E-2</c:v>
                </c:pt>
                <c:pt idx="210">
                  <c:v>9.2929999999999999E-2</c:v>
                </c:pt>
                <c:pt idx="211">
                  <c:v>9.2829999999999996E-2</c:v>
                </c:pt>
                <c:pt idx="212">
                  <c:v>9.2730000000000007E-2</c:v>
                </c:pt>
                <c:pt idx="213">
                  <c:v>9.2630000000000004E-2</c:v>
                </c:pt>
                <c:pt idx="214">
                  <c:v>9.2530000000000001E-2</c:v>
                </c:pt>
                <c:pt idx="215">
                  <c:v>9.2429999999999998E-2</c:v>
                </c:pt>
                <c:pt idx="216">
                  <c:v>9.2329999999999995E-2</c:v>
                </c:pt>
                <c:pt idx="217">
                  <c:v>9.2230000000000006E-2</c:v>
                </c:pt>
                <c:pt idx="218">
                  <c:v>9.2130000000000004E-2</c:v>
                </c:pt>
                <c:pt idx="219">
                  <c:v>9.2030000000000001E-2</c:v>
                </c:pt>
                <c:pt idx="220">
                  <c:v>9.1929999999999998E-2</c:v>
                </c:pt>
                <c:pt idx="221">
                  <c:v>9.1829999999999995E-2</c:v>
                </c:pt>
                <c:pt idx="222">
                  <c:v>9.1730000000000006E-2</c:v>
                </c:pt>
                <c:pt idx="223">
                  <c:v>9.1630000000000003E-2</c:v>
                </c:pt>
                <c:pt idx="224">
                  <c:v>9.153E-2</c:v>
                </c:pt>
                <c:pt idx="225">
                  <c:v>9.1429999999999997E-2</c:v>
                </c:pt>
                <c:pt idx="226">
                  <c:v>9.1329999999999995E-2</c:v>
                </c:pt>
                <c:pt idx="227">
                  <c:v>9.1230000000000006E-2</c:v>
                </c:pt>
                <c:pt idx="228">
                  <c:v>9.1130000000000003E-2</c:v>
                </c:pt>
                <c:pt idx="229">
                  <c:v>9.103E-2</c:v>
                </c:pt>
                <c:pt idx="230">
                  <c:v>9.0929999999999997E-2</c:v>
                </c:pt>
                <c:pt idx="231">
                  <c:v>9.0829999999999994E-2</c:v>
                </c:pt>
                <c:pt idx="232">
                  <c:v>9.0730000000000005E-2</c:v>
                </c:pt>
                <c:pt idx="233">
                  <c:v>9.0630000000000002E-2</c:v>
                </c:pt>
                <c:pt idx="234">
                  <c:v>9.0529999999999999E-2</c:v>
                </c:pt>
                <c:pt idx="235">
                  <c:v>9.0429999999999996E-2</c:v>
                </c:pt>
                <c:pt idx="236">
                  <c:v>9.0329999999999994E-2</c:v>
                </c:pt>
                <c:pt idx="237">
                  <c:v>9.0230000000000005E-2</c:v>
                </c:pt>
                <c:pt idx="238">
                  <c:v>9.0130000000000002E-2</c:v>
                </c:pt>
                <c:pt idx="239">
                  <c:v>9.0029999999999999E-2</c:v>
                </c:pt>
                <c:pt idx="240">
                  <c:v>8.9929999999999996E-2</c:v>
                </c:pt>
                <c:pt idx="241">
                  <c:v>8.9829999999999993E-2</c:v>
                </c:pt>
                <c:pt idx="242">
                  <c:v>8.9730000000000004E-2</c:v>
                </c:pt>
                <c:pt idx="243">
                  <c:v>8.9630000000000001E-2</c:v>
                </c:pt>
                <c:pt idx="244">
                  <c:v>8.9529999999999998E-2</c:v>
                </c:pt>
                <c:pt idx="245">
                  <c:v>8.9429999999999996E-2</c:v>
                </c:pt>
                <c:pt idx="246">
                  <c:v>8.9330000000000007E-2</c:v>
                </c:pt>
                <c:pt idx="247">
                  <c:v>8.9230000000000004E-2</c:v>
                </c:pt>
                <c:pt idx="248">
                  <c:v>8.9130000000000001E-2</c:v>
                </c:pt>
                <c:pt idx="249">
                  <c:v>8.9029999999999998E-2</c:v>
                </c:pt>
                <c:pt idx="250">
                  <c:v>8.8929999999999995E-2</c:v>
                </c:pt>
                <c:pt idx="251">
                  <c:v>8.8830000000000006E-2</c:v>
                </c:pt>
                <c:pt idx="252">
                  <c:v>8.8730000000000003E-2</c:v>
                </c:pt>
                <c:pt idx="253">
                  <c:v>8.863E-2</c:v>
                </c:pt>
                <c:pt idx="254">
                  <c:v>8.8529999999999998E-2</c:v>
                </c:pt>
                <c:pt idx="255">
                  <c:v>8.8429999999999995E-2</c:v>
                </c:pt>
                <c:pt idx="256">
                  <c:v>8.8330000000000006E-2</c:v>
                </c:pt>
                <c:pt idx="257">
                  <c:v>8.8230000000000003E-2</c:v>
                </c:pt>
                <c:pt idx="258">
                  <c:v>8.813E-2</c:v>
                </c:pt>
                <c:pt idx="259">
                  <c:v>8.8029999999999997E-2</c:v>
                </c:pt>
                <c:pt idx="260">
                  <c:v>8.7929999999999994E-2</c:v>
                </c:pt>
                <c:pt idx="261">
                  <c:v>8.7830000000000005E-2</c:v>
                </c:pt>
                <c:pt idx="262">
                  <c:v>8.7730000000000002E-2</c:v>
                </c:pt>
                <c:pt idx="263">
                  <c:v>8.763E-2</c:v>
                </c:pt>
                <c:pt idx="264">
                  <c:v>8.7529999999999997E-2</c:v>
                </c:pt>
                <c:pt idx="265">
                  <c:v>8.7429999999999994E-2</c:v>
                </c:pt>
                <c:pt idx="266">
                  <c:v>8.7330000000000005E-2</c:v>
                </c:pt>
                <c:pt idx="267">
                  <c:v>8.7230000000000002E-2</c:v>
                </c:pt>
                <c:pt idx="268">
                  <c:v>8.7129999999999999E-2</c:v>
                </c:pt>
                <c:pt idx="269">
                  <c:v>8.7029999999999996E-2</c:v>
                </c:pt>
                <c:pt idx="270">
                  <c:v>8.6929999999999993E-2</c:v>
                </c:pt>
                <c:pt idx="271">
                  <c:v>8.6830000000000004E-2</c:v>
                </c:pt>
                <c:pt idx="272">
                  <c:v>8.6730000000000002E-2</c:v>
                </c:pt>
                <c:pt idx="273">
                  <c:v>8.6629999999999999E-2</c:v>
                </c:pt>
                <c:pt idx="274">
                  <c:v>8.6529999999999996E-2</c:v>
                </c:pt>
                <c:pt idx="275">
                  <c:v>8.6430000000000007E-2</c:v>
                </c:pt>
                <c:pt idx="276">
                  <c:v>8.6330000000000004E-2</c:v>
                </c:pt>
                <c:pt idx="277">
                  <c:v>8.6230000000000001E-2</c:v>
                </c:pt>
                <c:pt idx="278">
                  <c:v>8.6129999999999998E-2</c:v>
                </c:pt>
                <c:pt idx="279">
                  <c:v>8.6029999999999995E-2</c:v>
                </c:pt>
                <c:pt idx="280">
                  <c:v>8.5930000000000006E-2</c:v>
                </c:pt>
                <c:pt idx="281">
                  <c:v>8.5830000000000004E-2</c:v>
                </c:pt>
                <c:pt idx="282">
                  <c:v>8.5730000000000001E-2</c:v>
                </c:pt>
                <c:pt idx="283">
                  <c:v>8.5629999999999998E-2</c:v>
                </c:pt>
                <c:pt idx="284">
                  <c:v>8.5529999999999995E-2</c:v>
                </c:pt>
                <c:pt idx="285">
                  <c:v>8.5430000000000006E-2</c:v>
                </c:pt>
                <c:pt idx="286">
                  <c:v>8.5330000000000003E-2</c:v>
                </c:pt>
                <c:pt idx="287">
                  <c:v>8.523E-2</c:v>
                </c:pt>
                <c:pt idx="288">
                  <c:v>8.5129999999999997E-2</c:v>
                </c:pt>
                <c:pt idx="289">
                  <c:v>8.5029999999999994E-2</c:v>
                </c:pt>
                <c:pt idx="290">
                  <c:v>8.4930000000000005E-2</c:v>
                </c:pt>
                <c:pt idx="291">
                  <c:v>8.4830000000000003E-2</c:v>
                </c:pt>
                <c:pt idx="292">
                  <c:v>8.473E-2</c:v>
                </c:pt>
                <c:pt idx="293">
                  <c:v>8.4629999999999997E-2</c:v>
                </c:pt>
                <c:pt idx="294">
                  <c:v>8.4529999999999994E-2</c:v>
                </c:pt>
                <c:pt idx="295">
                  <c:v>8.4430000000000005E-2</c:v>
                </c:pt>
                <c:pt idx="296">
                  <c:v>8.4330000000000002E-2</c:v>
                </c:pt>
                <c:pt idx="297">
                  <c:v>8.4229999999999999E-2</c:v>
                </c:pt>
                <c:pt idx="298">
                  <c:v>8.4129999999999996E-2</c:v>
                </c:pt>
                <c:pt idx="299">
                  <c:v>8.4029999999999994E-2</c:v>
                </c:pt>
                <c:pt idx="300">
                  <c:v>8.3930000000000005E-2</c:v>
                </c:pt>
                <c:pt idx="301">
                  <c:v>8.3830000000000002E-2</c:v>
                </c:pt>
                <c:pt idx="302">
                  <c:v>8.3729999999999999E-2</c:v>
                </c:pt>
                <c:pt idx="303">
                  <c:v>8.3629999999999996E-2</c:v>
                </c:pt>
                <c:pt idx="304">
                  <c:v>8.3529999999999993E-2</c:v>
                </c:pt>
                <c:pt idx="305">
                  <c:v>8.3430000000000004E-2</c:v>
                </c:pt>
                <c:pt idx="306">
                  <c:v>8.3330000000000001E-2</c:v>
                </c:pt>
                <c:pt idx="307">
                  <c:v>8.3229999999999998E-2</c:v>
                </c:pt>
                <c:pt idx="308">
                  <c:v>8.3129999999999996E-2</c:v>
                </c:pt>
                <c:pt idx="309">
                  <c:v>8.3030000000000007E-2</c:v>
                </c:pt>
                <c:pt idx="310">
                  <c:v>8.2930000000000004E-2</c:v>
                </c:pt>
                <c:pt idx="311">
                  <c:v>8.2830000000000001E-2</c:v>
                </c:pt>
                <c:pt idx="312">
                  <c:v>8.2729999999999998E-2</c:v>
                </c:pt>
                <c:pt idx="313">
                  <c:v>8.2629999999999995E-2</c:v>
                </c:pt>
                <c:pt idx="314">
                  <c:v>8.2530000000000006E-2</c:v>
                </c:pt>
                <c:pt idx="315">
                  <c:v>8.2430000000000003E-2</c:v>
                </c:pt>
                <c:pt idx="316">
                  <c:v>8.233E-2</c:v>
                </c:pt>
                <c:pt idx="317">
                  <c:v>8.2229999999999998E-2</c:v>
                </c:pt>
                <c:pt idx="318">
                  <c:v>8.2129999999999995E-2</c:v>
                </c:pt>
                <c:pt idx="319">
                  <c:v>8.2030000000000006E-2</c:v>
                </c:pt>
                <c:pt idx="320">
                  <c:v>8.1930000000000003E-2</c:v>
                </c:pt>
                <c:pt idx="321">
                  <c:v>0.11126999999999999</c:v>
                </c:pt>
                <c:pt idx="322">
                  <c:v>0.11126999999999999</c:v>
                </c:pt>
                <c:pt idx="323">
                  <c:v>0.11126999999999999</c:v>
                </c:pt>
                <c:pt idx="324">
                  <c:v>0.11126999999999999</c:v>
                </c:pt>
                <c:pt idx="325">
                  <c:v>0.11126999999999999</c:v>
                </c:pt>
                <c:pt idx="326">
                  <c:v>0.11126999999999999</c:v>
                </c:pt>
                <c:pt idx="327">
                  <c:v>0.11126999999999999</c:v>
                </c:pt>
                <c:pt idx="328">
                  <c:v>0.11126999999999999</c:v>
                </c:pt>
                <c:pt idx="329">
                  <c:v>0.11126999999999999</c:v>
                </c:pt>
                <c:pt idx="330">
                  <c:v>0.11126999999999999</c:v>
                </c:pt>
                <c:pt idx="331">
                  <c:v>0.11126999999999999</c:v>
                </c:pt>
                <c:pt idx="332">
                  <c:v>0.11126999999999999</c:v>
                </c:pt>
                <c:pt idx="333">
                  <c:v>0.11126999999999999</c:v>
                </c:pt>
                <c:pt idx="334">
                  <c:v>0.11126999999999999</c:v>
                </c:pt>
                <c:pt idx="335">
                  <c:v>0.11126999999999999</c:v>
                </c:pt>
                <c:pt idx="336">
                  <c:v>0.11126999999999999</c:v>
                </c:pt>
                <c:pt idx="337">
                  <c:v>0.11126999999999999</c:v>
                </c:pt>
                <c:pt idx="338">
                  <c:v>0.11126999999999999</c:v>
                </c:pt>
                <c:pt idx="339">
                  <c:v>0.11126999999999999</c:v>
                </c:pt>
                <c:pt idx="340">
                  <c:v>0.11126999999999999</c:v>
                </c:pt>
                <c:pt idx="341">
                  <c:v>0.11126999999999999</c:v>
                </c:pt>
                <c:pt idx="342">
                  <c:v>0.11126999999999999</c:v>
                </c:pt>
                <c:pt idx="343">
                  <c:v>0.11126999999999999</c:v>
                </c:pt>
                <c:pt idx="344">
                  <c:v>0.11126999999999999</c:v>
                </c:pt>
                <c:pt idx="345">
                  <c:v>0.11126999999999999</c:v>
                </c:pt>
                <c:pt idx="346">
                  <c:v>0.11126999999999999</c:v>
                </c:pt>
                <c:pt idx="347">
                  <c:v>0.11126999999999999</c:v>
                </c:pt>
                <c:pt idx="348">
                  <c:v>0.11126999999999999</c:v>
                </c:pt>
                <c:pt idx="349">
                  <c:v>0.11126999999999999</c:v>
                </c:pt>
                <c:pt idx="350">
                  <c:v>0.11126999999999999</c:v>
                </c:pt>
                <c:pt idx="351">
                  <c:v>0.11126999999999999</c:v>
                </c:pt>
                <c:pt idx="352">
                  <c:v>0.11126999999999999</c:v>
                </c:pt>
                <c:pt idx="353">
                  <c:v>0.11126999999999999</c:v>
                </c:pt>
                <c:pt idx="354">
                  <c:v>0.11126999999999999</c:v>
                </c:pt>
                <c:pt idx="355">
                  <c:v>0.11126999999999999</c:v>
                </c:pt>
                <c:pt idx="356">
                  <c:v>0.11126999999999999</c:v>
                </c:pt>
                <c:pt idx="357">
                  <c:v>0.11126999999999999</c:v>
                </c:pt>
                <c:pt idx="358">
                  <c:v>0.11126999999999999</c:v>
                </c:pt>
                <c:pt idx="359">
                  <c:v>0.11126999999999999</c:v>
                </c:pt>
                <c:pt idx="360">
                  <c:v>0.11126999999999999</c:v>
                </c:pt>
                <c:pt idx="361">
                  <c:v>0.11126999999999999</c:v>
                </c:pt>
                <c:pt idx="362">
                  <c:v>0.11126999999999999</c:v>
                </c:pt>
                <c:pt idx="363">
                  <c:v>0.11126999999999999</c:v>
                </c:pt>
                <c:pt idx="364">
                  <c:v>0.11126999999999999</c:v>
                </c:pt>
                <c:pt idx="365">
                  <c:v>0.11126999999999999</c:v>
                </c:pt>
                <c:pt idx="366">
                  <c:v>0.11126999999999999</c:v>
                </c:pt>
                <c:pt idx="367">
                  <c:v>0.11126999999999999</c:v>
                </c:pt>
                <c:pt idx="368">
                  <c:v>0.11126999999999999</c:v>
                </c:pt>
                <c:pt idx="369">
                  <c:v>0.11126999999999999</c:v>
                </c:pt>
                <c:pt idx="370">
                  <c:v>0.11126999999999999</c:v>
                </c:pt>
                <c:pt idx="371">
                  <c:v>0.11126999999999999</c:v>
                </c:pt>
                <c:pt idx="372">
                  <c:v>0.11126999999999999</c:v>
                </c:pt>
                <c:pt idx="373">
                  <c:v>0.11126999999999999</c:v>
                </c:pt>
                <c:pt idx="374">
                  <c:v>0.11126999999999999</c:v>
                </c:pt>
                <c:pt idx="375">
                  <c:v>0.11126999999999999</c:v>
                </c:pt>
                <c:pt idx="376">
                  <c:v>0.11126999999999999</c:v>
                </c:pt>
                <c:pt idx="377">
                  <c:v>0.11126999999999999</c:v>
                </c:pt>
                <c:pt idx="378">
                  <c:v>0.11126999999999999</c:v>
                </c:pt>
                <c:pt idx="379">
                  <c:v>0.11126999999999999</c:v>
                </c:pt>
                <c:pt idx="380">
                  <c:v>0.11126999999999999</c:v>
                </c:pt>
                <c:pt idx="381">
                  <c:v>0.11126999999999999</c:v>
                </c:pt>
                <c:pt idx="382">
                  <c:v>0.11126999999999999</c:v>
                </c:pt>
                <c:pt idx="383">
                  <c:v>0.11126999999999999</c:v>
                </c:pt>
                <c:pt idx="384">
                  <c:v>0.11126999999999999</c:v>
                </c:pt>
                <c:pt idx="385">
                  <c:v>0.11126999999999999</c:v>
                </c:pt>
                <c:pt idx="386">
                  <c:v>0.11126999999999999</c:v>
                </c:pt>
                <c:pt idx="387">
                  <c:v>0.11126999999999999</c:v>
                </c:pt>
                <c:pt idx="388">
                  <c:v>0.11126999999999999</c:v>
                </c:pt>
                <c:pt idx="389">
                  <c:v>0.11126999999999999</c:v>
                </c:pt>
                <c:pt idx="390">
                  <c:v>0.11126999999999999</c:v>
                </c:pt>
                <c:pt idx="391">
                  <c:v>0.11126999999999999</c:v>
                </c:pt>
                <c:pt idx="392">
                  <c:v>0.11126999999999999</c:v>
                </c:pt>
                <c:pt idx="393">
                  <c:v>0.11126999999999999</c:v>
                </c:pt>
                <c:pt idx="394">
                  <c:v>0.11126999999999999</c:v>
                </c:pt>
                <c:pt idx="395">
                  <c:v>0.11126999999999999</c:v>
                </c:pt>
                <c:pt idx="396">
                  <c:v>0.11126999999999999</c:v>
                </c:pt>
                <c:pt idx="397">
                  <c:v>0.11126999999999999</c:v>
                </c:pt>
                <c:pt idx="398">
                  <c:v>0.11126999999999999</c:v>
                </c:pt>
                <c:pt idx="399">
                  <c:v>0.11126999999999999</c:v>
                </c:pt>
                <c:pt idx="400">
                  <c:v>0.11126999999999999</c:v>
                </c:pt>
                <c:pt idx="401">
                  <c:v>0.11126999999999999</c:v>
                </c:pt>
                <c:pt idx="402">
                  <c:v>0.11126999999999999</c:v>
                </c:pt>
                <c:pt idx="403">
                  <c:v>0.11126999999999999</c:v>
                </c:pt>
                <c:pt idx="404">
                  <c:v>0.11126999999999999</c:v>
                </c:pt>
                <c:pt idx="405">
                  <c:v>0.11126999999999999</c:v>
                </c:pt>
                <c:pt idx="406">
                  <c:v>0.11126999999999999</c:v>
                </c:pt>
                <c:pt idx="407">
                  <c:v>0.11126999999999999</c:v>
                </c:pt>
                <c:pt idx="408">
                  <c:v>0.11126999999999999</c:v>
                </c:pt>
                <c:pt idx="409">
                  <c:v>0.11126999999999999</c:v>
                </c:pt>
                <c:pt idx="410">
                  <c:v>0.11126999999999999</c:v>
                </c:pt>
                <c:pt idx="411">
                  <c:v>0.11126999999999999</c:v>
                </c:pt>
                <c:pt idx="412">
                  <c:v>0.11126999999999999</c:v>
                </c:pt>
                <c:pt idx="413">
                  <c:v>0.11126999999999999</c:v>
                </c:pt>
                <c:pt idx="414">
                  <c:v>0.11126999999999999</c:v>
                </c:pt>
                <c:pt idx="415">
                  <c:v>0.11126999999999999</c:v>
                </c:pt>
                <c:pt idx="416">
                  <c:v>0.11126999999999999</c:v>
                </c:pt>
                <c:pt idx="417">
                  <c:v>0.11126999999999999</c:v>
                </c:pt>
                <c:pt idx="418">
                  <c:v>0.11126999999999999</c:v>
                </c:pt>
                <c:pt idx="419">
                  <c:v>0.11126999999999999</c:v>
                </c:pt>
                <c:pt idx="420">
                  <c:v>0.11126999999999999</c:v>
                </c:pt>
                <c:pt idx="421">
                  <c:v>0.11126999999999999</c:v>
                </c:pt>
                <c:pt idx="422">
                  <c:v>0.11126999999999999</c:v>
                </c:pt>
                <c:pt idx="423">
                  <c:v>0.11126999999999999</c:v>
                </c:pt>
                <c:pt idx="424">
                  <c:v>0.11126999999999999</c:v>
                </c:pt>
                <c:pt idx="425">
                  <c:v>0.11126999999999999</c:v>
                </c:pt>
                <c:pt idx="426">
                  <c:v>0.11126999999999999</c:v>
                </c:pt>
                <c:pt idx="427">
                  <c:v>0.11126999999999999</c:v>
                </c:pt>
                <c:pt idx="428">
                  <c:v>0.11126999999999999</c:v>
                </c:pt>
                <c:pt idx="429">
                  <c:v>0.11126999999999999</c:v>
                </c:pt>
                <c:pt idx="430">
                  <c:v>0.11126999999999999</c:v>
                </c:pt>
                <c:pt idx="431">
                  <c:v>0.11126999999999999</c:v>
                </c:pt>
                <c:pt idx="432">
                  <c:v>0.11126999999999999</c:v>
                </c:pt>
                <c:pt idx="433">
                  <c:v>0.11126999999999999</c:v>
                </c:pt>
                <c:pt idx="434">
                  <c:v>0.11126999999999999</c:v>
                </c:pt>
                <c:pt idx="435">
                  <c:v>0.11126999999999999</c:v>
                </c:pt>
                <c:pt idx="436">
                  <c:v>0.11126999999999999</c:v>
                </c:pt>
                <c:pt idx="437">
                  <c:v>0.11126999999999999</c:v>
                </c:pt>
                <c:pt idx="438">
                  <c:v>0.11126999999999999</c:v>
                </c:pt>
                <c:pt idx="439">
                  <c:v>0.11126999999999999</c:v>
                </c:pt>
                <c:pt idx="440">
                  <c:v>0.11126999999999999</c:v>
                </c:pt>
                <c:pt idx="441">
                  <c:v>0.11137</c:v>
                </c:pt>
                <c:pt idx="442">
                  <c:v>0.11147</c:v>
                </c:pt>
                <c:pt idx="443">
                  <c:v>0.11157</c:v>
                </c:pt>
                <c:pt idx="444">
                  <c:v>0.11167000000000001</c:v>
                </c:pt>
                <c:pt idx="445">
                  <c:v>0.11176999999999999</c:v>
                </c:pt>
                <c:pt idx="446">
                  <c:v>0.11187</c:v>
                </c:pt>
                <c:pt idx="447">
                  <c:v>0.11197</c:v>
                </c:pt>
                <c:pt idx="448">
                  <c:v>0.11207</c:v>
                </c:pt>
                <c:pt idx="449">
                  <c:v>0.11217000000000001</c:v>
                </c:pt>
                <c:pt idx="450">
                  <c:v>0.11226999999999999</c:v>
                </c:pt>
                <c:pt idx="451">
                  <c:v>0.11237</c:v>
                </c:pt>
                <c:pt idx="452">
                  <c:v>0.11247</c:v>
                </c:pt>
                <c:pt idx="453">
                  <c:v>0.11257</c:v>
                </c:pt>
                <c:pt idx="454">
                  <c:v>0.11267000000000001</c:v>
                </c:pt>
                <c:pt idx="455">
                  <c:v>0.11277</c:v>
                </c:pt>
                <c:pt idx="456">
                  <c:v>0.11287</c:v>
                </c:pt>
                <c:pt idx="457">
                  <c:v>0.11297</c:v>
                </c:pt>
                <c:pt idx="458">
                  <c:v>0.11307</c:v>
                </c:pt>
                <c:pt idx="459">
                  <c:v>0.11317000000000001</c:v>
                </c:pt>
                <c:pt idx="460">
                  <c:v>0.11327</c:v>
                </c:pt>
                <c:pt idx="461">
                  <c:v>0.11337</c:v>
                </c:pt>
                <c:pt idx="462">
                  <c:v>0.11347</c:v>
                </c:pt>
                <c:pt idx="463">
                  <c:v>0.11357</c:v>
                </c:pt>
                <c:pt idx="464">
                  <c:v>0.11366999999999999</c:v>
                </c:pt>
                <c:pt idx="465">
                  <c:v>0.11377</c:v>
                </c:pt>
                <c:pt idx="466">
                  <c:v>0.11387</c:v>
                </c:pt>
                <c:pt idx="467">
                  <c:v>0.11397</c:v>
                </c:pt>
                <c:pt idx="468">
                  <c:v>0.11407</c:v>
                </c:pt>
                <c:pt idx="469">
                  <c:v>0.11416999999999999</c:v>
                </c:pt>
                <c:pt idx="470">
                  <c:v>0.11427</c:v>
                </c:pt>
                <c:pt idx="471">
                  <c:v>0.11437</c:v>
                </c:pt>
                <c:pt idx="472">
                  <c:v>0.11447</c:v>
                </c:pt>
                <c:pt idx="473">
                  <c:v>0.11457000000000001</c:v>
                </c:pt>
                <c:pt idx="474">
                  <c:v>0.11466999999999999</c:v>
                </c:pt>
                <c:pt idx="475">
                  <c:v>0.11477</c:v>
                </c:pt>
                <c:pt idx="476">
                  <c:v>0.11487</c:v>
                </c:pt>
                <c:pt idx="477">
                  <c:v>0.11497</c:v>
                </c:pt>
                <c:pt idx="478">
                  <c:v>0.11507000000000001</c:v>
                </c:pt>
                <c:pt idx="479">
                  <c:v>0.11516999999999999</c:v>
                </c:pt>
                <c:pt idx="480">
                  <c:v>0.11527</c:v>
                </c:pt>
                <c:pt idx="481">
                  <c:v>0.11537</c:v>
                </c:pt>
                <c:pt idx="482">
                  <c:v>0.11547</c:v>
                </c:pt>
                <c:pt idx="483">
                  <c:v>0.11557000000000001</c:v>
                </c:pt>
                <c:pt idx="484">
                  <c:v>0.11567</c:v>
                </c:pt>
                <c:pt idx="485">
                  <c:v>0.11577</c:v>
                </c:pt>
                <c:pt idx="486">
                  <c:v>0.11587</c:v>
                </c:pt>
                <c:pt idx="487">
                  <c:v>0.11597</c:v>
                </c:pt>
                <c:pt idx="488">
                  <c:v>0.11607000000000001</c:v>
                </c:pt>
                <c:pt idx="489">
                  <c:v>0.11617</c:v>
                </c:pt>
                <c:pt idx="490">
                  <c:v>0.11627</c:v>
                </c:pt>
                <c:pt idx="491">
                  <c:v>0.11637</c:v>
                </c:pt>
                <c:pt idx="492">
                  <c:v>0.11647</c:v>
                </c:pt>
                <c:pt idx="493">
                  <c:v>0.11656999999999999</c:v>
                </c:pt>
                <c:pt idx="494">
                  <c:v>0.11667</c:v>
                </c:pt>
                <c:pt idx="495">
                  <c:v>0.11677</c:v>
                </c:pt>
                <c:pt idx="496">
                  <c:v>0.11687</c:v>
                </c:pt>
                <c:pt idx="497">
                  <c:v>0.11697</c:v>
                </c:pt>
                <c:pt idx="498">
                  <c:v>0.11706999999999999</c:v>
                </c:pt>
                <c:pt idx="499">
                  <c:v>0.11717</c:v>
                </c:pt>
                <c:pt idx="500">
                  <c:v>0.11727</c:v>
                </c:pt>
                <c:pt idx="501">
                  <c:v>0.11737</c:v>
                </c:pt>
                <c:pt idx="502">
                  <c:v>0.11747</c:v>
                </c:pt>
                <c:pt idx="503">
                  <c:v>0.11756999999999999</c:v>
                </c:pt>
                <c:pt idx="504">
                  <c:v>0.11767</c:v>
                </c:pt>
                <c:pt idx="505">
                  <c:v>0.11777</c:v>
                </c:pt>
                <c:pt idx="506">
                  <c:v>0.11787</c:v>
                </c:pt>
                <c:pt idx="507">
                  <c:v>0.11797000000000001</c:v>
                </c:pt>
                <c:pt idx="508">
                  <c:v>0.11806999999999999</c:v>
                </c:pt>
                <c:pt idx="509">
                  <c:v>0.11817</c:v>
                </c:pt>
                <c:pt idx="510">
                  <c:v>0.11827</c:v>
                </c:pt>
                <c:pt idx="511">
                  <c:v>0.11837</c:v>
                </c:pt>
                <c:pt idx="512">
                  <c:v>0.11847000000000001</c:v>
                </c:pt>
                <c:pt idx="513">
                  <c:v>0.11856999999999999</c:v>
                </c:pt>
                <c:pt idx="514">
                  <c:v>0.11867</c:v>
                </c:pt>
                <c:pt idx="515">
                  <c:v>0.11877</c:v>
                </c:pt>
                <c:pt idx="516">
                  <c:v>0.11887</c:v>
                </c:pt>
                <c:pt idx="517">
                  <c:v>0.11897000000000001</c:v>
                </c:pt>
                <c:pt idx="518">
                  <c:v>0.11907</c:v>
                </c:pt>
                <c:pt idx="519">
                  <c:v>0.11917</c:v>
                </c:pt>
                <c:pt idx="520">
                  <c:v>0.11927</c:v>
                </c:pt>
                <c:pt idx="521">
                  <c:v>0.11937</c:v>
                </c:pt>
                <c:pt idx="522">
                  <c:v>0.11947000000000001</c:v>
                </c:pt>
                <c:pt idx="523">
                  <c:v>0.11957</c:v>
                </c:pt>
                <c:pt idx="524">
                  <c:v>0.11967</c:v>
                </c:pt>
                <c:pt idx="525">
                  <c:v>0.11977</c:v>
                </c:pt>
                <c:pt idx="526">
                  <c:v>0.11987</c:v>
                </c:pt>
                <c:pt idx="527">
                  <c:v>0.11996999999999999</c:v>
                </c:pt>
                <c:pt idx="528">
                  <c:v>0.12007</c:v>
                </c:pt>
                <c:pt idx="529">
                  <c:v>0.12017</c:v>
                </c:pt>
                <c:pt idx="530">
                  <c:v>0.12027</c:v>
                </c:pt>
                <c:pt idx="531">
                  <c:v>0.12037</c:v>
                </c:pt>
                <c:pt idx="532">
                  <c:v>0.12046999999999999</c:v>
                </c:pt>
                <c:pt idx="533">
                  <c:v>0.12057</c:v>
                </c:pt>
                <c:pt idx="534">
                  <c:v>0.12067</c:v>
                </c:pt>
                <c:pt idx="535">
                  <c:v>0.12077</c:v>
                </c:pt>
                <c:pt idx="536">
                  <c:v>0.12087000000000001</c:v>
                </c:pt>
                <c:pt idx="537">
                  <c:v>0.12096999999999999</c:v>
                </c:pt>
                <c:pt idx="538">
                  <c:v>0.12107</c:v>
                </c:pt>
                <c:pt idx="539">
                  <c:v>0.12117</c:v>
                </c:pt>
                <c:pt idx="540">
                  <c:v>0.12127</c:v>
                </c:pt>
                <c:pt idx="541">
                  <c:v>0.12137000000000001</c:v>
                </c:pt>
                <c:pt idx="542">
                  <c:v>0.12146999999999999</c:v>
                </c:pt>
                <c:pt idx="543">
                  <c:v>0.12157</c:v>
                </c:pt>
                <c:pt idx="544">
                  <c:v>0.12167</c:v>
                </c:pt>
                <c:pt idx="545">
                  <c:v>0.12177</c:v>
                </c:pt>
                <c:pt idx="546">
                  <c:v>0.12187000000000001</c:v>
                </c:pt>
                <c:pt idx="547">
                  <c:v>0.12197</c:v>
                </c:pt>
                <c:pt idx="548">
                  <c:v>0.12207</c:v>
                </c:pt>
                <c:pt idx="549">
                  <c:v>0.12217</c:v>
                </c:pt>
                <c:pt idx="550">
                  <c:v>0.12227</c:v>
                </c:pt>
                <c:pt idx="551">
                  <c:v>0.12237000000000001</c:v>
                </c:pt>
                <c:pt idx="552">
                  <c:v>0.12247</c:v>
                </c:pt>
                <c:pt idx="553">
                  <c:v>0.12257</c:v>
                </c:pt>
                <c:pt idx="554">
                  <c:v>0.12267</c:v>
                </c:pt>
                <c:pt idx="555">
                  <c:v>0.12277</c:v>
                </c:pt>
                <c:pt idx="556">
                  <c:v>0.12286999999999999</c:v>
                </c:pt>
                <c:pt idx="557">
                  <c:v>0.12297</c:v>
                </c:pt>
                <c:pt idx="558">
                  <c:v>0.12307</c:v>
                </c:pt>
                <c:pt idx="559">
                  <c:v>0.12317</c:v>
                </c:pt>
                <c:pt idx="560">
                  <c:v>0.12327</c:v>
                </c:pt>
                <c:pt idx="561">
                  <c:v>0.12336999999999999</c:v>
                </c:pt>
                <c:pt idx="562">
                  <c:v>0.12347</c:v>
                </c:pt>
                <c:pt idx="563">
                  <c:v>0.12357</c:v>
                </c:pt>
                <c:pt idx="564">
                  <c:v>0.12367</c:v>
                </c:pt>
                <c:pt idx="565">
                  <c:v>0.12377000000000001</c:v>
                </c:pt>
                <c:pt idx="566">
                  <c:v>0.12386999999999999</c:v>
                </c:pt>
                <c:pt idx="567">
                  <c:v>0.12397</c:v>
                </c:pt>
                <c:pt idx="568">
                  <c:v>0.12407</c:v>
                </c:pt>
                <c:pt idx="569">
                  <c:v>0.12417</c:v>
                </c:pt>
                <c:pt idx="570">
                  <c:v>0.12427000000000001</c:v>
                </c:pt>
                <c:pt idx="571">
                  <c:v>0.12436999999999999</c:v>
                </c:pt>
                <c:pt idx="572">
                  <c:v>0.12447</c:v>
                </c:pt>
                <c:pt idx="573">
                  <c:v>0.12457</c:v>
                </c:pt>
                <c:pt idx="574">
                  <c:v>0.12467</c:v>
                </c:pt>
                <c:pt idx="575">
                  <c:v>0.12477000000000001</c:v>
                </c:pt>
                <c:pt idx="576">
                  <c:v>0.12486999999999999</c:v>
                </c:pt>
                <c:pt idx="577">
                  <c:v>0.12497</c:v>
                </c:pt>
                <c:pt idx="578">
                  <c:v>0.12506999999999999</c:v>
                </c:pt>
                <c:pt idx="579">
                  <c:v>0.12517</c:v>
                </c:pt>
                <c:pt idx="580">
                  <c:v>0.12526999999999999</c:v>
                </c:pt>
                <c:pt idx="581">
                  <c:v>0.12537000000000001</c:v>
                </c:pt>
                <c:pt idx="582">
                  <c:v>0.12547</c:v>
                </c:pt>
                <c:pt idx="583">
                  <c:v>0.12556999999999999</c:v>
                </c:pt>
                <c:pt idx="584">
                  <c:v>0.12567</c:v>
                </c:pt>
                <c:pt idx="585">
                  <c:v>0.12576999999999999</c:v>
                </c:pt>
                <c:pt idx="586">
                  <c:v>0.12587000000000001</c:v>
                </c:pt>
                <c:pt idx="587">
                  <c:v>0.12597</c:v>
                </c:pt>
                <c:pt idx="588">
                  <c:v>0.12606999999999999</c:v>
                </c:pt>
                <c:pt idx="589">
                  <c:v>0.12617</c:v>
                </c:pt>
                <c:pt idx="590">
                  <c:v>0.12626999999999999</c:v>
                </c:pt>
                <c:pt idx="591">
                  <c:v>0.12637000000000001</c:v>
                </c:pt>
                <c:pt idx="592">
                  <c:v>0.12647</c:v>
                </c:pt>
                <c:pt idx="593">
                  <c:v>0.12656999999999999</c:v>
                </c:pt>
                <c:pt idx="594">
                  <c:v>0.12667</c:v>
                </c:pt>
                <c:pt idx="595">
                  <c:v>0.12676999999999999</c:v>
                </c:pt>
                <c:pt idx="596">
                  <c:v>0.12687000000000001</c:v>
                </c:pt>
                <c:pt idx="597">
                  <c:v>0.12697</c:v>
                </c:pt>
                <c:pt idx="598">
                  <c:v>0.12706999999999999</c:v>
                </c:pt>
                <c:pt idx="599">
                  <c:v>0.12717000000000001</c:v>
                </c:pt>
                <c:pt idx="600">
                  <c:v>0.12726999999999999</c:v>
                </c:pt>
                <c:pt idx="601">
                  <c:v>0.12737000000000001</c:v>
                </c:pt>
                <c:pt idx="602">
                  <c:v>0.12747</c:v>
                </c:pt>
                <c:pt idx="603">
                  <c:v>0.12756999999999999</c:v>
                </c:pt>
                <c:pt idx="604">
                  <c:v>0.12767000000000001</c:v>
                </c:pt>
                <c:pt idx="605">
                  <c:v>0.12776999999999999</c:v>
                </c:pt>
                <c:pt idx="606">
                  <c:v>0.12787000000000001</c:v>
                </c:pt>
                <c:pt idx="607">
                  <c:v>0.12797</c:v>
                </c:pt>
                <c:pt idx="608">
                  <c:v>0.12806999999999999</c:v>
                </c:pt>
                <c:pt idx="609">
                  <c:v>0.12817000000000001</c:v>
                </c:pt>
                <c:pt idx="610">
                  <c:v>0.12827</c:v>
                </c:pt>
                <c:pt idx="611">
                  <c:v>0.12837000000000001</c:v>
                </c:pt>
                <c:pt idx="612">
                  <c:v>0.12847</c:v>
                </c:pt>
                <c:pt idx="613">
                  <c:v>0.12856999999999999</c:v>
                </c:pt>
                <c:pt idx="614">
                  <c:v>0.12867000000000001</c:v>
                </c:pt>
                <c:pt idx="615">
                  <c:v>0.12877</c:v>
                </c:pt>
                <c:pt idx="616">
                  <c:v>0.12887000000000001</c:v>
                </c:pt>
                <c:pt idx="617">
                  <c:v>0.12897</c:v>
                </c:pt>
                <c:pt idx="618">
                  <c:v>0.12906999999999999</c:v>
                </c:pt>
                <c:pt idx="619">
                  <c:v>0.12917000000000001</c:v>
                </c:pt>
                <c:pt idx="620">
                  <c:v>0.12927</c:v>
                </c:pt>
                <c:pt idx="621">
                  <c:v>0.12937000000000001</c:v>
                </c:pt>
                <c:pt idx="622">
                  <c:v>0.12947</c:v>
                </c:pt>
                <c:pt idx="623">
                  <c:v>0.12956999999999999</c:v>
                </c:pt>
                <c:pt idx="624">
                  <c:v>0.12967000000000001</c:v>
                </c:pt>
                <c:pt idx="625">
                  <c:v>0.12977</c:v>
                </c:pt>
                <c:pt idx="626">
                  <c:v>0.12987000000000001</c:v>
                </c:pt>
                <c:pt idx="627">
                  <c:v>0.12997</c:v>
                </c:pt>
                <c:pt idx="628">
                  <c:v>0.13006999999999999</c:v>
                </c:pt>
                <c:pt idx="629">
                  <c:v>0.13017000000000001</c:v>
                </c:pt>
                <c:pt idx="630">
                  <c:v>0.13027</c:v>
                </c:pt>
                <c:pt idx="631">
                  <c:v>0.13037000000000001</c:v>
                </c:pt>
                <c:pt idx="632">
                  <c:v>0.13047</c:v>
                </c:pt>
                <c:pt idx="633">
                  <c:v>0.13056999999999999</c:v>
                </c:pt>
                <c:pt idx="634">
                  <c:v>0.13067000000000001</c:v>
                </c:pt>
                <c:pt idx="635">
                  <c:v>0.13077</c:v>
                </c:pt>
                <c:pt idx="636">
                  <c:v>0.13086999999999999</c:v>
                </c:pt>
                <c:pt idx="637">
                  <c:v>0.13097</c:v>
                </c:pt>
                <c:pt idx="638">
                  <c:v>0.13106999999999999</c:v>
                </c:pt>
                <c:pt idx="639">
                  <c:v>0.13117000000000001</c:v>
                </c:pt>
                <c:pt idx="640">
                  <c:v>0.13127</c:v>
                </c:pt>
                <c:pt idx="641">
                  <c:v>0.13136999999999999</c:v>
                </c:pt>
                <c:pt idx="642">
                  <c:v>0.13147</c:v>
                </c:pt>
                <c:pt idx="643">
                  <c:v>0.13156999999999999</c:v>
                </c:pt>
                <c:pt idx="644">
                  <c:v>0.13167000000000001</c:v>
                </c:pt>
                <c:pt idx="645">
                  <c:v>0.13177</c:v>
                </c:pt>
                <c:pt idx="646">
                  <c:v>0.13186999999999999</c:v>
                </c:pt>
                <c:pt idx="647">
                  <c:v>0.13197</c:v>
                </c:pt>
                <c:pt idx="648">
                  <c:v>0.13206999999999999</c:v>
                </c:pt>
                <c:pt idx="649">
                  <c:v>0.13217000000000001</c:v>
                </c:pt>
                <c:pt idx="650">
                  <c:v>0.13227</c:v>
                </c:pt>
                <c:pt idx="651">
                  <c:v>0.13236999999999999</c:v>
                </c:pt>
                <c:pt idx="652">
                  <c:v>0.13247</c:v>
                </c:pt>
                <c:pt idx="653">
                  <c:v>0.13256999999999999</c:v>
                </c:pt>
                <c:pt idx="654">
                  <c:v>0.13267000000000001</c:v>
                </c:pt>
                <c:pt idx="655">
                  <c:v>0.13277</c:v>
                </c:pt>
                <c:pt idx="656">
                  <c:v>0.13286999999999999</c:v>
                </c:pt>
                <c:pt idx="657">
                  <c:v>0.13297</c:v>
                </c:pt>
                <c:pt idx="658">
                  <c:v>0.13306999999999999</c:v>
                </c:pt>
                <c:pt idx="659">
                  <c:v>0.13317000000000001</c:v>
                </c:pt>
                <c:pt idx="660">
                  <c:v>0.13327</c:v>
                </c:pt>
                <c:pt idx="661">
                  <c:v>0.13336999999999999</c:v>
                </c:pt>
                <c:pt idx="662">
                  <c:v>0.13347000000000001</c:v>
                </c:pt>
                <c:pt idx="663">
                  <c:v>0.13356999999999999</c:v>
                </c:pt>
                <c:pt idx="664">
                  <c:v>0.13367000000000001</c:v>
                </c:pt>
                <c:pt idx="665">
                  <c:v>0.13377</c:v>
                </c:pt>
                <c:pt idx="666">
                  <c:v>0.13386999999999999</c:v>
                </c:pt>
                <c:pt idx="667">
                  <c:v>0.16453999999999999</c:v>
                </c:pt>
                <c:pt idx="668">
                  <c:v>0.16469</c:v>
                </c:pt>
                <c:pt idx="669">
                  <c:v>0.16483999999999999</c:v>
                </c:pt>
                <c:pt idx="670">
                  <c:v>0.16499</c:v>
                </c:pt>
                <c:pt idx="671">
                  <c:v>0.16514000000000001</c:v>
                </c:pt>
                <c:pt idx="672">
                  <c:v>0.16528999999999999</c:v>
                </c:pt>
                <c:pt idx="673">
                  <c:v>0.16544</c:v>
                </c:pt>
                <c:pt idx="674">
                  <c:v>0.16558999999999999</c:v>
                </c:pt>
                <c:pt idx="675">
                  <c:v>0.16574</c:v>
                </c:pt>
                <c:pt idx="676">
                  <c:v>0.16589000000000001</c:v>
                </c:pt>
                <c:pt idx="677">
                  <c:v>0.16603999999999999</c:v>
                </c:pt>
                <c:pt idx="678">
                  <c:v>0.16619</c:v>
                </c:pt>
                <c:pt idx="679">
                  <c:v>0.16633999999999999</c:v>
                </c:pt>
                <c:pt idx="680">
                  <c:v>0.16649</c:v>
                </c:pt>
                <c:pt idx="681">
                  <c:v>0.16671</c:v>
                </c:pt>
                <c:pt idx="682">
                  <c:v>0.16693</c:v>
                </c:pt>
                <c:pt idx="683">
                  <c:v>0.16714999999999999</c:v>
                </c:pt>
                <c:pt idx="684">
                  <c:v>0.16736999999999999</c:v>
                </c:pt>
                <c:pt idx="685">
                  <c:v>0.16758999999999999</c:v>
                </c:pt>
                <c:pt idx="686">
                  <c:v>0.16780999999999999</c:v>
                </c:pt>
                <c:pt idx="687">
                  <c:v>0.16803000000000001</c:v>
                </c:pt>
                <c:pt idx="688">
                  <c:v>0.16825000000000001</c:v>
                </c:pt>
                <c:pt idx="689">
                  <c:v>0.16847000000000001</c:v>
                </c:pt>
                <c:pt idx="690">
                  <c:v>0.16869000000000001</c:v>
                </c:pt>
                <c:pt idx="691">
                  <c:v>0.16891</c:v>
                </c:pt>
                <c:pt idx="692">
                  <c:v>0.16913</c:v>
                </c:pt>
                <c:pt idx="693">
                  <c:v>0.16935</c:v>
                </c:pt>
                <c:pt idx="694">
                  <c:v>0.16957</c:v>
                </c:pt>
                <c:pt idx="695">
                  <c:v>0.16979</c:v>
                </c:pt>
                <c:pt idx="696">
                  <c:v>0.17000999999999999</c:v>
                </c:pt>
                <c:pt idx="697">
                  <c:v>0.17022999999999999</c:v>
                </c:pt>
                <c:pt idx="698">
                  <c:v>0.17044999999999999</c:v>
                </c:pt>
                <c:pt idx="699">
                  <c:v>0.17066999999999999</c:v>
                </c:pt>
                <c:pt idx="700">
                  <c:v>0.17088999999999999</c:v>
                </c:pt>
                <c:pt idx="701">
                  <c:v>0.17111000000000001</c:v>
                </c:pt>
                <c:pt idx="702">
                  <c:v>0.17133000000000001</c:v>
                </c:pt>
                <c:pt idx="703">
                  <c:v>0.17155000000000001</c:v>
                </c:pt>
                <c:pt idx="704">
                  <c:v>0.17177000000000001</c:v>
                </c:pt>
                <c:pt idx="705">
                  <c:v>0.17199</c:v>
                </c:pt>
                <c:pt idx="706">
                  <c:v>0.17221</c:v>
                </c:pt>
                <c:pt idx="707">
                  <c:v>0.17243</c:v>
                </c:pt>
                <c:pt idx="708">
                  <c:v>0.17265</c:v>
                </c:pt>
                <c:pt idx="709">
                  <c:v>0.17287</c:v>
                </c:pt>
                <c:pt idx="710">
                  <c:v>0.17308999999999999</c:v>
                </c:pt>
                <c:pt idx="711">
                  <c:v>0.17330999999999999</c:v>
                </c:pt>
                <c:pt idx="712">
                  <c:v>0.17352999999999999</c:v>
                </c:pt>
                <c:pt idx="713">
                  <c:v>0.17374999999999999</c:v>
                </c:pt>
                <c:pt idx="714">
                  <c:v>0.17397000000000001</c:v>
                </c:pt>
                <c:pt idx="715">
                  <c:v>0.17419000000000001</c:v>
                </c:pt>
                <c:pt idx="716">
                  <c:v>0.17441000000000001</c:v>
                </c:pt>
                <c:pt idx="717">
                  <c:v>0.17463000000000001</c:v>
                </c:pt>
                <c:pt idx="718">
                  <c:v>0.17485000000000001</c:v>
                </c:pt>
                <c:pt idx="719">
                  <c:v>0.17507</c:v>
                </c:pt>
                <c:pt idx="720">
                  <c:v>0.17529</c:v>
                </c:pt>
                <c:pt idx="721">
                  <c:v>0.17551</c:v>
                </c:pt>
                <c:pt idx="722">
                  <c:v>0.17573</c:v>
                </c:pt>
                <c:pt idx="723">
                  <c:v>0.17595</c:v>
                </c:pt>
                <c:pt idx="724">
                  <c:v>0.17616999999999999</c:v>
                </c:pt>
                <c:pt idx="725">
                  <c:v>0.17638999999999999</c:v>
                </c:pt>
                <c:pt idx="726">
                  <c:v>0.17660999999999999</c:v>
                </c:pt>
                <c:pt idx="727">
                  <c:v>0.17682999999999999</c:v>
                </c:pt>
                <c:pt idx="728">
                  <c:v>0.17705000000000001</c:v>
                </c:pt>
                <c:pt idx="729">
                  <c:v>0.17727000000000001</c:v>
                </c:pt>
                <c:pt idx="730">
                  <c:v>0.17749000000000001</c:v>
                </c:pt>
                <c:pt idx="731">
                  <c:v>0.17771000000000001</c:v>
                </c:pt>
                <c:pt idx="732">
                  <c:v>0.17793</c:v>
                </c:pt>
                <c:pt idx="733">
                  <c:v>0.17815</c:v>
                </c:pt>
                <c:pt idx="734">
                  <c:v>0.17837</c:v>
                </c:pt>
                <c:pt idx="735">
                  <c:v>0.17859</c:v>
                </c:pt>
                <c:pt idx="736">
                  <c:v>0.17881</c:v>
                </c:pt>
                <c:pt idx="737">
                  <c:v>0.17902999999999999</c:v>
                </c:pt>
                <c:pt idx="738">
                  <c:v>0.17924999999999999</c:v>
                </c:pt>
                <c:pt idx="739">
                  <c:v>0.17946999999999999</c:v>
                </c:pt>
                <c:pt idx="740">
                  <c:v>0.17968999999999999</c:v>
                </c:pt>
                <c:pt idx="741">
                  <c:v>0.17990999999999999</c:v>
                </c:pt>
                <c:pt idx="742">
                  <c:v>0.18013000000000001</c:v>
                </c:pt>
                <c:pt idx="743">
                  <c:v>0.18035000000000001</c:v>
                </c:pt>
                <c:pt idx="744">
                  <c:v>0.18057000000000001</c:v>
                </c:pt>
                <c:pt idx="745">
                  <c:v>0.18079000000000001</c:v>
                </c:pt>
                <c:pt idx="746">
                  <c:v>0.18101</c:v>
                </c:pt>
                <c:pt idx="747">
                  <c:v>0.18123</c:v>
                </c:pt>
                <c:pt idx="748">
                  <c:v>0.18145</c:v>
                </c:pt>
                <c:pt idx="749">
                  <c:v>0.18167</c:v>
                </c:pt>
                <c:pt idx="750">
                  <c:v>0.18189</c:v>
                </c:pt>
                <c:pt idx="751">
                  <c:v>0.18210999999999999</c:v>
                </c:pt>
                <c:pt idx="752">
                  <c:v>0.18232999999999999</c:v>
                </c:pt>
                <c:pt idx="753">
                  <c:v>0.18254999999999999</c:v>
                </c:pt>
                <c:pt idx="754">
                  <c:v>0.18276999999999999</c:v>
                </c:pt>
                <c:pt idx="755">
                  <c:v>0.18299000000000001</c:v>
                </c:pt>
                <c:pt idx="756">
                  <c:v>0.18321000000000001</c:v>
                </c:pt>
                <c:pt idx="757">
                  <c:v>0.18343000000000001</c:v>
                </c:pt>
                <c:pt idx="758">
                  <c:v>0.18365000000000001</c:v>
                </c:pt>
                <c:pt idx="759">
                  <c:v>0.18387000000000001</c:v>
                </c:pt>
                <c:pt idx="760">
                  <c:v>0.18409</c:v>
                </c:pt>
                <c:pt idx="761">
                  <c:v>0.18434</c:v>
                </c:pt>
                <c:pt idx="762">
                  <c:v>0.18459</c:v>
                </c:pt>
                <c:pt idx="763">
                  <c:v>0.18484</c:v>
                </c:pt>
                <c:pt idx="764">
                  <c:v>0.18509</c:v>
                </c:pt>
                <c:pt idx="765">
                  <c:v>0.18534</c:v>
                </c:pt>
                <c:pt idx="766">
                  <c:v>0.18559</c:v>
                </c:pt>
                <c:pt idx="767">
                  <c:v>0.18584000000000001</c:v>
                </c:pt>
                <c:pt idx="768">
                  <c:v>0.18609000000000001</c:v>
                </c:pt>
                <c:pt idx="769">
                  <c:v>0.18634000000000001</c:v>
                </c:pt>
                <c:pt idx="770">
                  <c:v>0.18659000000000001</c:v>
                </c:pt>
                <c:pt idx="771">
                  <c:v>0.18684000000000001</c:v>
                </c:pt>
                <c:pt idx="772">
                  <c:v>0.18709000000000001</c:v>
                </c:pt>
                <c:pt idx="773">
                  <c:v>0.18734000000000001</c:v>
                </c:pt>
                <c:pt idx="774">
                  <c:v>0.18759000000000001</c:v>
                </c:pt>
                <c:pt idx="775">
                  <c:v>0.18784000000000001</c:v>
                </c:pt>
                <c:pt idx="776">
                  <c:v>0.18809000000000001</c:v>
                </c:pt>
                <c:pt idx="777">
                  <c:v>0.18834000000000001</c:v>
                </c:pt>
                <c:pt idx="778">
                  <c:v>0.18859000000000001</c:v>
                </c:pt>
                <c:pt idx="779">
                  <c:v>0.18884000000000001</c:v>
                </c:pt>
                <c:pt idx="780">
                  <c:v>0.18909000000000001</c:v>
                </c:pt>
                <c:pt idx="781">
                  <c:v>0.18934000000000001</c:v>
                </c:pt>
                <c:pt idx="782">
                  <c:v>0.18959000000000001</c:v>
                </c:pt>
                <c:pt idx="783">
                  <c:v>0.18984000000000001</c:v>
                </c:pt>
                <c:pt idx="784">
                  <c:v>0.19009000000000001</c:v>
                </c:pt>
                <c:pt idx="785">
                  <c:v>0.19034000000000001</c:v>
                </c:pt>
                <c:pt idx="786">
                  <c:v>0.19059000000000001</c:v>
                </c:pt>
                <c:pt idx="787">
                  <c:v>0.19084000000000001</c:v>
                </c:pt>
                <c:pt idx="788">
                  <c:v>0.19109000000000001</c:v>
                </c:pt>
                <c:pt idx="789">
                  <c:v>0.19134000000000001</c:v>
                </c:pt>
                <c:pt idx="790">
                  <c:v>0.19159000000000001</c:v>
                </c:pt>
                <c:pt idx="791">
                  <c:v>0.19184000000000001</c:v>
                </c:pt>
                <c:pt idx="792">
                  <c:v>0.19209000000000001</c:v>
                </c:pt>
                <c:pt idx="793">
                  <c:v>0.19234000000000001</c:v>
                </c:pt>
                <c:pt idx="794">
                  <c:v>0.19259000000000001</c:v>
                </c:pt>
                <c:pt idx="795">
                  <c:v>0.19284000000000001</c:v>
                </c:pt>
                <c:pt idx="796">
                  <c:v>0.19309000000000001</c:v>
                </c:pt>
                <c:pt idx="797">
                  <c:v>0.19334000000000001</c:v>
                </c:pt>
                <c:pt idx="798">
                  <c:v>0.19359000000000001</c:v>
                </c:pt>
                <c:pt idx="799">
                  <c:v>0.19384000000000001</c:v>
                </c:pt>
                <c:pt idx="800">
                  <c:v>0.19409000000000001</c:v>
                </c:pt>
                <c:pt idx="801">
                  <c:v>0.19434000000000001</c:v>
                </c:pt>
                <c:pt idx="802">
                  <c:v>0.19459000000000001</c:v>
                </c:pt>
                <c:pt idx="803">
                  <c:v>0.19484000000000001</c:v>
                </c:pt>
                <c:pt idx="804">
                  <c:v>0.19509000000000001</c:v>
                </c:pt>
                <c:pt idx="805">
                  <c:v>0.19534000000000001</c:v>
                </c:pt>
                <c:pt idx="806">
                  <c:v>0.19559000000000001</c:v>
                </c:pt>
                <c:pt idx="807">
                  <c:v>0.19583999999999999</c:v>
                </c:pt>
                <c:pt idx="808">
                  <c:v>0.19608999999999999</c:v>
                </c:pt>
                <c:pt idx="809">
                  <c:v>0.19633999999999999</c:v>
                </c:pt>
                <c:pt idx="810">
                  <c:v>0.19658999999999999</c:v>
                </c:pt>
                <c:pt idx="811">
                  <c:v>0.19683999999999999</c:v>
                </c:pt>
                <c:pt idx="812">
                  <c:v>0.19708999999999999</c:v>
                </c:pt>
                <c:pt idx="813">
                  <c:v>0.19733999999999999</c:v>
                </c:pt>
                <c:pt idx="814">
                  <c:v>0.19758999999999999</c:v>
                </c:pt>
                <c:pt idx="815">
                  <c:v>0.19783999999999999</c:v>
                </c:pt>
                <c:pt idx="816">
                  <c:v>0.19808999999999999</c:v>
                </c:pt>
                <c:pt idx="817">
                  <c:v>0.19833999999999999</c:v>
                </c:pt>
                <c:pt idx="818">
                  <c:v>0.19858999999999999</c:v>
                </c:pt>
                <c:pt idx="819">
                  <c:v>0.19883999999999999</c:v>
                </c:pt>
                <c:pt idx="820">
                  <c:v>0.19908999999999999</c:v>
                </c:pt>
                <c:pt idx="821">
                  <c:v>0.19933999999999999</c:v>
                </c:pt>
                <c:pt idx="822">
                  <c:v>0.19958999999999999</c:v>
                </c:pt>
                <c:pt idx="823">
                  <c:v>0.19983999999999999</c:v>
                </c:pt>
                <c:pt idx="824">
                  <c:v>0.20008999999999999</c:v>
                </c:pt>
                <c:pt idx="825">
                  <c:v>0.20033999999999999</c:v>
                </c:pt>
                <c:pt idx="826">
                  <c:v>0.20058999999999999</c:v>
                </c:pt>
                <c:pt idx="827">
                  <c:v>0.20083999999999999</c:v>
                </c:pt>
                <c:pt idx="828">
                  <c:v>0.20108999999999999</c:v>
                </c:pt>
                <c:pt idx="829">
                  <c:v>0.20133999999999999</c:v>
                </c:pt>
                <c:pt idx="830">
                  <c:v>0.20158999999999999</c:v>
                </c:pt>
                <c:pt idx="831">
                  <c:v>0.20183999999999999</c:v>
                </c:pt>
                <c:pt idx="832">
                  <c:v>0.20208999999999999</c:v>
                </c:pt>
                <c:pt idx="833">
                  <c:v>0.20233999999999999</c:v>
                </c:pt>
                <c:pt idx="834">
                  <c:v>0.20258999999999999</c:v>
                </c:pt>
                <c:pt idx="835">
                  <c:v>0.20283999999999999</c:v>
                </c:pt>
                <c:pt idx="836">
                  <c:v>0.20308999999999999</c:v>
                </c:pt>
                <c:pt idx="837">
                  <c:v>0.20333999999999999</c:v>
                </c:pt>
                <c:pt idx="838">
                  <c:v>0.20358999999999999</c:v>
                </c:pt>
                <c:pt idx="839">
                  <c:v>0.20383999999999999</c:v>
                </c:pt>
                <c:pt idx="840">
                  <c:v>0.20408999999999999</c:v>
                </c:pt>
                <c:pt idx="841">
                  <c:v>0.20433999999999999</c:v>
                </c:pt>
                <c:pt idx="842">
                  <c:v>0.20458999999999999</c:v>
                </c:pt>
                <c:pt idx="843">
                  <c:v>0.20483999999999999</c:v>
                </c:pt>
                <c:pt idx="844">
                  <c:v>0.20508999999999999</c:v>
                </c:pt>
                <c:pt idx="845">
                  <c:v>0.20533999999999999</c:v>
                </c:pt>
                <c:pt idx="846">
                  <c:v>0.20558999999999999</c:v>
                </c:pt>
                <c:pt idx="847">
                  <c:v>0.20584</c:v>
                </c:pt>
                <c:pt idx="848">
                  <c:v>0.20609</c:v>
                </c:pt>
                <c:pt idx="849">
                  <c:v>0.20634</c:v>
                </c:pt>
                <c:pt idx="850">
                  <c:v>0.20659</c:v>
                </c:pt>
                <c:pt idx="851">
                  <c:v>0.20684</c:v>
                </c:pt>
                <c:pt idx="852">
                  <c:v>0.20709</c:v>
                </c:pt>
                <c:pt idx="853">
                  <c:v>0.20734</c:v>
                </c:pt>
                <c:pt idx="854">
                  <c:v>0.20759</c:v>
                </c:pt>
                <c:pt idx="855">
                  <c:v>0.20784</c:v>
                </c:pt>
                <c:pt idx="856">
                  <c:v>0.20809</c:v>
                </c:pt>
                <c:pt idx="857">
                  <c:v>0.20834</c:v>
                </c:pt>
                <c:pt idx="858">
                  <c:v>0.20859</c:v>
                </c:pt>
                <c:pt idx="859">
                  <c:v>0.20884</c:v>
                </c:pt>
                <c:pt idx="860">
                  <c:v>0.20909</c:v>
                </c:pt>
                <c:pt idx="861">
                  <c:v>0.20934</c:v>
                </c:pt>
                <c:pt idx="862">
                  <c:v>0.20959</c:v>
                </c:pt>
                <c:pt idx="863">
                  <c:v>0.20984</c:v>
                </c:pt>
                <c:pt idx="864">
                  <c:v>0.21009</c:v>
                </c:pt>
                <c:pt idx="865">
                  <c:v>0.21034</c:v>
                </c:pt>
                <c:pt idx="866">
                  <c:v>0.21059</c:v>
                </c:pt>
                <c:pt idx="867">
                  <c:v>0.21084</c:v>
                </c:pt>
                <c:pt idx="868">
                  <c:v>0.21109</c:v>
                </c:pt>
                <c:pt idx="869">
                  <c:v>0.21134</c:v>
                </c:pt>
                <c:pt idx="870">
                  <c:v>0.21159</c:v>
                </c:pt>
                <c:pt idx="871">
                  <c:v>0.21184</c:v>
                </c:pt>
                <c:pt idx="872">
                  <c:v>0.21209</c:v>
                </c:pt>
                <c:pt idx="873">
                  <c:v>0.21234</c:v>
                </c:pt>
                <c:pt idx="874">
                  <c:v>0.21259</c:v>
                </c:pt>
                <c:pt idx="875">
                  <c:v>0.21284</c:v>
                </c:pt>
                <c:pt idx="876">
                  <c:v>0.21309</c:v>
                </c:pt>
                <c:pt idx="877">
                  <c:v>0.21334</c:v>
                </c:pt>
                <c:pt idx="878">
                  <c:v>0.21359</c:v>
                </c:pt>
                <c:pt idx="879">
                  <c:v>0.21384</c:v>
                </c:pt>
                <c:pt idx="880">
                  <c:v>0.21409</c:v>
                </c:pt>
                <c:pt idx="881">
                  <c:v>0.21434</c:v>
                </c:pt>
                <c:pt idx="882">
                  <c:v>0.21459</c:v>
                </c:pt>
                <c:pt idx="883">
                  <c:v>0.21484</c:v>
                </c:pt>
                <c:pt idx="884">
                  <c:v>0.21509</c:v>
                </c:pt>
                <c:pt idx="885">
                  <c:v>0.21534</c:v>
                </c:pt>
                <c:pt idx="886">
                  <c:v>0.21559</c:v>
                </c:pt>
                <c:pt idx="887">
                  <c:v>0.21584</c:v>
                </c:pt>
                <c:pt idx="888">
                  <c:v>0.21609</c:v>
                </c:pt>
                <c:pt idx="889">
                  <c:v>0.21634</c:v>
                </c:pt>
                <c:pt idx="890">
                  <c:v>0.21659</c:v>
                </c:pt>
                <c:pt idx="891">
                  <c:v>0.21684</c:v>
                </c:pt>
                <c:pt idx="892">
                  <c:v>0.21709000000000001</c:v>
                </c:pt>
                <c:pt idx="893">
                  <c:v>0.21734000000000001</c:v>
                </c:pt>
                <c:pt idx="894">
                  <c:v>0.21759000000000001</c:v>
                </c:pt>
                <c:pt idx="895">
                  <c:v>0.21784000000000001</c:v>
                </c:pt>
                <c:pt idx="896">
                  <c:v>0.21809000000000001</c:v>
                </c:pt>
                <c:pt idx="897">
                  <c:v>0.21834000000000001</c:v>
                </c:pt>
                <c:pt idx="898">
                  <c:v>0.21859000000000001</c:v>
                </c:pt>
                <c:pt idx="899">
                  <c:v>0.21884000000000001</c:v>
                </c:pt>
                <c:pt idx="900">
                  <c:v>0.21909000000000001</c:v>
                </c:pt>
                <c:pt idx="901">
                  <c:v>0.21934000000000001</c:v>
                </c:pt>
                <c:pt idx="902">
                  <c:v>0.21959000000000001</c:v>
                </c:pt>
                <c:pt idx="903">
                  <c:v>0.21984000000000001</c:v>
                </c:pt>
                <c:pt idx="904">
                  <c:v>0.22009000000000001</c:v>
                </c:pt>
                <c:pt idx="905">
                  <c:v>0.22034000000000001</c:v>
                </c:pt>
                <c:pt idx="906">
                  <c:v>0.22059000000000001</c:v>
                </c:pt>
                <c:pt idx="907">
                  <c:v>0.22084000000000001</c:v>
                </c:pt>
                <c:pt idx="908">
                  <c:v>0.22109000000000001</c:v>
                </c:pt>
                <c:pt idx="909">
                  <c:v>0.22134000000000001</c:v>
                </c:pt>
                <c:pt idx="910">
                  <c:v>0.22159000000000001</c:v>
                </c:pt>
                <c:pt idx="911">
                  <c:v>0.22184000000000001</c:v>
                </c:pt>
                <c:pt idx="912">
                  <c:v>0.22209000000000001</c:v>
                </c:pt>
                <c:pt idx="913">
                  <c:v>0.22234000000000001</c:v>
                </c:pt>
                <c:pt idx="914">
                  <c:v>0.22259000000000001</c:v>
                </c:pt>
                <c:pt idx="915">
                  <c:v>0.22284000000000001</c:v>
                </c:pt>
                <c:pt idx="916">
                  <c:v>0.22309000000000001</c:v>
                </c:pt>
                <c:pt idx="917">
                  <c:v>0.22334000000000001</c:v>
                </c:pt>
                <c:pt idx="918">
                  <c:v>0.22359000000000001</c:v>
                </c:pt>
                <c:pt idx="919">
                  <c:v>0.22384000000000001</c:v>
                </c:pt>
                <c:pt idx="920">
                  <c:v>0.22409000000000001</c:v>
                </c:pt>
                <c:pt idx="921">
                  <c:v>0.22434000000000001</c:v>
                </c:pt>
                <c:pt idx="922">
                  <c:v>0.22459000000000001</c:v>
                </c:pt>
                <c:pt idx="923">
                  <c:v>0.22484000000000001</c:v>
                </c:pt>
                <c:pt idx="924">
                  <c:v>0.22509000000000001</c:v>
                </c:pt>
                <c:pt idx="925">
                  <c:v>0.22534000000000001</c:v>
                </c:pt>
                <c:pt idx="926">
                  <c:v>0.22559000000000001</c:v>
                </c:pt>
                <c:pt idx="927">
                  <c:v>0.22584000000000001</c:v>
                </c:pt>
                <c:pt idx="928">
                  <c:v>0.22609000000000001</c:v>
                </c:pt>
                <c:pt idx="929">
                  <c:v>0.22634000000000001</c:v>
                </c:pt>
                <c:pt idx="930">
                  <c:v>0.22659000000000001</c:v>
                </c:pt>
                <c:pt idx="931">
                  <c:v>0.22684000000000001</c:v>
                </c:pt>
                <c:pt idx="932">
                  <c:v>0.22708999999999999</c:v>
                </c:pt>
                <c:pt idx="933">
                  <c:v>0.22733999999999999</c:v>
                </c:pt>
                <c:pt idx="934">
                  <c:v>0.27039999999999997</c:v>
                </c:pt>
                <c:pt idx="935">
                  <c:v>0.2707</c:v>
                </c:pt>
                <c:pt idx="936">
                  <c:v>0.27100000000000002</c:v>
                </c:pt>
                <c:pt idx="937">
                  <c:v>0.27129999999999999</c:v>
                </c:pt>
                <c:pt idx="938">
                  <c:v>0.27160000000000001</c:v>
                </c:pt>
                <c:pt idx="939">
                  <c:v>0.27189999999999998</c:v>
                </c:pt>
                <c:pt idx="940">
                  <c:v>0.2722</c:v>
                </c:pt>
                <c:pt idx="941">
                  <c:v>0.27250000000000002</c:v>
                </c:pt>
                <c:pt idx="942">
                  <c:v>0.27279999999999999</c:v>
                </c:pt>
                <c:pt idx="943">
                  <c:v>0.27310000000000001</c:v>
                </c:pt>
                <c:pt idx="944">
                  <c:v>0.27339999999999998</c:v>
                </c:pt>
                <c:pt idx="945">
                  <c:v>0.2737</c:v>
                </c:pt>
                <c:pt idx="946">
                  <c:v>0.27400000000000002</c:v>
                </c:pt>
                <c:pt idx="947">
                  <c:v>0.27429999999999999</c:v>
                </c:pt>
                <c:pt idx="948">
                  <c:v>0.27460000000000001</c:v>
                </c:pt>
                <c:pt idx="949">
                  <c:v>0.27489999999999998</c:v>
                </c:pt>
                <c:pt idx="950">
                  <c:v>0.2752</c:v>
                </c:pt>
                <c:pt idx="951">
                  <c:v>0.27550000000000002</c:v>
                </c:pt>
                <c:pt idx="952">
                  <c:v>0.27579999999999999</c:v>
                </c:pt>
                <c:pt idx="953">
                  <c:v>0.27610000000000001</c:v>
                </c:pt>
                <c:pt idx="954">
                  <c:v>0.27639999999999998</c:v>
                </c:pt>
                <c:pt idx="955">
                  <c:v>0.2767</c:v>
                </c:pt>
                <c:pt idx="956">
                  <c:v>0.27700000000000002</c:v>
                </c:pt>
                <c:pt idx="957">
                  <c:v>0.27729999999999999</c:v>
                </c:pt>
                <c:pt idx="958">
                  <c:v>0.27760000000000001</c:v>
                </c:pt>
                <c:pt idx="959">
                  <c:v>0.27789999999999998</c:v>
                </c:pt>
                <c:pt idx="960">
                  <c:v>0.2782</c:v>
                </c:pt>
                <c:pt idx="961">
                  <c:v>0.27850000000000003</c:v>
                </c:pt>
                <c:pt idx="962">
                  <c:v>0.27879999999999999</c:v>
                </c:pt>
                <c:pt idx="963">
                  <c:v>0.27910000000000001</c:v>
                </c:pt>
                <c:pt idx="964">
                  <c:v>0.27939999999999998</c:v>
                </c:pt>
                <c:pt idx="965">
                  <c:v>0.2797</c:v>
                </c:pt>
                <c:pt idx="966">
                  <c:v>0.28000000000000003</c:v>
                </c:pt>
                <c:pt idx="967">
                  <c:v>0.28029999999999999</c:v>
                </c:pt>
                <c:pt idx="968">
                  <c:v>0.28060000000000002</c:v>
                </c:pt>
                <c:pt idx="969">
                  <c:v>0.28089999999999998</c:v>
                </c:pt>
                <c:pt idx="970">
                  <c:v>0.28120000000000001</c:v>
                </c:pt>
                <c:pt idx="971">
                  <c:v>0.28149999999999997</c:v>
                </c:pt>
                <c:pt idx="972">
                  <c:v>0.28179999999999999</c:v>
                </c:pt>
                <c:pt idx="973">
                  <c:v>0.28210000000000002</c:v>
                </c:pt>
                <c:pt idx="974">
                  <c:v>0.28239999999999998</c:v>
                </c:pt>
                <c:pt idx="975">
                  <c:v>0.28270000000000001</c:v>
                </c:pt>
                <c:pt idx="976">
                  <c:v>0.28299999999999997</c:v>
                </c:pt>
                <c:pt idx="977">
                  <c:v>0.2833</c:v>
                </c:pt>
                <c:pt idx="978">
                  <c:v>0.28360000000000002</c:v>
                </c:pt>
                <c:pt idx="979">
                  <c:v>0.28389999999999999</c:v>
                </c:pt>
                <c:pt idx="980">
                  <c:v>0.28420000000000001</c:v>
                </c:pt>
                <c:pt idx="981">
                  <c:v>0.28449999999999998</c:v>
                </c:pt>
                <c:pt idx="982">
                  <c:v>0.2848</c:v>
                </c:pt>
                <c:pt idx="983">
                  <c:v>0.28510000000000002</c:v>
                </c:pt>
                <c:pt idx="984">
                  <c:v>0.28539999999999999</c:v>
                </c:pt>
                <c:pt idx="985">
                  <c:v>0.28570000000000001</c:v>
                </c:pt>
                <c:pt idx="986">
                  <c:v>0.28599999999999998</c:v>
                </c:pt>
                <c:pt idx="987">
                  <c:v>0.2863</c:v>
                </c:pt>
                <c:pt idx="988">
                  <c:v>0.28660000000000002</c:v>
                </c:pt>
                <c:pt idx="989">
                  <c:v>0.28689999999999999</c:v>
                </c:pt>
                <c:pt idx="990">
                  <c:v>0.28720000000000001</c:v>
                </c:pt>
                <c:pt idx="991">
                  <c:v>0.28749999999999998</c:v>
                </c:pt>
                <c:pt idx="992">
                  <c:v>0.2878</c:v>
                </c:pt>
                <c:pt idx="993">
                  <c:v>0.28810000000000002</c:v>
                </c:pt>
                <c:pt idx="994">
                  <c:v>0.28839999999999999</c:v>
                </c:pt>
                <c:pt idx="995">
                  <c:v>0.28870000000000001</c:v>
                </c:pt>
                <c:pt idx="996">
                  <c:v>0.28899999999999998</c:v>
                </c:pt>
                <c:pt idx="997">
                  <c:v>0.2893</c:v>
                </c:pt>
                <c:pt idx="998">
                  <c:v>0.28960000000000002</c:v>
                </c:pt>
                <c:pt idx="999">
                  <c:v>0.28989999999999999</c:v>
                </c:pt>
                <c:pt idx="1000">
                  <c:v>0.29020000000000001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3-434A-9C45-E54316A74485}"/>
            </c:ext>
          </c:extLst>
        </c:ser>
        <c:ser>
          <c:idx val="4"/>
          <c:order val="2"/>
          <c:tx>
            <c:strRef>
              <c:f>数据!$F$1</c:f>
              <c:strCache>
                <c:ptCount val="1"/>
                <c:pt idx="0">
                  <c:v>可选年终奖发放区间</c:v>
                </c:pt>
              </c:strCache>
            </c:strRef>
          </c:tx>
          <c:spPr>
            <a:ln w="41275">
              <a:noFill/>
            </a:ln>
          </c:spPr>
          <c:marker>
            <c:symbol val="dash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数据!$G$2:$G$1002</c:f>
              <c:numCache>
                <c:formatCode>0.00%</c:formatCode>
                <c:ptCount val="1001"/>
                <c:pt idx="0">
                  <c:v>0</c:v>
                </c:pt>
                <c:pt idx="1">
                  <c:v>1.0000000000000009E-3</c:v>
                </c:pt>
                <c:pt idx="2">
                  <c:v>2.0000000000000018E-3</c:v>
                </c:pt>
                <c:pt idx="3">
                  <c:v>3.0000000000000027E-3</c:v>
                </c:pt>
                <c:pt idx="4">
                  <c:v>4.0000000000000036E-3</c:v>
                </c:pt>
                <c:pt idx="5">
                  <c:v>5.0000000000000044E-3</c:v>
                </c:pt>
                <c:pt idx="6">
                  <c:v>6.0000000000000053E-3</c:v>
                </c:pt>
                <c:pt idx="7">
                  <c:v>7.0000000000000062E-3</c:v>
                </c:pt>
                <c:pt idx="8">
                  <c:v>8.0000000000000071E-3</c:v>
                </c:pt>
                <c:pt idx="9">
                  <c:v>9.000000000000008E-3</c:v>
                </c:pt>
                <c:pt idx="10">
                  <c:v>1.0000000000000009E-2</c:v>
                </c:pt>
                <c:pt idx="11">
                  <c:v>1.100000000000001E-2</c:v>
                </c:pt>
                <c:pt idx="12">
                  <c:v>1.2000000000000011E-2</c:v>
                </c:pt>
                <c:pt idx="13">
                  <c:v>1.3000000000000012E-2</c:v>
                </c:pt>
                <c:pt idx="14">
                  <c:v>1.4000000000000012E-2</c:v>
                </c:pt>
                <c:pt idx="15">
                  <c:v>1.5000000000000013E-2</c:v>
                </c:pt>
                <c:pt idx="16">
                  <c:v>1.6000000000000014E-2</c:v>
                </c:pt>
                <c:pt idx="17">
                  <c:v>1.7000000000000015E-2</c:v>
                </c:pt>
                <c:pt idx="18">
                  <c:v>1.8000000000000016E-2</c:v>
                </c:pt>
                <c:pt idx="19">
                  <c:v>1.9000000000000017E-2</c:v>
                </c:pt>
                <c:pt idx="20">
                  <c:v>2.0000000000000018E-2</c:v>
                </c:pt>
                <c:pt idx="21">
                  <c:v>2.1000000000000019E-2</c:v>
                </c:pt>
                <c:pt idx="22">
                  <c:v>2.200000000000002E-2</c:v>
                </c:pt>
                <c:pt idx="23">
                  <c:v>2.300000000000002E-2</c:v>
                </c:pt>
                <c:pt idx="24">
                  <c:v>2.4000000000000021E-2</c:v>
                </c:pt>
                <c:pt idx="25">
                  <c:v>2.5000000000000022E-2</c:v>
                </c:pt>
                <c:pt idx="26">
                  <c:v>2.6000000000000023E-2</c:v>
                </c:pt>
                <c:pt idx="27">
                  <c:v>2.7000000000000024E-2</c:v>
                </c:pt>
                <c:pt idx="28">
                  <c:v>2.8000000000000025E-2</c:v>
                </c:pt>
                <c:pt idx="29">
                  <c:v>2.9000000000000026E-2</c:v>
                </c:pt>
                <c:pt idx="30">
                  <c:v>3.0000000000000027E-2</c:v>
                </c:pt>
                <c:pt idx="31">
                  <c:v>3.1000000000000028E-2</c:v>
                </c:pt>
                <c:pt idx="32">
                  <c:v>3.2000000000000028E-2</c:v>
                </c:pt>
                <c:pt idx="33">
                  <c:v>3.3000000000000029E-2</c:v>
                </c:pt>
                <c:pt idx="34">
                  <c:v>3.400000000000003E-2</c:v>
                </c:pt>
                <c:pt idx="35">
                  <c:v>3.5000000000000031E-2</c:v>
                </c:pt>
                <c:pt idx="36">
                  <c:v>3.6000000000000032E-2</c:v>
                </c:pt>
                <c:pt idx="37">
                  <c:v>3.7000000000000033E-2</c:v>
                </c:pt>
                <c:pt idx="38">
                  <c:v>3.8000000000000034E-2</c:v>
                </c:pt>
                <c:pt idx="39">
                  <c:v>3.9000000000000035E-2</c:v>
                </c:pt>
                <c:pt idx="40">
                  <c:v>4.0000000000000036E-2</c:v>
                </c:pt>
                <c:pt idx="41">
                  <c:v>4.1000000000000036E-2</c:v>
                </c:pt>
                <c:pt idx="42">
                  <c:v>4.2000000000000037E-2</c:v>
                </c:pt>
                <c:pt idx="43">
                  <c:v>4.3000000000000038E-2</c:v>
                </c:pt>
                <c:pt idx="44">
                  <c:v>4.4000000000000039E-2</c:v>
                </c:pt>
                <c:pt idx="45">
                  <c:v>4.500000000000004E-2</c:v>
                </c:pt>
                <c:pt idx="46">
                  <c:v>4.6000000000000041E-2</c:v>
                </c:pt>
                <c:pt idx="47">
                  <c:v>4.7000000000000042E-2</c:v>
                </c:pt>
                <c:pt idx="48">
                  <c:v>4.8000000000000043E-2</c:v>
                </c:pt>
                <c:pt idx="49">
                  <c:v>4.9000000000000044E-2</c:v>
                </c:pt>
                <c:pt idx="50">
                  <c:v>5.0000000000000044E-2</c:v>
                </c:pt>
                <c:pt idx="51">
                  <c:v>5.1000000000000045E-2</c:v>
                </c:pt>
                <c:pt idx="52">
                  <c:v>5.2000000000000046E-2</c:v>
                </c:pt>
                <c:pt idx="53">
                  <c:v>5.3000000000000047E-2</c:v>
                </c:pt>
                <c:pt idx="54">
                  <c:v>5.4000000000000048E-2</c:v>
                </c:pt>
                <c:pt idx="55">
                  <c:v>5.5000000000000049E-2</c:v>
                </c:pt>
                <c:pt idx="56">
                  <c:v>5.600000000000005E-2</c:v>
                </c:pt>
                <c:pt idx="57">
                  <c:v>5.7000000000000051E-2</c:v>
                </c:pt>
                <c:pt idx="58">
                  <c:v>5.8000000000000052E-2</c:v>
                </c:pt>
                <c:pt idx="59">
                  <c:v>5.9000000000000052E-2</c:v>
                </c:pt>
                <c:pt idx="60">
                  <c:v>6.0000000000000053E-2</c:v>
                </c:pt>
                <c:pt idx="61">
                  <c:v>6.1000000000000054E-2</c:v>
                </c:pt>
                <c:pt idx="62">
                  <c:v>6.2000000000000055E-2</c:v>
                </c:pt>
                <c:pt idx="63">
                  <c:v>6.2999999999999945E-2</c:v>
                </c:pt>
                <c:pt idx="64">
                  <c:v>6.3999999999999946E-2</c:v>
                </c:pt>
                <c:pt idx="65">
                  <c:v>6.4999999999999947E-2</c:v>
                </c:pt>
                <c:pt idx="66">
                  <c:v>6.5999999999999948E-2</c:v>
                </c:pt>
                <c:pt idx="67">
                  <c:v>6.6999999999999948E-2</c:v>
                </c:pt>
                <c:pt idx="68">
                  <c:v>6.7999999999999949E-2</c:v>
                </c:pt>
                <c:pt idx="69">
                  <c:v>6.899999999999995E-2</c:v>
                </c:pt>
                <c:pt idx="70">
                  <c:v>6.9999999999999951E-2</c:v>
                </c:pt>
                <c:pt idx="71">
                  <c:v>7.0999999999999952E-2</c:v>
                </c:pt>
                <c:pt idx="72">
                  <c:v>7.1999999999999953E-2</c:v>
                </c:pt>
                <c:pt idx="73">
                  <c:v>7.2999999999999954E-2</c:v>
                </c:pt>
                <c:pt idx="74">
                  <c:v>7.3999999999999955E-2</c:v>
                </c:pt>
                <c:pt idx="75">
                  <c:v>7.4999999999999956E-2</c:v>
                </c:pt>
                <c:pt idx="76">
                  <c:v>7.5999999999999956E-2</c:v>
                </c:pt>
                <c:pt idx="77">
                  <c:v>7.6999999999999957E-2</c:v>
                </c:pt>
                <c:pt idx="78">
                  <c:v>7.7999999999999958E-2</c:v>
                </c:pt>
                <c:pt idx="79">
                  <c:v>7.8999999999999959E-2</c:v>
                </c:pt>
                <c:pt idx="80">
                  <c:v>7.999999999999996E-2</c:v>
                </c:pt>
                <c:pt idx="81">
                  <c:v>8.0999999999999961E-2</c:v>
                </c:pt>
                <c:pt idx="82">
                  <c:v>8.1999999999999962E-2</c:v>
                </c:pt>
                <c:pt idx="83">
                  <c:v>8.2999999999999963E-2</c:v>
                </c:pt>
                <c:pt idx="84">
                  <c:v>8.3999999999999964E-2</c:v>
                </c:pt>
                <c:pt idx="85">
                  <c:v>8.4999999999999964E-2</c:v>
                </c:pt>
                <c:pt idx="86">
                  <c:v>8.5999999999999965E-2</c:v>
                </c:pt>
                <c:pt idx="87">
                  <c:v>8.6999999999999966E-2</c:v>
                </c:pt>
                <c:pt idx="88">
                  <c:v>8.7999999999999967E-2</c:v>
                </c:pt>
                <c:pt idx="89">
                  <c:v>8.8999999999999968E-2</c:v>
                </c:pt>
                <c:pt idx="90">
                  <c:v>8.9999999999999969E-2</c:v>
                </c:pt>
                <c:pt idx="91">
                  <c:v>9.099999999999997E-2</c:v>
                </c:pt>
                <c:pt idx="92">
                  <c:v>9.1999999999999971E-2</c:v>
                </c:pt>
                <c:pt idx="93">
                  <c:v>9.2999999999999972E-2</c:v>
                </c:pt>
                <c:pt idx="94">
                  <c:v>9.3999999999999972E-2</c:v>
                </c:pt>
                <c:pt idx="95">
                  <c:v>9.4999999999999973E-2</c:v>
                </c:pt>
                <c:pt idx="96">
                  <c:v>9.5999999999999974E-2</c:v>
                </c:pt>
                <c:pt idx="97">
                  <c:v>9.6999999999999975E-2</c:v>
                </c:pt>
                <c:pt idx="98">
                  <c:v>9.7999999999999976E-2</c:v>
                </c:pt>
                <c:pt idx="99">
                  <c:v>9.8999999999999977E-2</c:v>
                </c:pt>
                <c:pt idx="100">
                  <c:v>9.9999999999999978E-2</c:v>
                </c:pt>
                <c:pt idx="101">
                  <c:v>0.10099999999999998</c:v>
                </c:pt>
                <c:pt idx="102">
                  <c:v>0.10199999999999998</c:v>
                </c:pt>
                <c:pt idx="103">
                  <c:v>0.10299999999999998</c:v>
                </c:pt>
                <c:pt idx="104">
                  <c:v>0.10399999999999998</c:v>
                </c:pt>
                <c:pt idx="105">
                  <c:v>0.10499999999999998</c:v>
                </c:pt>
                <c:pt idx="106">
                  <c:v>0.10599999999999998</c:v>
                </c:pt>
                <c:pt idx="107">
                  <c:v>0.10699999999999998</c:v>
                </c:pt>
                <c:pt idx="108">
                  <c:v>0.10799999999999998</c:v>
                </c:pt>
                <c:pt idx="109">
                  <c:v>0.10899999999999999</c:v>
                </c:pt>
                <c:pt idx="110">
                  <c:v>0.10999999999999999</c:v>
                </c:pt>
                <c:pt idx="111">
                  <c:v>0.11099999999999999</c:v>
                </c:pt>
                <c:pt idx="112">
                  <c:v>0.11199999999999999</c:v>
                </c:pt>
                <c:pt idx="113">
                  <c:v>0.11299999999999999</c:v>
                </c:pt>
                <c:pt idx="114">
                  <c:v>0.11399999999999999</c:v>
                </c:pt>
                <c:pt idx="115">
                  <c:v>0.11499999999999999</c:v>
                </c:pt>
                <c:pt idx="116">
                  <c:v>0.11599999999999999</c:v>
                </c:pt>
                <c:pt idx="117">
                  <c:v>0.11699999999999999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0.14500000000000002</c:v>
                </c:pt>
                <c:pt idx="146">
                  <c:v>0.14600000000000002</c:v>
                </c:pt>
                <c:pt idx="147">
                  <c:v>0.14700000000000002</c:v>
                </c:pt>
                <c:pt idx="148">
                  <c:v>0.14800000000000002</c:v>
                </c:pt>
                <c:pt idx="149">
                  <c:v>0.14900000000000002</c:v>
                </c:pt>
                <c:pt idx="150">
                  <c:v>0.15000000000000002</c:v>
                </c:pt>
                <c:pt idx="151">
                  <c:v>0.15100000000000002</c:v>
                </c:pt>
                <c:pt idx="152">
                  <c:v>0.15200000000000002</c:v>
                </c:pt>
                <c:pt idx="153">
                  <c:v>0.15300000000000002</c:v>
                </c:pt>
                <c:pt idx="154">
                  <c:v>0.15400000000000003</c:v>
                </c:pt>
                <c:pt idx="155">
                  <c:v>0.15500000000000003</c:v>
                </c:pt>
                <c:pt idx="156">
                  <c:v>0.15600000000000003</c:v>
                </c:pt>
                <c:pt idx="157">
                  <c:v>0.15700000000000003</c:v>
                </c:pt>
                <c:pt idx="158">
                  <c:v>0.15800000000000003</c:v>
                </c:pt>
                <c:pt idx="159">
                  <c:v>0.15900000000000003</c:v>
                </c:pt>
                <c:pt idx="160">
                  <c:v>0.16000000000000003</c:v>
                </c:pt>
                <c:pt idx="161">
                  <c:v>0.16100000000000003</c:v>
                </c:pt>
                <c:pt idx="162">
                  <c:v>0.16200000000000003</c:v>
                </c:pt>
                <c:pt idx="163">
                  <c:v>0.16300000000000003</c:v>
                </c:pt>
                <c:pt idx="164">
                  <c:v>0.16400000000000003</c:v>
                </c:pt>
                <c:pt idx="165">
                  <c:v>0.16500000000000004</c:v>
                </c:pt>
                <c:pt idx="166">
                  <c:v>0.16600000000000004</c:v>
                </c:pt>
                <c:pt idx="167">
                  <c:v>0.16700000000000004</c:v>
                </c:pt>
                <c:pt idx="168">
                  <c:v>0.16800000000000004</c:v>
                </c:pt>
                <c:pt idx="169">
                  <c:v>0.16900000000000004</c:v>
                </c:pt>
                <c:pt idx="170">
                  <c:v>0.17000000000000004</c:v>
                </c:pt>
                <c:pt idx="171">
                  <c:v>0.17100000000000004</c:v>
                </c:pt>
                <c:pt idx="172">
                  <c:v>0.17200000000000004</c:v>
                </c:pt>
                <c:pt idx="173">
                  <c:v>0.17300000000000004</c:v>
                </c:pt>
                <c:pt idx="174">
                  <c:v>0.17400000000000004</c:v>
                </c:pt>
                <c:pt idx="175">
                  <c:v>0.17500000000000004</c:v>
                </c:pt>
                <c:pt idx="176">
                  <c:v>0.17600000000000005</c:v>
                </c:pt>
                <c:pt idx="177">
                  <c:v>0.17700000000000005</c:v>
                </c:pt>
                <c:pt idx="178">
                  <c:v>0.17800000000000005</c:v>
                </c:pt>
                <c:pt idx="179">
                  <c:v>0.17900000000000005</c:v>
                </c:pt>
                <c:pt idx="180">
                  <c:v>0.18000000000000005</c:v>
                </c:pt>
                <c:pt idx="181">
                  <c:v>0.18100000000000005</c:v>
                </c:pt>
                <c:pt idx="182">
                  <c:v>0.18200000000000005</c:v>
                </c:pt>
                <c:pt idx="183">
                  <c:v>0.18300000000000005</c:v>
                </c:pt>
                <c:pt idx="184">
                  <c:v>0.18400000000000005</c:v>
                </c:pt>
                <c:pt idx="185">
                  <c:v>0.18500000000000005</c:v>
                </c:pt>
                <c:pt idx="186">
                  <c:v>0.18600000000000005</c:v>
                </c:pt>
                <c:pt idx="187">
                  <c:v>0.18700000000000006</c:v>
                </c:pt>
                <c:pt idx="188">
                  <c:v>0.18799999999999994</c:v>
                </c:pt>
                <c:pt idx="189">
                  <c:v>0.18899999999999995</c:v>
                </c:pt>
                <c:pt idx="190">
                  <c:v>0.18999999999999995</c:v>
                </c:pt>
                <c:pt idx="191">
                  <c:v>0.19099999999999995</c:v>
                </c:pt>
                <c:pt idx="192">
                  <c:v>0.19199999999999995</c:v>
                </c:pt>
                <c:pt idx="193">
                  <c:v>0.19299999999999995</c:v>
                </c:pt>
                <c:pt idx="194">
                  <c:v>0.19399999999999995</c:v>
                </c:pt>
                <c:pt idx="195">
                  <c:v>0.19499999999999995</c:v>
                </c:pt>
                <c:pt idx="196">
                  <c:v>0.19599999999999995</c:v>
                </c:pt>
                <c:pt idx="197">
                  <c:v>0.19699999999999995</c:v>
                </c:pt>
                <c:pt idx="198">
                  <c:v>0.19799999999999995</c:v>
                </c:pt>
                <c:pt idx="199">
                  <c:v>0.19899999999999995</c:v>
                </c:pt>
                <c:pt idx="200">
                  <c:v>0.19999999999999996</c:v>
                </c:pt>
                <c:pt idx="201">
                  <c:v>0.20099999999999996</c:v>
                </c:pt>
                <c:pt idx="202">
                  <c:v>0.20199999999999996</c:v>
                </c:pt>
                <c:pt idx="203">
                  <c:v>0.20299999999999996</c:v>
                </c:pt>
                <c:pt idx="204">
                  <c:v>0.20399999999999996</c:v>
                </c:pt>
                <c:pt idx="205">
                  <c:v>0.20499999999999996</c:v>
                </c:pt>
                <c:pt idx="206">
                  <c:v>0.20599999999999996</c:v>
                </c:pt>
                <c:pt idx="207">
                  <c:v>0.20699999999999996</c:v>
                </c:pt>
                <c:pt idx="208">
                  <c:v>0.20799999999999996</c:v>
                </c:pt>
                <c:pt idx="209">
                  <c:v>0.20899999999999996</c:v>
                </c:pt>
                <c:pt idx="210">
                  <c:v>0.20999999999999996</c:v>
                </c:pt>
                <c:pt idx="211">
                  <c:v>0.21099999999999997</c:v>
                </c:pt>
                <c:pt idx="212">
                  <c:v>0.21199999999999997</c:v>
                </c:pt>
                <c:pt idx="213">
                  <c:v>0.21299999999999997</c:v>
                </c:pt>
                <c:pt idx="214">
                  <c:v>0.21399999999999997</c:v>
                </c:pt>
                <c:pt idx="215">
                  <c:v>0.21499999999999997</c:v>
                </c:pt>
                <c:pt idx="216">
                  <c:v>0.21599999999999997</c:v>
                </c:pt>
                <c:pt idx="217">
                  <c:v>0.21699999999999997</c:v>
                </c:pt>
                <c:pt idx="218">
                  <c:v>0.21799999999999997</c:v>
                </c:pt>
                <c:pt idx="219">
                  <c:v>0.21899999999999997</c:v>
                </c:pt>
                <c:pt idx="220">
                  <c:v>0.21999999999999997</c:v>
                </c:pt>
                <c:pt idx="221">
                  <c:v>0.22099999999999997</c:v>
                </c:pt>
                <c:pt idx="222">
                  <c:v>0.22199999999999998</c:v>
                </c:pt>
                <c:pt idx="223">
                  <c:v>0.22299999999999998</c:v>
                </c:pt>
                <c:pt idx="224">
                  <c:v>0.22399999999999998</c:v>
                </c:pt>
                <c:pt idx="225">
                  <c:v>0.22499999999999998</c:v>
                </c:pt>
                <c:pt idx="226">
                  <c:v>0.22599999999999998</c:v>
                </c:pt>
                <c:pt idx="227">
                  <c:v>0.22699999999999998</c:v>
                </c:pt>
                <c:pt idx="228">
                  <c:v>0.22799999999999998</c:v>
                </c:pt>
                <c:pt idx="229">
                  <c:v>0.22899999999999998</c:v>
                </c:pt>
                <c:pt idx="230">
                  <c:v>0.22999999999999998</c:v>
                </c:pt>
                <c:pt idx="231">
                  <c:v>0.23099999999999998</c:v>
                </c:pt>
                <c:pt idx="232">
                  <c:v>0.23199999999999998</c:v>
                </c:pt>
                <c:pt idx="233">
                  <c:v>0.23299999999999998</c:v>
                </c:pt>
                <c:pt idx="234">
                  <c:v>0.23399999999999999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0.28900000000000003</c:v>
                </c:pt>
                <c:pt idx="290">
                  <c:v>0.29000000000000004</c:v>
                </c:pt>
                <c:pt idx="291">
                  <c:v>0.29100000000000004</c:v>
                </c:pt>
                <c:pt idx="292">
                  <c:v>0.29200000000000004</c:v>
                </c:pt>
                <c:pt idx="293">
                  <c:v>0.29300000000000004</c:v>
                </c:pt>
                <c:pt idx="294">
                  <c:v>0.29400000000000004</c:v>
                </c:pt>
                <c:pt idx="295">
                  <c:v>0.29500000000000004</c:v>
                </c:pt>
                <c:pt idx="296">
                  <c:v>0.29600000000000004</c:v>
                </c:pt>
                <c:pt idx="297">
                  <c:v>0.29700000000000004</c:v>
                </c:pt>
                <c:pt idx="298">
                  <c:v>0.29800000000000004</c:v>
                </c:pt>
                <c:pt idx="299">
                  <c:v>0.29900000000000004</c:v>
                </c:pt>
                <c:pt idx="300">
                  <c:v>0.30000000000000004</c:v>
                </c:pt>
                <c:pt idx="301">
                  <c:v>0.30100000000000005</c:v>
                </c:pt>
                <c:pt idx="302">
                  <c:v>0.30200000000000005</c:v>
                </c:pt>
                <c:pt idx="303">
                  <c:v>0.30300000000000005</c:v>
                </c:pt>
                <c:pt idx="304">
                  <c:v>0.30400000000000005</c:v>
                </c:pt>
                <c:pt idx="305">
                  <c:v>0.30500000000000005</c:v>
                </c:pt>
                <c:pt idx="306">
                  <c:v>0.30600000000000005</c:v>
                </c:pt>
                <c:pt idx="307">
                  <c:v>0.30700000000000005</c:v>
                </c:pt>
                <c:pt idx="308">
                  <c:v>0.30800000000000005</c:v>
                </c:pt>
                <c:pt idx="309">
                  <c:v>0.30900000000000005</c:v>
                </c:pt>
                <c:pt idx="310">
                  <c:v>0.31000000000000005</c:v>
                </c:pt>
                <c:pt idx="311">
                  <c:v>0.31100000000000005</c:v>
                </c:pt>
                <c:pt idx="312">
                  <c:v>0.31200000000000006</c:v>
                </c:pt>
                <c:pt idx="313">
                  <c:v>0.31299999999999994</c:v>
                </c:pt>
                <c:pt idx="314">
                  <c:v>0.31399999999999995</c:v>
                </c:pt>
                <c:pt idx="315">
                  <c:v>0.31499999999999995</c:v>
                </c:pt>
                <c:pt idx="316">
                  <c:v>0.31599999999999995</c:v>
                </c:pt>
                <c:pt idx="317">
                  <c:v>0.31699999999999995</c:v>
                </c:pt>
                <c:pt idx="318">
                  <c:v>0.31799999999999995</c:v>
                </c:pt>
                <c:pt idx="319">
                  <c:v>0.31899999999999995</c:v>
                </c:pt>
                <c:pt idx="320">
                  <c:v>0.31999999999999995</c:v>
                </c:pt>
                <c:pt idx="321">
                  <c:v>0.32099999999999995</c:v>
                </c:pt>
                <c:pt idx="322">
                  <c:v>0.32199999999999995</c:v>
                </c:pt>
                <c:pt idx="323">
                  <c:v>0.32299999999999995</c:v>
                </c:pt>
                <c:pt idx="324">
                  <c:v>0.32399999999999995</c:v>
                </c:pt>
                <c:pt idx="325">
                  <c:v>0.32499999999999996</c:v>
                </c:pt>
                <c:pt idx="326">
                  <c:v>0.32599999999999996</c:v>
                </c:pt>
                <c:pt idx="327">
                  <c:v>0.32699999999999996</c:v>
                </c:pt>
                <c:pt idx="328">
                  <c:v>0.32799999999999996</c:v>
                </c:pt>
                <c:pt idx="329">
                  <c:v>0.32899999999999996</c:v>
                </c:pt>
                <c:pt idx="330">
                  <c:v>0.32999999999999996</c:v>
                </c:pt>
                <c:pt idx="331">
                  <c:v>0.33099999999999996</c:v>
                </c:pt>
                <c:pt idx="332">
                  <c:v>0.33199999999999996</c:v>
                </c:pt>
                <c:pt idx="333">
                  <c:v>0.33299999999999996</c:v>
                </c:pt>
                <c:pt idx="334">
                  <c:v>0.33399999999999996</c:v>
                </c:pt>
                <c:pt idx="335">
                  <c:v>0.33499999999999996</c:v>
                </c:pt>
                <c:pt idx="336">
                  <c:v>0.33599999999999997</c:v>
                </c:pt>
                <c:pt idx="337">
                  <c:v>0.33699999999999997</c:v>
                </c:pt>
                <c:pt idx="338">
                  <c:v>0.33799999999999997</c:v>
                </c:pt>
                <c:pt idx="339">
                  <c:v>0.33899999999999997</c:v>
                </c:pt>
                <c:pt idx="340">
                  <c:v>0.33999999999999997</c:v>
                </c:pt>
                <c:pt idx="341">
                  <c:v>0.34099999999999997</c:v>
                </c:pt>
                <c:pt idx="342">
                  <c:v>0.34199999999999997</c:v>
                </c:pt>
                <c:pt idx="343">
                  <c:v>0.34299999999999997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0.41700000000000004</c:v>
                </c:pt>
                <c:pt idx="418">
                  <c:v>0.41800000000000004</c:v>
                </c:pt>
                <c:pt idx="419">
                  <c:v>0.41900000000000004</c:v>
                </c:pt>
                <c:pt idx="420">
                  <c:v>0.42000000000000004</c:v>
                </c:pt>
                <c:pt idx="421">
                  <c:v>0.42100000000000004</c:v>
                </c:pt>
                <c:pt idx="422">
                  <c:v>0.42200000000000004</c:v>
                </c:pt>
                <c:pt idx="423">
                  <c:v>0.42300000000000004</c:v>
                </c:pt>
                <c:pt idx="424">
                  <c:v>0.42400000000000004</c:v>
                </c:pt>
                <c:pt idx="425">
                  <c:v>0.42500000000000004</c:v>
                </c:pt>
                <c:pt idx="426">
                  <c:v>0.42600000000000005</c:v>
                </c:pt>
                <c:pt idx="427">
                  <c:v>0.42700000000000005</c:v>
                </c:pt>
                <c:pt idx="428">
                  <c:v>0.42800000000000005</c:v>
                </c:pt>
                <c:pt idx="429">
                  <c:v>0.42900000000000005</c:v>
                </c:pt>
                <c:pt idx="430">
                  <c:v>0.43000000000000005</c:v>
                </c:pt>
                <c:pt idx="431">
                  <c:v>0.43100000000000005</c:v>
                </c:pt>
                <c:pt idx="432">
                  <c:v>0.43200000000000005</c:v>
                </c:pt>
                <c:pt idx="433">
                  <c:v>0.43300000000000005</c:v>
                </c:pt>
                <c:pt idx="434">
                  <c:v>0.43400000000000005</c:v>
                </c:pt>
                <c:pt idx="435">
                  <c:v>0.43500000000000005</c:v>
                </c:pt>
                <c:pt idx="436">
                  <c:v>0.43600000000000005</c:v>
                </c:pt>
                <c:pt idx="437">
                  <c:v>0.43700000000000006</c:v>
                </c:pt>
                <c:pt idx="438">
                  <c:v>0.43799999999999994</c:v>
                </c:pt>
                <c:pt idx="439">
                  <c:v>0.43899999999999995</c:v>
                </c:pt>
                <c:pt idx="440">
                  <c:v>0.43999999999999995</c:v>
                </c:pt>
                <c:pt idx="441">
                  <c:v>0.44099999999999995</c:v>
                </c:pt>
                <c:pt idx="442">
                  <c:v>0.44199999999999995</c:v>
                </c:pt>
                <c:pt idx="443">
                  <c:v>0.44299999999999995</c:v>
                </c:pt>
                <c:pt idx="444">
                  <c:v>0.44399999999999995</c:v>
                </c:pt>
                <c:pt idx="445">
                  <c:v>0.44499999999999995</c:v>
                </c:pt>
                <c:pt idx="446">
                  <c:v>0.44599999999999995</c:v>
                </c:pt>
                <c:pt idx="447">
                  <c:v>0.44699999999999995</c:v>
                </c:pt>
                <c:pt idx="448">
                  <c:v>0.44799999999999995</c:v>
                </c:pt>
                <c:pt idx="449">
                  <c:v>0.44899999999999995</c:v>
                </c:pt>
                <c:pt idx="450">
                  <c:v>0.44999999999999996</c:v>
                </c:pt>
                <c:pt idx="451">
                  <c:v>0.45099999999999996</c:v>
                </c:pt>
                <c:pt idx="452">
                  <c:v>0.45199999999999996</c:v>
                </c:pt>
                <c:pt idx="453">
                  <c:v>0.45299999999999996</c:v>
                </c:pt>
                <c:pt idx="454">
                  <c:v>0.45399999999999996</c:v>
                </c:pt>
                <c:pt idx="455">
                  <c:v>0.45499999999999996</c:v>
                </c:pt>
                <c:pt idx="456">
                  <c:v>0.45599999999999996</c:v>
                </c:pt>
                <c:pt idx="457">
                  <c:v>0.45699999999999996</c:v>
                </c:pt>
                <c:pt idx="458">
                  <c:v>0.45799999999999996</c:v>
                </c:pt>
                <c:pt idx="459">
                  <c:v>0.45899999999999996</c:v>
                </c:pt>
                <c:pt idx="460">
                  <c:v>0.45999999999999996</c:v>
                </c:pt>
                <c:pt idx="461">
                  <c:v>0.46099999999999997</c:v>
                </c:pt>
                <c:pt idx="462">
                  <c:v>0.46199999999999997</c:v>
                </c:pt>
                <c:pt idx="463">
                  <c:v>0.46299999999999997</c:v>
                </c:pt>
                <c:pt idx="464">
                  <c:v>0.46399999999999997</c:v>
                </c:pt>
                <c:pt idx="465">
                  <c:v>0.46499999999999997</c:v>
                </c:pt>
                <c:pt idx="466">
                  <c:v>0.46599999999999997</c:v>
                </c:pt>
                <c:pt idx="467">
                  <c:v>0.46699999999999997</c:v>
                </c:pt>
                <c:pt idx="468">
                  <c:v>0.46799999999999997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0.53299999999999992</c:v>
                </c:pt>
                <c:pt idx="534">
                  <c:v>0.53400000000000003</c:v>
                </c:pt>
                <c:pt idx="535">
                  <c:v>0.53499999999999992</c:v>
                </c:pt>
                <c:pt idx="536">
                  <c:v>0.53600000000000003</c:v>
                </c:pt>
                <c:pt idx="537">
                  <c:v>0.53699999999999992</c:v>
                </c:pt>
                <c:pt idx="538">
                  <c:v>0.53800000000000003</c:v>
                </c:pt>
                <c:pt idx="539">
                  <c:v>0.53899999999999992</c:v>
                </c:pt>
                <c:pt idx="540">
                  <c:v>0.54</c:v>
                </c:pt>
                <c:pt idx="541">
                  <c:v>0.54099999999999993</c:v>
                </c:pt>
                <c:pt idx="542">
                  <c:v>0.54200000000000004</c:v>
                </c:pt>
                <c:pt idx="543">
                  <c:v>0.54299999999999993</c:v>
                </c:pt>
                <c:pt idx="544">
                  <c:v>0.54400000000000004</c:v>
                </c:pt>
                <c:pt idx="545">
                  <c:v>0.54499999999999993</c:v>
                </c:pt>
                <c:pt idx="546">
                  <c:v>0.54600000000000004</c:v>
                </c:pt>
                <c:pt idx="547">
                  <c:v>0.54699999999999993</c:v>
                </c:pt>
                <c:pt idx="548">
                  <c:v>0.54800000000000004</c:v>
                </c:pt>
                <c:pt idx="549">
                  <c:v>0.54899999999999993</c:v>
                </c:pt>
                <c:pt idx="550">
                  <c:v>0.55000000000000004</c:v>
                </c:pt>
                <c:pt idx="551">
                  <c:v>0.55099999999999993</c:v>
                </c:pt>
                <c:pt idx="552">
                  <c:v>0.55200000000000005</c:v>
                </c:pt>
                <c:pt idx="553">
                  <c:v>0.55299999999999994</c:v>
                </c:pt>
                <c:pt idx="554">
                  <c:v>0.55400000000000005</c:v>
                </c:pt>
                <c:pt idx="555">
                  <c:v>0.55499999999999994</c:v>
                </c:pt>
                <c:pt idx="556">
                  <c:v>0.55600000000000005</c:v>
                </c:pt>
                <c:pt idx="557">
                  <c:v>0.55699999999999994</c:v>
                </c:pt>
                <c:pt idx="558">
                  <c:v>0.55800000000000005</c:v>
                </c:pt>
                <c:pt idx="559">
                  <c:v>0.55899999999999994</c:v>
                </c:pt>
                <c:pt idx="560">
                  <c:v>0.56000000000000005</c:v>
                </c:pt>
                <c:pt idx="561">
                  <c:v>0.56099999999999994</c:v>
                </c:pt>
                <c:pt idx="562">
                  <c:v>0.56200000000000006</c:v>
                </c:pt>
                <c:pt idx="563">
                  <c:v>0.56300000000000106</c:v>
                </c:pt>
                <c:pt idx="564">
                  <c:v>0.56400000000000095</c:v>
                </c:pt>
                <c:pt idx="565">
                  <c:v>0.56500000000000106</c:v>
                </c:pt>
                <c:pt idx="566">
                  <c:v>0.56600000000000095</c:v>
                </c:pt>
                <c:pt idx="567">
                  <c:v>0.56700000000000106</c:v>
                </c:pt>
                <c:pt idx="568">
                  <c:v>0.56800000000000095</c:v>
                </c:pt>
                <c:pt idx="569">
                  <c:v>0.56900000000000106</c:v>
                </c:pt>
                <c:pt idx="570">
                  <c:v>0.57000000000000095</c:v>
                </c:pt>
                <c:pt idx="571">
                  <c:v>0.57100000000000106</c:v>
                </c:pt>
                <c:pt idx="572">
                  <c:v>0.57200000000000095</c:v>
                </c:pt>
                <c:pt idx="573">
                  <c:v>0.57300000000000106</c:v>
                </c:pt>
                <c:pt idx="574">
                  <c:v>0.57400000000000095</c:v>
                </c:pt>
                <c:pt idx="575">
                  <c:v>0.57500000000000107</c:v>
                </c:pt>
                <c:pt idx="576">
                  <c:v>0.57600000000000096</c:v>
                </c:pt>
                <c:pt idx="577">
                  <c:v>0.57700000000000107</c:v>
                </c:pt>
                <c:pt idx="578">
                  <c:v>0.57800000000000096</c:v>
                </c:pt>
                <c:pt idx="579">
                  <c:v>0.57900000000000107</c:v>
                </c:pt>
                <c:pt idx="580">
                  <c:v>0.58000000000000096</c:v>
                </c:pt>
                <c:pt idx="581">
                  <c:v>0.58100000000000107</c:v>
                </c:pt>
                <c:pt idx="582">
                  <c:v>0.58200000000000096</c:v>
                </c:pt>
                <c:pt idx="583">
                  <c:v>0.58300000000000107</c:v>
                </c:pt>
                <c:pt idx="584">
                  <c:v>0.58400000000000096</c:v>
                </c:pt>
                <c:pt idx="585">
                  <c:v>0.58500000000000107</c:v>
                </c:pt>
                <c:pt idx="586">
                  <c:v>0.58600000000000096</c:v>
                </c:pt>
                <c:pt idx="587">
                  <c:v>0.58700000000000108</c:v>
                </c:pt>
                <c:pt idx="588">
                  <c:v>0.58800000000000097</c:v>
                </c:pt>
                <c:pt idx="589">
                  <c:v>0.58900000000000108</c:v>
                </c:pt>
                <c:pt idx="590">
                  <c:v>0.59000000000000097</c:v>
                </c:pt>
                <c:pt idx="591">
                  <c:v>0.59100000000000108</c:v>
                </c:pt>
                <c:pt idx="592">
                  <c:v>0.59200000000000097</c:v>
                </c:pt>
                <c:pt idx="593">
                  <c:v>0.59300000000000108</c:v>
                </c:pt>
                <c:pt idx="594">
                  <c:v>0.59400000000000097</c:v>
                </c:pt>
                <c:pt idx="595">
                  <c:v>0.59500000000000097</c:v>
                </c:pt>
                <c:pt idx="596">
                  <c:v>0.59600000000000097</c:v>
                </c:pt>
                <c:pt idx="597">
                  <c:v>0.59700000000000097</c:v>
                </c:pt>
                <c:pt idx="598">
                  <c:v>0.59800000000000098</c:v>
                </c:pt>
                <c:pt idx="599">
                  <c:v>0.59900000000000098</c:v>
                </c:pt>
                <c:pt idx="600">
                  <c:v>0.60000000000000098</c:v>
                </c:pt>
                <c:pt idx="601">
                  <c:v>0.60100000000000098</c:v>
                </c:pt>
                <c:pt idx="602">
                  <c:v>0.60200000000000098</c:v>
                </c:pt>
                <c:pt idx="603">
                  <c:v>0.60300000000000098</c:v>
                </c:pt>
                <c:pt idx="604">
                  <c:v>0.60400000000000098</c:v>
                </c:pt>
                <c:pt idx="605">
                  <c:v>0.60500000000000098</c:v>
                </c:pt>
                <c:pt idx="606">
                  <c:v>0.60600000000000098</c:v>
                </c:pt>
                <c:pt idx="607">
                  <c:v>0.60700000000000098</c:v>
                </c:pt>
                <c:pt idx="608">
                  <c:v>0.60800000000000098</c:v>
                </c:pt>
                <c:pt idx="609">
                  <c:v>0.60900000000000098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  <c:pt idx="651">
                  <c:v>0.65100000000000102</c:v>
                </c:pt>
                <c:pt idx="652">
                  <c:v>0.65200000000000102</c:v>
                </c:pt>
                <c:pt idx="653">
                  <c:v>0.65300000000000102</c:v>
                </c:pt>
                <c:pt idx="654">
                  <c:v>0.65400000000000102</c:v>
                </c:pt>
                <c:pt idx="655">
                  <c:v>0.65500000000000103</c:v>
                </c:pt>
                <c:pt idx="656">
                  <c:v>0.65600000000000103</c:v>
                </c:pt>
                <c:pt idx="657">
                  <c:v>0.65700000000000103</c:v>
                </c:pt>
                <c:pt idx="658">
                  <c:v>0.65800000000000103</c:v>
                </c:pt>
                <c:pt idx="659">
                  <c:v>0.65900000000000092</c:v>
                </c:pt>
                <c:pt idx="660">
                  <c:v>0.66000000000000103</c:v>
                </c:pt>
                <c:pt idx="661">
                  <c:v>0.66100000000000092</c:v>
                </c:pt>
                <c:pt idx="662">
                  <c:v>0.66200000000000103</c:v>
                </c:pt>
                <c:pt idx="663">
                  <c:v>0.66300000000000092</c:v>
                </c:pt>
                <c:pt idx="664">
                  <c:v>0.66400000000000103</c:v>
                </c:pt>
                <c:pt idx="665">
                  <c:v>0.66500000000000092</c:v>
                </c:pt>
                <c:pt idx="666">
                  <c:v>0.66600000000000104</c:v>
                </c:pt>
                <c:pt idx="667">
                  <c:v>0.66700000000000093</c:v>
                </c:pt>
                <c:pt idx="668">
                  <c:v>0.66800000000000104</c:v>
                </c:pt>
                <c:pt idx="669">
                  <c:v>0.66900000000000093</c:v>
                </c:pt>
                <c:pt idx="670">
                  <c:v>0.67000000000000104</c:v>
                </c:pt>
                <c:pt idx="671">
                  <c:v>0.67100000000000093</c:v>
                </c:pt>
                <c:pt idx="672">
                  <c:v>0.67200000000000104</c:v>
                </c:pt>
                <c:pt idx="673">
                  <c:v>0.67300000000000093</c:v>
                </c:pt>
                <c:pt idx="674">
                  <c:v>0.67400000000000104</c:v>
                </c:pt>
                <c:pt idx="675">
                  <c:v>0.67500000000000093</c:v>
                </c:pt>
                <c:pt idx="676">
                  <c:v>0.67600000000000104</c:v>
                </c:pt>
                <c:pt idx="677">
                  <c:v>0.67700000000000093</c:v>
                </c:pt>
                <c:pt idx="678">
                  <c:v>0.67800000000000105</c:v>
                </c:pt>
                <c:pt idx="679">
                  <c:v>0.67900000000000094</c:v>
                </c:pt>
                <c:pt idx="680">
                  <c:v>0.68000000000000105</c:v>
                </c:pt>
                <c:pt idx="681">
                  <c:v>0.68100000000000094</c:v>
                </c:pt>
                <c:pt idx="682">
                  <c:v>0.68200000000000105</c:v>
                </c:pt>
                <c:pt idx="683">
                  <c:v>0.68300000000000094</c:v>
                </c:pt>
                <c:pt idx="684">
                  <c:v>0.68400000000000105</c:v>
                </c:pt>
                <c:pt idx="685">
                  <c:v>0.68500000000000094</c:v>
                </c:pt>
                <c:pt idx="686">
                  <c:v>0.68600000000000105</c:v>
                </c:pt>
                <c:pt idx="687">
                  <c:v>0.68700000000000094</c:v>
                </c:pt>
                <c:pt idx="688">
                  <c:v>0.68800000000000106</c:v>
                </c:pt>
                <c:pt idx="689">
                  <c:v>0.68900000000000095</c:v>
                </c:pt>
                <c:pt idx="690">
                  <c:v>0.69000000000000106</c:v>
                </c:pt>
                <c:pt idx="691">
                  <c:v>0.69100000000000095</c:v>
                </c:pt>
                <c:pt idx="692">
                  <c:v>0.69200000000000106</c:v>
                </c:pt>
                <c:pt idx="693">
                  <c:v>0.69300000000000095</c:v>
                </c:pt>
                <c:pt idx="694">
                  <c:v>0.69400000000000106</c:v>
                </c:pt>
                <c:pt idx="695">
                  <c:v>0.69500000000000095</c:v>
                </c:pt>
                <c:pt idx="696">
                  <c:v>0.69600000000000106</c:v>
                </c:pt>
                <c:pt idx="697">
                  <c:v>0.69700000000000095</c:v>
                </c:pt>
                <c:pt idx="698">
                  <c:v>0.69800000000000106</c:v>
                </c:pt>
                <c:pt idx="699">
                  <c:v>0.69900000000000095</c:v>
                </c:pt>
                <c:pt idx="700">
                  <c:v>0.70000000000000107</c:v>
                </c:pt>
                <c:pt idx="701">
                  <c:v>0.70100000000000096</c:v>
                </c:pt>
                <c:pt idx="702">
                  <c:v>0.70200000000000107</c:v>
                </c:pt>
                <c:pt idx="703">
                  <c:v>0.70300000000000096</c:v>
                </c:pt>
                <c:pt idx="704">
                  <c:v>0.70400000000000107</c:v>
                </c:pt>
                <c:pt idx="705">
                  <c:v>0.70500000000000096</c:v>
                </c:pt>
                <c:pt idx="706">
                  <c:v>0.70600000000000107</c:v>
                </c:pt>
                <c:pt idx="707">
                  <c:v>0.70700000000000096</c:v>
                </c:pt>
                <c:pt idx="708">
                  <c:v>0.70800000000000107</c:v>
                </c:pt>
                <c:pt idx="709">
                  <c:v>0.70900000000000096</c:v>
                </c:pt>
                <c:pt idx="710">
                  <c:v>0.71000000000000107</c:v>
                </c:pt>
                <c:pt idx="711">
                  <c:v>0.71100000000000096</c:v>
                </c:pt>
                <c:pt idx="712">
                  <c:v>0.71200000000000108</c:v>
                </c:pt>
                <c:pt idx="713">
                  <c:v>0.71300000000000097</c:v>
                </c:pt>
                <c:pt idx="714">
                  <c:v>0.71400000000000108</c:v>
                </c:pt>
                <c:pt idx="715">
                  <c:v>0.71500000000000097</c:v>
                </c:pt>
                <c:pt idx="716">
                  <c:v>0.71600000000000108</c:v>
                </c:pt>
                <c:pt idx="717">
                  <c:v>0.71700000000000097</c:v>
                </c:pt>
                <c:pt idx="718">
                  <c:v>0.71800000000000108</c:v>
                </c:pt>
                <c:pt idx="719">
                  <c:v>0.71900000000000097</c:v>
                </c:pt>
                <c:pt idx="720">
                  <c:v>0.72000000000000097</c:v>
                </c:pt>
                <c:pt idx="721">
                  <c:v>0.72100000000000097</c:v>
                </c:pt>
                <c:pt idx="722">
                  <c:v>0.72200000000000097</c:v>
                </c:pt>
                <c:pt idx="723">
                  <c:v>0.72300000000000098</c:v>
                </c:pt>
                <c:pt idx="724">
                  <c:v>0.72400000000000098</c:v>
                </c:pt>
                <c:pt idx="725">
                  <c:v>0.72500000000000098</c:v>
                </c:pt>
                <c:pt idx="726">
                  <c:v>0.72600000000000098</c:v>
                </c:pt>
                <c:pt idx="727">
                  <c:v>0.72700000000000098</c:v>
                </c:pt>
                <c:pt idx="728">
                  <c:v>0.72800000000000098</c:v>
                </c:pt>
                <c:pt idx="729">
                  <c:v>0.72900000000000098</c:v>
                </c:pt>
                <c:pt idx="730">
                  <c:v>0.73000000000000098</c:v>
                </c:pt>
                <c:pt idx="731">
                  <c:v>0.73100000000000098</c:v>
                </c:pt>
                <c:pt idx="732">
                  <c:v>0.73200000000000098</c:v>
                </c:pt>
                <c:pt idx="733">
                  <c:v>0.73300000000000098</c:v>
                </c:pt>
                <c:pt idx="734">
                  <c:v>0.73400000000000098</c:v>
                </c:pt>
                <c:pt idx="735">
                  <c:v>0.73500000000000099</c:v>
                </c:pt>
                <c:pt idx="736">
                  <c:v>0.73600000000000099</c:v>
                </c:pt>
                <c:pt idx="737">
                  <c:v>0.73700000000000099</c:v>
                </c:pt>
                <c:pt idx="738">
                  <c:v>0.73800000000000099</c:v>
                </c:pt>
                <c:pt idx="739">
                  <c:v>0.73900000000000099</c:v>
                </c:pt>
                <c:pt idx="740">
                  <c:v>0.74000000000000099</c:v>
                </c:pt>
                <c:pt idx="741">
                  <c:v>0.74100000000000099</c:v>
                </c:pt>
                <c:pt idx="742">
                  <c:v>0.74200000000000099</c:v>
                </c:pt>
                <c:pt idx="743">
                  <c:v>0.74300000000000099</c:v>
                </c:pt>
                <c:pt idx="744">
                  <c:v>0.74400000000000099</c:v>
                </c:pt>
                <c:pt idx="745">
                  <c:v>0.74500000000000099</c:v>
                </c:pt>
                <c:pt idx="746">
                  <c:v>0.746000000000001</c:v>
                </c:pt>
                <c:pt idx="747">
                  <c:v>0.747000000000001</c:v>
                </c:pt>
                <c:pt idx="748">
                  <c:v>0.748000000000001</c:v>
                </c:pt>
                <c:pt idx="749">
                  <c:v>0.749000000000001</c:v>
                </c:pt>
                <c:pt idx="750">
                  <c:v>0.750000000000001</c:v>
                </c:pt>
                <c:pt idx="751">
                  <c:v>0.751000000000001</c:v>
                </c:pt>
                <c:pt idx="752">
                  <c:v>0.752000000000001</c:v>
                </c:pt>
                <c:pt idx="753">
                  <c:v>0.753000000000001</c:v>
                </c:pt>
                <c:pt idx="754">
                  <c:v>0.754000000000001</c:v>
                </c:pt>
                <c:pt idx="755">
                  <c:v>0.755000000000001</c:v>
                </c:pt>
                <c:pt idx="756">
                  <c:v>0.756000000000001</c:v>
                </c:pt>
                <c:pt idx="757">
                  <c:v>0.75700000000000101</c:v>
                </c:pt>
                <c:pt idx="758">
                  <c:v>0.75800000000000101</c:v>
                </c:pt>
                <c:pt idx="759">
                  <c:v>0.75900000000000101</c:v>
                </c:pt>
                <c:pt idx="760">
                  <c:v>0.76000000000000101</c:v>
                </c:pt>
                <c:pt idx="761">
                  <c:v>0.76100000000000101</c:v>
                </c:pt>
                <c:pt idx="762">
                  <c:v>0.76200000000000101</c:v>
                </c:pt>
                <c:pt idx="763">
                  <c:v>0.76300000000000101</c:v>
                </c:pt>
                <c:pt idx="764">
                  <c:v>0.76400000000000101</c:v>
                </c:pt>
                <c:pt idx="765">
                  <c:v>0.76500000000000101</c:v>
                </c:pt>
                <c:pt idx="766">
                  <c:v>0.76600000000000101</c:v>
                </c:pt>
                <c:pt idx="767">
                  <c:v>0.76700000000000101</c:v>
                </c:pt>
                <c:pt idx="768">
                  <c:v>0.76800000000000102</c:v>
                </c:pt>
                <c:pt idx="769">
                  <c:v>0.76900000000000102</c:v>
                </c:pt>
                <c:pt idx="770">
                  <c:v>0.77000000000000102</c:v>
                </c:pt>
                <c:pt idx="771">
                  <c:v>0.77100000000000102</c:v>
                </c:pt>
                <c:pt idx="772">
                  <c:v>0.77200000000000102</c:v>
                </c:pt>
                <c:pt idx="773">
                  <c:v>0.77300000000000102</c:v>
                </c:pt>
                <c:pt idx="774">
                  <c:v>0.77400000000000102</c:v>
                </c:pt>
                <c:pt idx="775">
                  <c:v>0.77500000000000102</c:v>
                </c:pt>
                <c:pt idx="776">
                  <c:v>0.77600000000000102</c:v>
                </c:pt>
                <c:pt idx="777">
                  <c:v>0.77700000000000102</c:v>
                </c:pt>
                <c:pt idx="778">
                  <c:v>0.77800000000000102</c:v>
                </c:pt>
                <c:pt idx="779">
                  <c:v>0.77900000000000102</c:v>
                </c:pt>
                <c:pt idx="780">
                  <c:v>0.78000000000000103</c:v>
                </c:pt>
                <c:pt idx="781">
                  <c:v>0.78100000000000103</c:v>
                </c:pt>
                <c:pt idx="782">
                  <c:v>0.78200000000000103</c:v>
                </c:pt>
                <c:pt idx="783">
                  <c:v>0.78300000000000103</c:v>
                </c:pt>
                <c:pt idx="784">
                  <c:v>0.78400000000000103</c:v>
                </c:pt>
                <c:pt idx="785">
                  <c:v>0.78500000000000103</c:v>
                </c:pt>
                <c:pt idx="786">
                  <c:v>0.78600000000000103</c:v>
                </c:pt>
                <c:pt idx="787">
                  <c:v>0.78700000000000103</c:v>
                </c:pt>
                <c:pt idx="788">
                  <c:v>0.78800000000000103</c:v>
                </c:pt>
                <c:pt idx="789">
                  <c:v>0.78900000000000103</c:v>
                </c:pt>
                <c:pt idx="790">
                  <c:v>0.79000000000000103</c:v>
                </c:pt>
                <c:pt idx="791">
                  <c:v>0.79100000000000104</c:v>
                </c:pt>
                <c:pt idx="792">
                  <c:v>0.79200000000000104</c:v>
                </c:pt>
                <c:pt idx="793">
                  <c:v>0.79300000000000104</c:v>
                </c:pt>
                <c:pt idx="794">
                  <c:v>0.79400000000000104</c:v>
                </c:pt>
                <c:pt idx="795">
                  <c:v>0.79500000000000104</c:v>
                </c:pt>
                <c:pt idx="796">
                  <c:v>0.79600000000000104</c:v>
                </c:pt>
                <c:pt idx="797">
                  <c:v>0.79700000000000104</c:v>
                </c:pt>
                <c:pt idx="798">
                  <c:v>0.79800000000000093</c:v>
                </c:pt>
                <c:pt idx="799">
                  <c:v>0.79900000000000104</c:v>
                </c:pt>
                <c:pt idx="800">
                  <c:v>0.80000000000000093</c:v>
                </c:pt>
                <c:pt idx="801">
                  <c:v>0.80100000000000104</c:v>
                </c:pt>
                <c:pt idx="802">
                  <c:v>0.80200000000000093</c:v>
                </c:pt>
                <c:pt idx="803">
                  <c:v>0.80300000000000105</c:v>
                </c:pt>
                <c:pt idx="804">
                  <c:v>0.80400000000000094</c:v>
                </c:pt>
                <c:pt idx="805">
                  <c:v>0.80500000000000105</c:v>
                </c:pt>
                <c:pt idx="806">
                  <c:v>0.80600000000000094</c:v>
                </c:pt>
                <c:pt idx="807">
                  <c:v>0.80700000000000105</c:v>
                </c:pt>
                <c:pt idx="808">
                  <c:v>0.80800000000000094</c:v>
                </c:pt>
                <c:pt idx="809">
                  <c:v>0.80900000000000105</c:v>
                </c:pt>
                <c:pt idx="810">
                  <c:v>0.81000000000000094</c:v>
                </c:pt>
                <c:pt idx="811">
                  <c:v>0.81100000000000105</c:v>
                </c:pt>
                <c:pt idx="812">
                  <c:v>0.81200000000000094</c:v>
                </c:pt>
                <c:pt idx="813">
                  <c:v>0.81300000000000106</c:v>
                </c:pt>
                <c:pt idx="814">
                  <c:v>0.81400000000000095</c:v>
                </c:pt>
                <c:pt idx="815">
                  <c:v>0.81500000000000106</c:v>
                </c:pt>
                <c:pt idx="816">
                  <c:v>0.81600000000000095</c:v>
                </c:pt>
                <c:pt idx="817">
                  <c:v>0.81700000000000106</c:v>
                </c:pt>
                <c:pt idx="818">
                  <c:v>0.81800000000000095</c:v>
                </c:pt>
                <c:pt idx="819">
                  <c:v>0.81900000000000106</c:v>
                </c:pt>
                <c:pt idx="820">
                  <c:v>0.82000000000000095</c:v>
                </c:pt>
                <c:pt idx="821">
                  <c:v>0.82100000000000106</c:v>
                </c:pt>
                <c:pt idx="822">
                  <c:v>0.82200000000000095</c:v>
                </c:pt>
                <c:pt idx="823">
                  <c:v>0.82300000000000106</c:v>
                </c:pt>
                <c:pt idx="824">
                  <c:v>0.82400000000000095</c:v>
                </c:pt>
                <c:pt idx="825">
                  <c:v>0.82500000000000107</c:v>
                </c:pt>
                <c:pt idx="826">
                  <c:v>0.82600000000000096</c:v>
                </c:pt>
                <c:pt idx="827">
                  <c:v>0.82700000000000107</c:v>
                </c:pt>
                <c:pt idx="828">
                  <c:v>0.82800000000000096</c:v>
                </c:pt>
                <c:pt idx="829">
                  <c:v>0.82900000000000107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0.93100000000000094</c:v>
                </c:pt>
                <c:pt idx="932">
                  <c:v>0.93200000000000105</c:v>
                </c:pt>
                <c:pt idx="933">
                  <c:v>0.93300000000000116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  <c:pt idx="1000">
                  <c:v>1</c:v>
                </c:pt>
              </c:numCache>
            </c:numRef>
          </c:cat>
          <c:val>
            <c:numRef>
              <c:f>数据!$F$2:$F$1002</c:f>
              <c:numCache>
                <c:formatCode>0.00%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8.1930000000000003E-2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3-434A-9C45-E54316A7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26464"/>
        <c:axId val="214928384"/>
      </c:lineChart>
      <c:lineChart>
        <c:grouping val="standard"/>
        <c:varyColors val="0"/>
        <c:ser>
          <c:idx val="3"/>
          <c:order val="1"/>
          <c:tx>
            <c:strRef>
              <c:f>数据!$E$1</c:f>
              <c:strCache>
                <c:ptCount val="1"/>
                <c:pt idx="0">
                  <c:v>年终奖发放极值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  <a:ln w="12700">
                <a:solidFill>
                  <a:srgbClr val="92D050"/>
                </a:solidFill>
              </a:ln>
            </c:spPr>
          </c:marker>
          <c:dPt>
            <c:idx val="227"/>
            <c:marker>
              <c:spPr>
                <a:solidFill>
                  <a:srgbClr val="92D050"/>
                </a:solidFill>
                <a:ln>
                  <a:solidFill>
                    <a:srgbClr val="92D050"/>
                  </a:solidFill>
                </a:ln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1E3-434A-9C45-E54316A74485}"/>
              </c:ext>
            </c:extLst>
          </c:dPt>
          <c:dPt>
            <c:idx val="331"/>
            <c:marker>
              <c:spPr>
                <a:solidFill>
                  <a:srgbClr val="92D050"/>
                </a:solidFill>
                <a:ln>
                  <a:solidFill>
                    <a:srgbClr val="92D050"/>
                  </a:solidFill>
                </a:ln>
              </c:spPr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1E3-434A-9C45-E54316A7448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数据!$D$2:$D$1002</c:f>
              <c:numCache>
                <c:formatCode>_ * #,##0_ ;_ * \-#,##0_ ;_ * "-"??_ ;_ @_ </c:formatCode>
                <c:ptCount val="1001"/>
                <c:pt idx="0">
                  <c:v>0</c:v>
                </c:pt>
                <c:pt idx="1">
                  <c:v>450.0000000000004</c:v>
                </c:pt>
                <c:pt idx="2">
                  <c:v>900.0000000000008</c:v>
                </c:pt>
                <c:pt idx="3">
                  <c:v>1350.0000000000011</c:v>
                </c:pt>
                <c:pt idx="4">
                  <c:v>1800.0000000000016</c:v>
                </c:pt>
                <c:pt idx="5">
                  <c:v>2250.0000000000018</c:v>
                </c:pt>
                <c:pt idx="6">
                  <c:v>2700.0000000000023</c:v>
                </c:pt>
                <c:pt idx="7">
                  <c:v>3150.0000000000027</c:v>
                </c:pt>
                <c:pt idx="8">
                  <c:v>3600.0000000000032</c:v>
                </c:pt>
                <c:pt idx="9">
                  <c:v>4050.0000000000036</c:v>
                </c:pt>
                <c:pt idx="10">
                  <c:v>4500.0000000000036</c:v>
                </c:pt>
                <c:pt idx="11">
                  <c:v>4950.0000000000045</c:v>
                </c:pt>
                <c:pt idx="12">
                  <c:v>5400.0000000000045</c:v>
                </c:pt>
                <c:pt idx="13">
                  <c:v>5850.0000000000055</c:v>
                </c:pt>
                <c:pt idx="14">
                  <c:v>6300.0000000000055</c:v>
                </c:pt>
                <c:pt idx="15">
                  <c:v>6750.0000000000064</c:v>
                </c:pt>
                <c:pt idx="16">
                  <c:v>7200.0000000000064</c:v>
                </c:pt>
                <c:pt idx="17">
                  <c:v>7650.0000000000064</c:v>
                </c:pt>
                <c:pt idx="18">
                  <c:v>8100.0000000000073</c:v>
                </c:pt>
                <c:pt idx="19">
                  <c:v>8550.0000000000073</c:v>
                </c:pt>
                <c:pt idx="20">
                  <c:v>9000.0000000000073</c:v>
                </c:pt>
                <c:pt idx="21">
                  <c:v>9450.0000000000091</c:v>
                </c:pt>
                <c:pt idx="22">
                  <c:v>9900.0000000000091</c:v>
                </c:pt>
                <c:pt idx="23">
                  <c:v>10350.000000000009</c:v>
                </c:pt>
                <c:pt idx="24">
                  <c:v>10800.000000000009</c:v>
                </c:pt>
                <c:pt idx="25">
                  <c:v>11250.000000000009</c:v>
                </c:pt>
                <c:pt idx="26">
                  <c:v>11700.000000000011</c:v>
                </c:pt>
                <c:pt idx="27">
                  <c:v>12150.000000000011</c:v>
                </c:pt>
                <c:pt idx="28">
                  <c:v>12600.000000000011</c:v>
                </c:pt>
                <c:pt idx="29">
                  <c:v>13050.000000000011</c:v>
                </c:pt>
                <c:pt idx="30">
                  <c:v>13500.000000000013</c:v>
                </c:pt>
                <c:pt idx="31">
                  <c:v>13950.000000000013</c:v>
                </c:pt>
                <c:pt idx="32">
                  <c:v>14400.000000000013</c:v>
                </c:pt>
                <c:pt idx="33">
                  <c:v>14850.000000000013</c:v>
                </c:pt>
                <c:pt idx="34">
                  <c:v>15300.000000000013</c:v>
                </c:pt>
                <c:pt idx="35">
                  <c:v>15750.000000000015</c:v>
                </c:pt>
                <c:pt idx="36">
                  <c:v>16200.000000000015</c:v>
                </c:pt>
                <c:pt idx="37">
                  <c:v>16650.000000000015</c:v>
                </c:pt>
                <c:pt idx="38">
                  <c:v>17100.000000000015</c:v>
                </c:pt>
                <c:pt idx="39">
                  <c:v>17550.000000000015</c:v>
                </c:pt>
                <c:pt idx="40">
                  <c:v>18000.000000000015</c:v>
                </c:pt>
                <c:pt idx="41">
                  <c:v>18450.000000000018</c:v>
                </c:pt>
                <c:pt idx="42">
                  <c:v>18900.000000000018</c:v>
                </c:pt>
                <c:pt idx="43">
                  <c:v>19350.000000000018</c:v>
                </c:pt>
                <c:pt idx="44">
                  <c:v>19800.000000000018</c:v>
                </c:pt>
                <c:pt idx="45">
                  <c:v>20250.000000000018</c:v>
                </c:pt>
                <c:pt idx="46">
                  <c:v>20700.000000000018</c:v>
                </c:pt>
                <c:pt idx="47">
                  <c:v>21150.000000000018</c:v>
                </c:pt>
                <c:pt idx="48">
                  <c:v>21600.000000000018</c:v>
                </c:pt>
                <c:pt idx="49">
                  <c:v>22050.000000000018</c:v>
                </c:pt>
                <c:pt idx="50">
                  <c:v>22500.000000000018</c:v>
                </c:pt>
                <c:pt idx="51">
                  <c:v>22950.000000000022</c:v>
                </c:pt>
                <c:pt idx="52">
                  <c:v>23400.000000000022</c:v>
                </c:pt>
                <c:pt idx="53">
                  <c:v>23850.000000000022</c:v>
                </c:pt>
                <c:pt idx="54">
                  <c:v>24300.000000000022</c:v>
                </c:pt>
                <c:pt idx="55">
                  <c:v>24750.000000000022</c:v>
                </c:pt>
                <c:pt idx="56">
                  <c:v>25200.000000000022</c:v>
                </c:pt>
                <c:pt idx="57">
                  <c:v>25650.000000000022</c:v>
                </c:pt>
                <c:pt idx="58">
                  <c:v>26100.000000000022</c:v>
                </c:pt>
                <c:pt idx="59">
                  <c:v>26550.000000000022</c:v>
                </c:pt>
                <c:pt idx="60">
                  <c:v>27000.000000000025</c:v>
                </c:pt>
                <c:pt idx="61">
                  <c:v>27450.000000000025</c:v>
                </c:pt>
                <c:pt idx="62">
                  <c:v>27900.000000000025</c:v>
                </c:pt>
                <c:pt idx="63">
                  <c:v>28349.999999999975</c:v>
                </c:pt>
                <c:pt idx="64">
                  <c:v>28799.999999999975</c:v>
                </c:pt>
                <c:pt idx="65">
                  <c:v>29249.999999999975</c:v>
                </c:pt>
                <c:pt idx="66">
                  <c:v>29699.999999999978</c:v>
                </c:pt>
                <c:pt idx="67">
                  <c:v>30149.999999999978</c:v>
                </c:pt>
                <c:pt idx="68">
                  <c:v>30599.999999999978</c:v>
                </c:pt>
                <c:pt idx="69">
                  <c:v>31049.999999999978</c:v>
                </c:pt>
                <c:pt idx="70">
                  <c:v>31499.999999999978</c:v>
                </c:pt>
                <c:pt idx="71">
                  <c:v>31949.999999999978</c:v>
                </c:pt>
                <c:pt idx="72">
                  <c:v>32399.999999999978</c:v>
                </c:pt>
                <c:pt idx="73">
                  <c:v>32849.999999999978</c:v>
                </c:pt>
                <c:pt idx="74">
                  <c:v>33299.999999999978</c:v>
                </c:pt>
                <c:pt idx="75">
                  <c:v>33749.999999999978</c:v>
                </c:pt>
                <c:pt idx="76">
                  <c:v>34199.999999999978</c:v>
                </c:pt>
                <c:pt idx="77">
                  <c:v>34649.999999999978</c:v>
                </c:pt>
                <c:pt idx="78">
                  <c:v>35099.999999999978</c:v>
                </c:pt>
                <c:pt idx="79">
                  <c:v>35549.999999999978</c:v>
                </c:pt>
                <c:pt idx="80">
                  <c:v>35999.999999999985</c:v>
                </c:pt>
                <c:pt idx="81">
                  <c:v>36449.999999999985</c:v>
                </c:pt>
                <c:pt idx="82">
                  <c:v>36899.999999999985</c:v>
                </c:pt>
                <c:pt idx="83">
                  <c:v>37349.999999999985</c:v>
                </c:pt>
                <c:pt idx="84">
                  <c:v>37799.999999999985</c:v>
                </c:pt>
                <c:pt idx="85">
                  <c:v>38249.999999999985</c:v>
                </c:pt>
                <c:pt idx="86">
                  <c:v>38699.999999999985</c:v>
                </c:pt>
                <c:pt idx="87">
                  <c:v>39149.999999999985</c:v>
                </c:pt>
                <c:pt idx="88">
                  <c:v>39599.999999999985</c:v>
                </c:pt>
                <c:pt idx="89">
                  <c:v>40049.999999999985</c:v>
                </c:pt>
                <c:pt idx="90">
                  <c:v>40499.999999999985</c:v>
                </c:pt>
                <c:pt idx="91">
                  <c:v>40949.999999999985</c:v>
                </c:pt>
                <c:pt idx="92">
                  <c:v>41399.999999999985</c:v>
                </c:pt>
                <c:pt idx="93">
                  <c:v>41849.999999999985</c:v>
                </c:pt>
                <c:pt idx="94">
                  <c:v>42299.999999999985</c:v>
                </c:pt>
                <c:pt idx="95">
                  <c:v>42749.999999999985</c:v>
                </c:pt>
                <c:pt idx="96">
                  <c:v>43199.999999999985</c:v>
                </c:pt>
                <c:pt idx="97">
                  <c:v>43649.999999999985</c:v>
                </c:pt>
                <c:pt idx="98">
                  <c:v>44099.999999999993</c:v>
                </c:pt>
                <c:pt idx="99">
                  <c:v>44549.999999999993</c:v>
                </c:pt>
                <c:pt idx="100">
                  <c:v>44999.999999999993</c:v>
                </c:pt>
                <c:pt idx="101">
                  <c:v>45449.999999999993</c:v>
                </c:pt>
                <c:pt idx="102">
                  <c:v>45899.999999999993</c:v>
                </c:pt>
                <c:pt idx="103">
                  <c:v>46349.999999999993</c:v>
                </c:pt>
                <c:pt idx="104">
                  <c:v>46799.999999999993</c:v>
                </c:pt>
                <c:pt idx="105">
                  <c:v>47249.999999999993</c:v>
                </c:pt>
                <c:pt idx="106">
                  <c:v>47699.999999999993</c:v>
                </c:pt>
                <c:pt idx="107">
                  <c:v>48149.999999999993</c:v>
                </c:pt>
                <c:pt idx="108">
                  <c:v>48599.999999999993</c:v>
                </c:pt>
                <c:pt idx="109">
                  <c:v>49049.999999999993</c:v>
                </c:pt>
                <c:pt idx="110">
                  <c:v>49499.999999999993</c:v>
                </c:pt>
                <c:pt idx="111">
                  <c:v>49949.999999999993</c:v>
                </c:pt>
                <c:pt idx="112">
                  <c:v>50399.999999999993</c:v>
                </c:pt>
                <c:pt idx="113">
                  <c:v>50849.999999999993</c:v>
                </c:pt>
                <c:pt idx="114">
                  <c:v>51299.999999999993</c:v>
                </c:pt>
                <c:pt idx="115">
                  <c:v>51749.999999999993</c:v>
                </c:pt>
                <c:pt idx="116">
                  <c:v>52200</c:v>
                </c:pt>
                <c:pt idx="117">
                  <c:v>52650</c:v>
                </c:pt>
                <c:pt idx="118">
                  <c:v>53100</c:v>
                </c:pt>
                <c:pt idx="119">
                  <c:v>53550</c:v>
                </c:pt>
                <c:pt idx="120">
                  <c:v>54000</c:v>
                </c:pt>
                <c:pt idx="121">
                  <c:v>54450</c:v>
                </c:pt>
                <c:pt idx="122">
                  <c:v>54900</c:v>
                </c:pt>
                <c:pt idx="123">
                  <c:v>55350</c:v>
                </c:pt>
                <c:pt idx="124">
                  <c:v>55800</c:v>
                </c:pt>
                <c:pt idx="125">
                  <c:v>56250</c:v>
                </c:pt>
                <c:pt idx="126">
                  <c:v>56700</c:v>
                </c:pt>
                <c:pt idx="127">
                  <c:v>57150</c:v>
                </c:pt>
                <c:pt idx="128">
                  <c:v>57600</c:v>
                </c:pt>
                <c:pt idx="129">
                  <c:v>58050</c:v>
                </c:pt>
                <c:pt idx="130">
                  <c:v>58500</c:v>
                </c:pt>
                <c:pt idx="131">
                  <c:v>58950</c:v>
                </c:pt>
                <c:pt idx="132">
                  <c:v>59400</c:v>
                </c:pt>
                <c:pt idx="133">
                  <c:v>59850</c:v>
                </c:pt>
                <c:pt idx="134">
                  <c:v>60300</c:v>
                </c:pt>
                <c:pt idx="135">
                  <c:v>60750.000000000007</c:v>
                </c:pt>
                <c:pt idx="136">
                  <c:v>61200.000000000007</c:v>
                </c:pt>
                <c:pt idx="137">
                  <c:v>61650.000000000007</c:v>
                </c:pt>
                <c:pt idx="138">
                  <c:v>62100.000000000007</c:v>
                </c:pt>
                <c:pt idx="139">
                  <c:v>62550.000000000007</c:v>
                </c:pt>
                <c:pt idx="140">
                  <c:v>63000.000000000007</c:v>
                </c:pt>
                <c:pt idx="141">
                  <c:v>63450.000000000007</c:v>
                </c:pt>
                <c:pt idx="142">
                  <c:v>63900.000000000007</c:v>
                </c:pt>
                <c:pt idx="143">
                  <c:v>64350.000000000007</c:v>
                </c:pt>
                <c:pt idx="144">
                  <c:v>64800.000000000007</c:v>
                </c:pt>
                <c:pt idx="145">
                  <c:v>65250.000000000007</c:v>
                </c:pt>
                <c:pt idx="146">
                  <c:v>65700.000000000015</c:v>
                </c:pt>
                <c:pt idx="147">
                  <c:v>66150.000000000015</c:v>
                </c:pt>
                <c:pt idx="148">
                  <c:v>66600.000000000015</c:v>
                </c:pt>
                <c:pt idx="149">
                  <c:v>67050.000000000015</c:v>
                </c:pt>
                <c:pt idx="150">
                  <c:v>67500.000000000015</c:v>
                </c:pt>
                <c:pt idx="151">
                  <c:v>67950.000000000015</c:v>
                </c:pt>
                <c:pt idx="152">
                  <c:v>68400.000000000015</c:v>
                </c:pt>
                <c:pt idx="153">
                  <c:v>68850.000000000015</c:v>
                </c:pt>
                <c:pt idx="154">
                  <c:v>69300.000000000015</c:v>
                </c:pt>
                <c:pt idx="155">
                  <c:v>69750.000000000015</c:v>
                </c:pt>
                <c:pt idx="156">
                  <c:v>70200.000000000015</c:v>
                </c:pt>
                <c:pt idx="157">
                  <c:v>70650.000000000015</c:v>
                </c:pt>
                <c:pt idx="158">
                  <c:v>71100.000000000015</c:v>
                </c:pt>
                <c:pt idx="159">
                  <c:v>71550.000000000015</c:v>
                </c:pt>
                <c:pt idx="160">
                  <c:v>72000.000000000015</c:v>
                </c:pt>
                <c:pt idx="161">
                  <c:v>72450.000000000015</c:v>
                </c:pt>
                <c:pt idx="162">
                  <c:v>72900.000000000015</c:v>
                </c:pt>
                <c:pt idx="163">
                  <c:v>73350.000000000015</c:v>
                </c:pt>
                <c:pt idx="164">
                  <c:v>73800.000000000015</c:v>
                </c:pt>
                <c:pt idx="165">
                  <c:v>74250.000000000015</c:v>
                </c:pt>
                <c:pt idx="166">
                  <c:v>74700.000000000015</c:v>
                </c:pt>
                <c:pt idx="167">
                  <c:v>75150.000000000015</c:v>
                </c:pt>
                <c:pt idx="168">
                  <c:v>75600.000000000015</c:v>
                </c:pt>
                <c:pt idx="169">
                  <c:v>76050.000000000015</c:v>
                </c:pt>
                <c:pt idx="170">
                  <c:v>76500.000000000015</c:v>
                </c:pt>
                <c:pt idx="171">
                  <c:v>76950.000000000015</c:v>
                </c:pt>
                <c:pt idx="172">
                  <c:v>77400.000000000015</c:v>
                </c:pt>
                <c:pt idx="173">
                  <c:v>77850.000000000015</c:v>
                </c:pt>
                <c:pt idx="174">
                  <c:v>78300.000000000015</c:v>
                </c:pt>
                <c:pt idx="175">
                  <c:v>78750.000000000015</c:v>
                </c:pt>
                <c:pt idx="176">
                  <c:v>79200.000000000015</c:v>
                </c:pt>
                <c:pt idx="177">
                  <c:v>79650.000000000015</c:v>
                </c:pt>
                <c:pt idx="178">
                  <c:v>80100.000000000015</c:v>
                </c:pt>
                <c:pt idx="179">
                  <c:v>80550.000000000015</c:v>
                </c:pt>
                <c:pt idx="180">
                  <c:v>81000.000000000029</c:v>
                </c:pt>
                <c:pt idx="181">
                  <c:v>81450.000000000029</c:v>
                </c:pt>
                <c:pt idx="182">
                  <c:v>81900.000000000029</c:v>
                </c:pt>
                <c:pt idx="183">
                  <c:v>82350.000000000029</c:v>
                </c:pt>
                <c:pt idx="184">
                  <c:v>82800.000000000029</c:v>
                </c:pt>
                <c:pt idx="185">
                  <c:v>83250.000000000029</c:v>
                </c:pt>
                <c:pt idx="186">
                  <c:v>83700.000000000029</c:v>
                </c:pt>
                <c:pt idx="187">
                  <c:v>84150.000000000029</c:v>
                </c:pt>
                <c:pt idx="188">
                  <c:v>84599.999999999971</c:v>
                </c:pt>
                <c:pt idx="189">
                  <c:v>85049.999999999971</c:v>
                </c:pt>
                <c:pt idx="190">
                  <c:v>85499.999999999971</c:v>
                </c:pt>
                <c:pt idx="191">
                  <c:v>85949.999999999971</c:v>
                </c:pt>
                <c:pt idx="192">
                  <c:v>86399.999999999971</c:v>
                </c:pt>
                <c:pt idx="193">
                  <c:v>86849.999999999971</c:v>
                </c:pt>
                <c:pt idx="194">
                  <c:v>87299.999999999971</c:v>
                </c:pt>
                <c:pt idx="195">
                  <c:v>87749.999999999971</c:v>
                </c:pt>
                <c:pt idx="196">
                  <c:v>88199.999999999985</c:v>
                </c:pt>
                <c:pt idx="197">
                  <c:v>88649.999999999985</c:v>
                </c:pt>
                <c:pt idx="198">
                  <c:v>89099.999999999985</c:v>
                </c:pt>
                <c:pt idx="199">
                  <c:v>89549.999999999985</c:v>
                </c:pt>
                <c:pt idx="200">
                  <c:v>89999.999999999985</c:v>
                </c:pt>
                <c:pt idx="201">
                  <c:v>90449.999999999985</c:v>
                </c:pt>
                <c:pt idx="202">
                  <c:v>90899.999999999985</c:v>
                </c:pt>
                <c:pt idx="203">
                  <c:v>91349.999999999985</c:v>
                </c:pt>
                <c:pt idx="204">
                  <c:v>91799.999999999985</c:v>
                </c:pt>
                <c:pt idx="205">
                  <c:v>92249.999999999985</c:v>
                </c:pt>
                <c:pt idx="206">
                  <c:v>92699.999999999985</c:v>
                </c:pt>
                <c:pt idx="207">
                  <c:v>93149.999999999985</c:v>
                </c:pt>
                <c:pt idx="208">
                  <c:v>93599.999999999985</c:v>
                </c:pt>
                <c:pt idx="209">
                  <c:v>94049.999999999985</c:v>
                </c:pt>
                <c:pt idx="210">
                  <c:v>94499.999999999985</c:v>
                </c:pt>
                <c:pt idx="211">
                  <c:v>94949.999999999985</c:v>
                </c:pt>
                <c:pt idx="212">
                  <c:v>95399.999999999985</c:v>
                </c:pt>
                <c:pt idx="213">
                  <c:v>95849.999999999985</c:v>
                </c:pt>
                <c:pt idx="214">
                  <c:v>96299.999999999985</c:v>
                </c:pt>
                <c:pt idx="215">
                  <c:v>96749.999999999985</c:v>
                </c:pt>
                <c:pt idx="216">
                  <c:v>97199.999999999985</c:v>
                </c:pt>
                <c:pt idx="217">
                  <c:v>97649.999999999985</c:v>
                </c:pt>
                <c:pt idx="218">
                  <c:v>98099.999999999985</c:v>
                </c:pt>
                <c:pt idx="219">
                  <c:v>98549.999999999985</c:v>
                </c:pt>
                <c:pt idx="220">
                  <c:v>98999.999999999985</c:v>
                </c:pt>
                <c:pt idx="221">
                  <c:v>99449.999999999985</c:v>
                </c:pt>
                <c:pt idx="222">
                  <c:v>99899.999999999985</c:v>
                </c:pt>
                <c:pt idx="223">
                  <c:v>100349.99999999999</c:v>
                </c:pt>
                <c:pt idx="224">
                  <c:v>100799.99999999999</c:v>
                </c:pt>
                <c:pt idx="225">
                  <c:v>101249.99999999999</c:v>
                </c:pt>
                <c:pt idx="226">
                  <c:v>101699.99999999999</c:v>
                </c:pt>
                <c:pt idx="227">
                  <c:v>102149.99999999999</c:v>
                </c:pt>
                <c:pt idx="228">
                  <c:v>102599.99999999999</c:v>
                </c:pt>
                <c:pt idx="229">
                  <c:v>103049.99999999999</c:v>
                </c:pt>
                <c:pt idx="230">
                  <c:v>103499.99999999999</c:v>
                </c:pt>
                <c:pt idx="231">
                  <c:v>103949.99999999999</c:v>
                </c:pt>
                <c:pt idx="232">
                  <c:v>104400</c:v>
                </c:pt>
                <c:pt idx="233">
                  <c:v>104850</c:v>
                </c:pt>
                <c:pt idx="234">
                  <c:v>105300</c:v>
                </c:pt>
                <c:pt idx="235">
                  <c:v>105750</c:v>
                </c:pt>
                <c:pt idx="236">
                  <c:v>106200</c:v>
                </c:pt>
                <c:pt idx="237">
                  <c:v>106650</c:v>
                </c:pt>
                <c:pt idx="238">
                  <c:v>107100</c:v>
                </c:pt>
                <c:pt idx="239">
                  <c:v>107550</c:v>
                </c:pt>
                <c:pt idx="240">
                  <c:v>108000</c:v>
                </c:pt>
                <c:pt idx="241">
                  <c:v>108450</c:v>
                </c:pt>
                <c:pt idx="242">
                  <c:v>108900</c:v>
                </c:pt>
                <c:pt idx="243">
                  <c:v>109350</c:v>
                </c:pt>
                <c:pt idx="244">
                  <c:v>109800</c:v>
                </c:pt>
                <c:pt idx="245">
                  <c:v>110250</c:v>
                </c:pt>
                <c:pt idx="246">
                  <c:v>110700</c:v>
                </c:pt>
                <c:pt idx="247">
                  <c:v>111150</c:v>
                </c:pt>
                <c:pt idx="248">
                  <c:v>111600</c:v>
                </c:pt>
                <c:pt idx="249">
                  <c:v>112050</c:v>
                </c:pt>
                <c:pt idx="250">
                  <c:v>112500</c:v>
                </c:pt>
                <c:pt idx="251">
                  <c:v>112950</c:v>
                </c:pt>
                <c:pt idx="252">
                  <c:v>113400</c:v>
                </c:pt>
                <c:pt idx="253">
                  <c:v>113850</c:v>
                </c:pt>
                <c:pt idx="254">
                  <c:v>114300</c:v>
                </c:pt>
                <c:pt idx="255">
                  <c:v>114750</c:v>
                </c:pt>
                <c:pt idx="256">
                  <c:v>115200</c:v>
                </c:pt>
                <c:pt idx="257">
                  <c:v>115650</c:v>
                </c:pt>
                <c:pt idx="258">
                  <c:v>116100</c:v>
                </c:pt>
                <c:pt idx="259">
                  <c:v>116550</c:v>
                </c:pt>
                <c:pt idx="260">
                  <c:v>117000</c:v>
                </c:pt>
                <c:pt idx="261">
                  <c:v>117450</c:v>
                </c:pt>
                <c:pt idx="262">
                  <c:v>117900</c:v>
                </c:pt>
                <c:pt idx="263">
                  <c:v>118350</c:v>
                </c:pt>
                <c:pt idx="264">
                  <c:v>118800</c:v>
                </c:pt>
                <c:pt idx="265">
                  <c:v>119250</c:v>
                </c:pt>
                <c:pt idx="266">
                  <c:v>119700</c:v>
                </c:pt>
                <c:pt idx="267">
                  <c:v>120150</c:v>
                </c:pt>
                <c:pt idx="268">
                  <c:v>120600</c:v>
                </c:pt>
                <c:pt idx="269">
                  <c:v>121050.00000000001</c:v>
                </c:pt>
                <c:pt idx="270">
                  <c:v>121500.00000000001</c:v>
                </c:pt>
                <c:pt idx="271">
                  <c:v>121950.00000000001</c:v>
                </c:pt>
                <c:pt idx="272">
                  <c:v>122400.00000000001</c:v>
                </c:pt>
                <c:pt idx="273">
                  <c:v>122850.00000000001</c:v>
                </c:pt>
                <c:pt idx="274">
                  <c:v>123300.00000000001</c:v>
                </c:pt>
                <c:pt idx="275">
                  <c:v>123750.00000000001</c:v>
                </c:pt>
                <c:pt idx="276">
                  <c:v>124200.00000000001</c:v>
                </c:pt>
                <c:pt idx="277">
                  <c:v>124650.00000000001</c:v>
                </c:pt>
                <c:pt idx="278">
                  <c:v>125100.00000000001</c:v>
                </c:pt>
                <c:pt idx="279">
                  <c:v>125550.00000000001</c:v>
                </c:pt>
                <c:pt idx="280">
                  <c:v>126000.00000000001</c:v>
                </c:pt>
                <c:pt idx="281">
                  <c:v>126450.00000000001</c:v>
                </c:pt>
                <c:pt idx="282">
                  <c:v>126900.00000000001</c:v>
                </c:pt>
                <c:pt idx="283">
                  <c:v>127350.00000000001</c:v>
                </c:pt>
                <c:pt idx="284">
                  <c:v>127800.00000000001</c:v>
                </c:pt>
                <c:pt idx="285">
                  <c:v>128250.00000000001</c:v>
                </c:pt>
                <c:pt idx="286">
                  <c:v>128700.00000000001</c:v>
                </c:pt>
                <c:pt idx="287">
                  <c:v>129150.00000000001</c:v>
                </c:pt>
                <c:pt idx="288">
                  <c:v>129600.00000000001</c:v>
                </c:pt>
                <c:pt idx="289">
                  <c:v>130050.00000000001</c:v>
                </c:pt>
                <c:pt idx="290">
                  <c:v>130500.00000000001</c:v>
                </c:pt>
                <c:pt idx="291">
                  <c:v>130950.00000000001</c:v>
                </c:pt>
                <c:pt idx="292">
                  <c:v>131400.00000000003</c:v>
                </c:pt>
                <c:pt idx="293">
                  <c:v>131850.00000000003</c:v>
                </c:pt>
                <c:pt idx="294">
                  <c:v>132300.00000000003</c:v>
                </c:pt>
                <c:pt idx="295">
                  <c:v>132750.00000000003</c:v>
                </c:pt>
                <c:pt idx="296">
                  <c:v>133200.00000000003</c:v>
                </c:pt>
                <c:pt idx="297">
                  <c:v>133650.00000000003</c:v>
                </c:pt>
                <c:pt idx="298">
                  <c:v>134100.00000000003</c:v>
                </c:pt>
                <c:pt idx="299">
                  <c:v>134550.00000000003</c:v>
                </c:pt>
                <c:pt idx="300">
                  <c:v>135000.00000000003</c:v>
                </c:pt>
                <c:pt idx="301">
                  <c:v>135450.00000000003</c:v>
                </c:pt>
                <c:pt idx="302">
                  <c:v>135900.00000000003</c:v>
                </c:pt>
                <c:pt idx="303">
                  <c:v>136350.00000000003</c:v>
                </c:pt>
                <c:pt idx="304">
                  <c:v>136800.00000000003</c:v>
                </c:pt>
                <c:pt idx="305">
                  <c:v>137250.00000000003</c:v>
                </c:pt>
                <c:pt idx="306">
                  <c:v>137700.00000000003</c:v>
                </c:pt>
                <c:pt idx="307">
                  <c:v>138150.00000000003</c:v>
                </c:pt>
                <c:pt idx="308">
                  <c:v>138600.00000000003</c:v>
                </c:pt>
                <c:pt idx="309">
                  <c:v>139050.00000000003</c:v>
                </c:pt>
                <c:pt idx="310">
                  <c:v>139500.00000000003</c:v>
                </c:pt>
                <c:pt idx="311">
                  <c:v>139950.00000000003</c:v>
                </c:pt>
                <c:pt idx="312">
                  <c:v>140400.00000000003</c:v>
                </c:pt>
                <c:pt idx="313">
                  <c:v>140849.99999999997</c:v>
                </c:pt>
                <c:pt idx="314">
                  <c:v>141299.99999999997</c:v>
                </c:pt>
                <c:pt idx="315">
                  <c:v>141749.99999999997</c:v>
                </c:pt>
                <c:pt idx="316">
                  <c:v>142199.99999999997</c:v>
                </c:pt>
                <c:pt idx="317">
                  <c:v>142649.99999999997</c:v>
                </c:pt>
                <c:pt idx="318">
                  <c:v>143099.99999999997</c:v>
                </c:pt>
                <c:pt idx="319">
                  <c:v>143549.99999999997</c:v>
                </c:pt>
                <c:pt idx="320">
                  <c:v>143999.99999999997</c:v>
                </c:pt>
                <c:pt idx="321">
                  <c:v>144449.99999999997</c:v>
                </c:pt>
                <c:pt idx="322">
                  <c:v>144899.99999999997</c:v>
                </c:pt>
                <c:pt idx="323">
                  <c:v>145349.99999999997</c:v>
                </c:pt>
                <c:pt idx="324">
                  <c:v>145799.99999999997</c:v>
                </c:pt>
                <c:pt idx="325">
                  <c:v>146249.99999999997</c:v>
                </c:pt>
                <c:pt idx="326">
                  <c:v>146699.99999999997</c:v>
                </c:pt>
                <c:pt idx="327">
                  <c:v>147149.99999999997</c:v>
                </c:pt>
                <c:pt idx="328">
                  <c:v>147599.99999999997</c:v>
                </c:pt>
                <c:pt idx="329">
                  <c:v>148049.99999999997</c:v>
                </c:pt>
                <c:pt idx="330">
                  <c:v>148499.99999999997</c:v>
                </c:pt>
                <c:pt idx="331">
                  <c:v>148949.99999999997</c:v>
                </c:pt>
                <c:pt idx="332">
                  <c:v>149399.99999999997</c:v>
                </c:pt>
                <c:pt idx="333">
                  <c:v>149849.99999999997</c:v>
                </c:pt>
                <c:pt idx="334">
                  <c:v>150299.99999999997</c:v>
                </c:pt>
                <c:pt idx="335">
                  <c:v>150749.99999999997</c:v>
                </c:pt>
                <c:pt idx="336">
                  <c:v>151199.99999999997</c:v>
                </c:pt>
                <c:pt idx="337">
                  <c:v>151649.99999999997</c:v>
                </c:pt>
                <c:pt idx="338">
                  <c:v>152099.99999999997</c:v>
                </c:pt>
                <c:pt idx="339">
                  <c:v>152550</c:v>
                </c:pt>
                <c:pt idx="340">
                  <c:v>153000</c:v>
                </c:pt>
                <c:pt idx="341">
                  <c:v>153450</c:v>
                </c:pt>
                <c:pt idx="342">
                  <c:v>153900</c:v>
                </c:pt>
                <c:pt idx="343">
                  <c:v>154350</c:v>
                </c:pt>
                <c:pt idx="344">
                  <c:v>154800</c:v>
                </c:pt>
                <c:pt idx="345">
                  <c:v>155250</c:v>
                </c:pt>
                <c:pt idx="346">
                  <c:v>155700</c:v>
                </c:pt>
                <c:pt idx="347">
                  <c:v>156150</c:v>
                </c:pt>
                <c:pt idx="348">
                  <c:v>156600</c:v>
                </c:pt>
                <c:pt idx="349">
                  <c:v>157050</c:v>
                </c:pt>
                <c:pt idx="350">
                  <c:v>157500</c:v>
                </c:pt>
                <c:pt idx="351">
                  <c:v>157950</c:v>
                </c:pt>
                <c:pt idx="352">
                  <c:v>158400</c:v>
                </c:pt>
                <c:pt idx="353">
                  <c:v>158850</c:v>
                </c:pt>
                <c:pt idx="354">
                  <c:v>159300</c:v>
                </c:pt>
                <c:pt idx="355">
                  <c:v>159750</c:v>
                </c:pt>
                <c:pt idx="356">
                  <c:v>160200</c:v>
                </c:pt>
                <c:pt idx="357">
                  <c:v>160650</c:v>
                </c:pt>
                <c:pt idx="358">
                  <c:v>161100</c:v>
                </c:pt>
                <c:pt idx="359">
                  <c:v>161550</c:v>
                </c:pt>
                <c:pt idx="360">
                  <c:v>162000</c:v>
                </c:pt>
                <c:pt idx="361">
                  <c:v>162450</c:v>
                </c:pt>
                <c:pt idx="362">
                  <c:v>162900</c:v>
                </c:pt>
                <c:pt idx="363">
                  <c:v>163350</c:v>
                </c:pt>
                <c:pt idx="364">
                  <c:v>163800</c:v>
                </c:pt>
                <c:pt idx="365">
                  <c:v>164250</c:v>
                </c:pt>
                <c:pt idx="366">
                  <c:v>164700</c:v>
                </c:pt>
                <c:pt idx="367">
                  <c:v>165150</c:v>
                </c:pt>
                <c:pt idx="368">
                  <c:v>165600</c:v>
                </c:pt>
                <c:pt idx="369">
                  <c:v>166050</c:v>
                </c:pt>
                <c:pt idx="370">
                  <c:v>166500</c:v>
                </c:pt>
                <c:pt idx="371">
                  <c:v>166950</c:v>
                </c:pt>
                <c:pt idx="372">
                  <c:v>167400</c:v>
                </c:pt>
                <c:pt idx="373">
                  <c:v>167850</c:v>
                </c:pt>
                <c:pt idx="374">
                  <c:v>168300</c:v>
                </c:pt>
                <c:pt idx="375">
                  <c:v>168750</c:v>
                </c:pt>
                <c:pt idx="376">
                  <c:v>169200</c:v>
                </c:pt>
                <c:pt idx="377">
                  <c:v>169650</c:v>
                </c:pt>
                <c:pt idx="378">
                  <c:v>170100</c:v>
                </c:pt>
                <c:pt idx="379">
                  <c:v>170550</c:v>
                </c:pt>
                <c:pt idx="380">
                  <c:v>171000</c:v>
                </c:pt>
                <c:pt idx="381">
                  <c:v>171450</c:v>
                </c:pt>
                <c:pt idx="382">
                  <c:v>171900</c:v>
                </c:pt>
                <c:pt idx="383">
                  <c:v>172350</c:v>
                </c:pt>
                <c:pt idx="384">
                  <c:v>172800</c:v>
                </c:pt>
                <c:pt idx="385">
                  <c:v>173250</c:v>
                </c:pt>
                <c:pt idx="386">
                  <c:v>173700</c:v>
                </c:pt>
                <c:pt idx="387">
                  <c:v>174150</c:v>
                </c:pt>
                <c:pt idx="388">
                  <c:v>174600</c:v>
                </c:pt>
                <c:pt idx="389">
                  <c:v>175050</c:v>
                </c:pt>
                <c:pt idx="390">
                  <c:v>175500</c:v>
                </c:pt>
                <c:pt idx="391">
                  <c:v>175950</c:v>
                </c:pt>
                <c:pt idx="392">
                  <c:v>176400</c:v>
                </c:pt>
                <c:pt idx="393">
                  <c:v>176850</c:v>
                </c:pt>
                <c:pt idx="394">
                  <c:v>177300</c:v>
                </c:pt>
                <c:pt idx="395">
                  <c:v>177750</c:v>
                </c:pt>
                <c:pt idx="396">
                  <c:v>178200</c:v>
                </c:pt>
                <c:pt idx="397">
                  <c:v>178650</c:v>
                </c:pt>
                <c:pt idx="398">
                  <c:v>179100</c:v>
                </c:pt>
                <c:pt idx="399">
                  <c:v>179550</c:v>
                </c:pt>
                <c:pt idx="400">
                  <c:v>180000</c:v>
                </c:pt>
                <c:pt idx="401">
                  <c:v>180450</c:v>
                </c:pt>
                <c:pt idx="402">
                  <c:v>180900</c:v>
                </c:pt>
                <c:pt idx="403">
                  <c:v>181350</c:v>
                </c:pt>
                <c:pt idx="404">
                  <c:v>181800</c:v>
                </c:pt>
                <c:pt idx="405">
                  <c:v>182250</c:v>
                </c:pt>
                <c:pt idx="406">
                  <c:v>182700</c:v>
                </c:pt>
                <c:pt idx="407">
                  <c:v>183150</c:v>
                </c:pt>
                <c:pt idx="408">
                  <c:v>183600</c:v>
                </c:pt>
                <c:pt idx="409">
                  <c:v>184050</c:v>
                </c:pt>
                <c:pt idx="410">
                  <c:v>184500</c:v>
                </c:pt>
                <c:pt idx="411">
                  <c:v>184950</c:v>
                </c:pt>
                <c:pt idx="412">
                  <c:v>185400.00000000003</c:v>
                </c:pt>
                <c:pt idx="413">
                  <c:v>185850.00000000003</c:v>
                </c:pt>
                <c:pt idx="414">
                  <c:v>186300.00000000003</c:v>
                </c:pt>
                <c:pt idx="415">
                  <c:v>186750.00000000003</c:v>
                </c:pt>
                <c:pt idx="416">
                  <c:v>187200.00000000003</c:v>
                </c:pt>
                <c:pt idx="417">
                  <c:v>187650.00000000003</c:v>
                </c:pt>
                <c:pt idx="418">
                  <c:v>188100.00000000003</c:v>
                </c:pt>
                <c:pt idx="419">
                  <c:v>188550.00000000003</c:v>
                </c:pt>
                <c:pt idx="420">
                  <c:v>189000.00000000003</c:v>
                </c:pt>
                <c:pt idx="421">
                  <c:v>189450.00000000003</c:v>
                </c:pt>
                <c:pt idx="422">
                  <c:v>189900.00000000003</c:v>
                </c:pt>
                <c:pt idx="423">
                  <c:v>190350.00000000003</c:v>
                </c:pt>
                <c:pt idx="424">
                  <c:v>190800.00000000003</c:v>
                </c:pt>
                <c:pt idx="425">
                  <c:v>191250.00000000003</c:v>
                </c:pt>
                <c:pt idx="426">
                  <c:v>191700.00000000003</c:v>
                </c:pt>
                <c:pt idx="427">
                  <c:v>192150.00000000003</c:v>
                </c:pt>
                <c:pt idx="428">
                  <c:v>192600.00000000003</c:v>
                </c:pt>
                <c:pt idx="429">
                  <c:v>193050.00000000003</c:v>
                </c:pt>
                <c:pt idx="430">
                  <c:v>193500.00000000003</c:v>
                </c:pt>
                <c:pt idx="431">
                  <c:v>193950.00000000003</c:v>
                </c:pt>
                <c:pt idx="432">
                  <c:v>194400.00000000003</c:v>
                </c:pt>
                <c:pt idx="433">
                  <c:v>194850.00000000003</c:v>
                </c:pt>
                <c:pt idx="434">
                  <c:v>195300.00000000003</c:v>
                </c:pt>
                <c:pt idx="435">
                  <c:v>195750.00000000003</c:v>
                </c:pt>
                <c:pt idx="436">
                  <c:v>196200.00000000003</c:v>
                </c:pt>
                <c:pt idx="437">
                  <c:v>196650.00000000003</c:v>
                </c:pt>
                <c:pt idx="438">
                  <c:v>197099.99999999997</c:v>
                </c:pt>
                <c:pt idx="439">
                  <c:v>197549.99999999997</c:v>
                </c:pt>
                <c:pt idx="440">
                  <c:v>197999.99999999997</c:v>
                </c:pt>
                <c:pt idx="441">
                  <c:v>198449.99999999997</c:v>
                </c:pt>
                <c:pt idx="442">
                  <c:v>198899.99999999997</c:v>
                </c:pt>
                <c:pt idx="443">
                  <c:v>199349.99999999997</c:v>
                </c:pt>
                <c:pt idx="444">
                  <c:v>199799.99999999997</c:v>
                </c:pt>
                <c:pt idx="445">
                  <c:v>200249.99999999997</c:v>
                </c:pt>
                <c:pt idx="446">
                  <c:v>200699.99999999997</c:v>
                </c:pt>
                <c:pt idx="447">
                  <c:v>201149.99999999997</c:v>
                </c:pt>
                <c:pt idx="448">
                  <c:v>201599.99999999997</c:v>
                </c:pt>
                <c:pt idx="449">
                  <c:v>202049.99999999997</c:v>
                </c:pt>
                <c:pt idx="450">
                  <c:v>202499.99999999997</c:v>
                </c:pt>
                <c:pt idx="451">
                  <c:v>202949.99999999997</c:v>
                </c:pt>
                <c:pt idx="452">
                  <c:v>203399.99999999997</c:v>
                </c:pt>
                <c:pt idx="453">
                  <c:v>203849.99999999997</c:v>
                </c:pt>
                <c:pt idx="454">
                  <c:v>204299.99999999997</c:v>
                </c:pt>
                <c:pt idx="455">
                  <c:v>204749.99999999997</c:v>
                </c:pt>
                <c:pt idx="456">
                  <c:v>205199.99999999997</c:v>
                </c:pt>
                <c:pt idx="457">
                  <c:v>205649.99999999997</c:v>
                </c:pt>
                <c:pt idx="458">
                  <c:v>206099.99999999997</c:v>
                </c:pt>
                <c:pt idx="459">
                  <c:v>206549.99999999997</c:v>
                </c:pt>
                <c:pt idx="460">
                  <c:v>206999.99999999997</c:v>
                </c:pt>
                <c:pt idx="461">
                  <c:v>207449.99999999997</c:v>
                </c:pt>
                <c:pt idx="462">
                  <c:v>207899.99999999997</c:v>
                </c:pt>
                <c:pt idx="463">
                  <c:v>208349.99999999997</c:v>
                </c:pt>
                <c:pt idx="464">
                  <c:v>208800</c:v>
                </c:pt>
                <c:pt idx="465">
                  <c:v>209250</c:v>
                </c:pt>
                <c:pt idx="466">
                  <c:v>209700</c:v>
                </c:pt>
                <c:pt idx="467">
                  <c:v>210150</c:v>
                </c:pt>
                <c:pt idx="468">
                  <c:v>210600</c:v>
                </c:pt>
                <c:pt idx="469">
                  <c:v>211050</c:v>
                </c:pt>
                <c:pt idx="470">
                  <c:v>211500</c:v>
                </c:pt>
                <c:pt idx="471">
                  <c:v>211950</c:v>
                </c:pt>
                <c:pt idx="472">
                  <c:v>212400</c:v>
                </c:pt>
                <c:pt idx="473">
                  <c:v>212850</c:v>
                </c:pt>
                <c:pt idx="474">
                  <c:v>213300</c:v>
                </c:pt>
                <c:pt idx="475">
                  <c:v>213750</c:v>
                </c:pt>
                <c:pt idx="476">
                  <c:v>214200</c:v>
                </c:pt>
                <c:pt idx="477">
                  <c:v>214650</c:v>
                </c:pt>
                <c:pt idx="478">
                  <c:v>215100</c:v>
                </c:pt>
                <c:pt idx="479">
                  <c:v>215550</c:v>
                </c:pt>
                <c:pt idx="480">
                  <c:v>216000</c:v>
                </c:pt>
                <c:pt idx="481">
                  <c:v>216450</c:v>
                </c:pt>
                <c:pt idx="482">
                  <c:v>216900</c:v>
                </c:pt>
                <c:pt idx="483">
                  <c:v>217350</c:v>
                </c:pt>
                <c:pt idx="484">
                  <c:v>217800</c:v>
                </c:pt>
                <c:pt idx="485">
                  <c:v>218250</c:v>
                </c:pt>
                <c:pt idx="486">
                  <c:v>218700</c:v>
                </c:pt>
                <c:pt idx="487">
                  <c:v>219150</c:v>
                </c:pt>
                <c:pt idx="488">
                  <c:v>219600</c:v>
                </c:pt>
                <c:pt idx="489">
                  <c:v>220050</c:v>
                </c:pt>
                <c:pt idx="490">
                  <c:v>220500</c:v>
                </c:pt>
                <c:pt idx="491">
                  <c:v>220950</c:v>
                </c:pt>
                <c:pt idx="492">
                  <c:v>221400</c:v>
                </c:pt>
                <c:pt idx="493">
                  <c:v>221850</c:v>
                </c:pt>
                <c:pt idx="494">
                  <c:v>222300</c:v>
                </c:pt>
                <c:pt idx="495">
                  <c:v>222750</c:v>
                </c:pt>
                <c:pt idx="496">
                  <c:v>223200</c:v>
                </c:pt>
                <c:pt idx="497">
                  <c:v>223650</c:v>
                </c:pt>
                <c:pt idx="498">
                  <c:v>224100</c:v>
                </c:pt>
                <c:pt idx="499">
                  <c:v>224550</c:v>
                </c:pt>
                <c:pt idx="500">
                  <c:v>225000</c:v>
                </c:pt>
                <c:pt idx="501">
                  <c:v>225450</c:v>
                </c:pt>
                <c:pt idx="502">
                  <c:v>225900</c:v>
                </c:pt>
                <c:pt idx="503">
                  <c:v>226350</c:v>
                </c:pt>
                <c:pt idx="504">
                  <c:v>226800</c:v>
                </c:pt>
                <c:pt idx="505">
                  <c:v>227250</c:v>
                </c:pt>
                <c:pt idx="506">
                  <c:v>227700</c:v>
                </c:pt>
                <c:pt idx="507">
                  <c:v>228150</c:v>
                </c:pt>
                <c:pt idx="508">
                  <c:v>228600</c:v>
                </c:pt>
                <c:pt idx="509">
                  <c:v>229050</c:v>
                </c:pt>
                <c:pt idx="510">
                  <c:v>229500</c:v>
                </c:pt>
                <c:pt idx="511">
                  <c:v>229950</c:v>
                </c:pt>
                <c:pt idx="512">
                  <c:v>230400</c:v>
                </c:pt>
                <c:pt idx="513">
                  <c:v>230850</c:v>
                </c:pt>
                <c:pt idx="514">
                  <c:v>231300</c:v>
                </c:pt>
                <c:pt idx="515">
                  <c:v>231750</c:v>
                </c:pt>
                <c:pt idx="516">
                  <c:v>232200</c:v>
                </c:pt>
                <c:pt idx="517">
                  <c:v>232650</c:v>
                </c:pt>
                <c:pt idx="518">
                  <c:v>233100</c:v>
                </c:pt>
                <c:pt idx="519">
                  <c:v>233550</c:v>
                </c:pt>
                <c:pt idx="520">
                  <c:v>234000</c:v>
                </c:pt>
                <c:pt idx="521">
                  <c:v>234450</c:v>
                </c:pt>
                <c:pt idx="522">
                  <c:v>234900</c:v>
                </c:pt>
                <c:pt idx="523">
                  <c:v>235350</c:v>
                </c:pt>
                <c:pt idx="524">
                  <c:v>235800</c:v>
                </c:pt>
                <c:pt idx="525">
                  <c:v>236250</c:v>
                </c:pt>
                <c:pt idx="526">
                  <c:v>236700</c:v>
                </c:pt>
                <c:pt idx="527">
                  <c:v>237150</c:v>
                </c:pt>
                <c:pt idx="528">
                  <c:v>237600</c:v>
                </c:pt>
                <c:pt idx="529">
                  <c:v>238050</c:v>
                </c:pt>
                <c:pt idx="530">
                  <c:v>238500</c:v>
                </c:pt>
                <c:pt idx="531">
                  <c:v>238950</c:v>
                </c:pt>
                <c:pt idx="532">
                  <c:v>239400</c:v>
                </c:pt>
                <c:pt idx="533">
                  <c:v>239849.99999999997</c:v>
                </c:pt>
                <c:pt idx="534">
                  <c:v>240300</c:v>
                </c:pt>
                <c:pt idx="535">
                  <c:v>240749.99999999997</c:v>
                </c:pt>
                <c:pt idx="536">
                  <c:v>241200</c:v>
                </c:pt>
                <c:pt idx="537">
                  <c:v>241649.99999999997</c:v>
                </c:pt>
                <c:pt idx="538">
                  <c:v>242100.00000000003</c:v>
                </c:pt>
                <c:pt idx="539">
                  <c:v>242549.99999999997</c:v>
                </c:pt>
                <c:pt idx="540">
                  <c:v>243000.00000000003</c:v>
                </c:pt>
                <c:pt idx="541">
                  <c:v>243449.99999999997</c:v>
                </c:pt>
                <c:pt idx="542">
                  <c:v>243900.00000000003</c:v>
                </c:pt>
                <c:pt idx="543">
                  <c:v>244349.99999999997</c:v>
                </c:pt>
                <c:pt idx="544">
                  <c:v>244800.00000000003</c:v>
                </c:pt>
                <c:pt idx="545">
                  <c:v>245249.99999999997</c:v>
                </c:pt>
                <c:pt idx="546">
                  <c:v>245700.00000000003</c:v>
                </c:pt>
                <c:pt idx="547">
                  <c:v>246149.99999999997</c:v>
                </c:pt>
                <c:pt idx="548">
                  <c:v>246600.00000000003</c:v>
                </c:pt>
                <c:pt idx="549">
                  <c:v>247049.99999999997</c:v>
                </c:pt>
                <c:pt idx="550">
                  <c:v>247500.00000000003</c:v>
                </c:pt>
                <c:pt idx="551">
                  <c:v>247949.99999999997</c:v>
                </c:pt>
                <c:pt idx="552">
                  <c:v>248400.00000000003</c:v>
                </c:pt>
                <c:pt idx="553">
                  <c:v>248849.99999999997</c:v>
                </c:pt>
                <c:pt idx="554">
                  <c:v>249300.00000000003</c:v>
                </c:pt>
                <c:pt idx="555">
                  <c:v>249749.99999999997</c:v>
                </c:pt>
                <c:pt idx="556">
                  <c:v>250200.00000000003</c:v>
                </c:pt>
                <c:pt idx="557">
                  <c:v>250649.99999999997</c:v>
                </c:pt>
                <c:pt idx="558">
                  <c:v>251100.00000000003</c:v>
                </c:pt>
                <c:pt idx="559">
                  <c:v>251549.99999999997</c:v>
                </c:pt>
                <c:pt idx="560">
                  <c:v>252000.00000000003</c:v>
                </c:pt>
                <c:pt idx="561">
                  <c:v>252449.99999999997</c:v>
                </c:pt>
                <c:pt idx="562">
                  <c:v>252900.00000000003</c:v>
                </c:pt>
                <c:pt idx="563">
                  <c:v>253350.00000000047</c:v>
                </c:pt>
                <c:pt idx="564">
                  <c:v>253800.00000000044</c:v>
                </c:pt>
                <c:pt idx="565">
                  <c:v>254250.00000000047</c:v>
                </c:pt>
                <c:pt idx="566">
                  <c:v>254700.00000000044</c:v>
                </c:pt>
                <c:pt idx="567">
                  <c:v>255150.00000000047</c:v>
                </c:pt>
                <c:pt idx="568">
                  <c:v>255600.00000000044</c:v>
                </c:pt>
                <c:pt idx="569">
                  <c:v>256050.00000000047</c:v>
                </c:pt>
                <c:pt idx="570">
                  <c:v>256500.00000000044</c:v>
                </c:pt>
                <c:pt idx="571">
                  <c:v>256950.00000000047</c:v>
                </c:pt>
                <c:pt idx="572">
                  <c:v>257400.00000000044</c:v>
                </c:pt>
                <c:pt idx="573">
                  <c:v>257850.00000000047</c:v>
                </c:pt>
                <c:pt idx="574">
                  <c:v>258300.00000000044</c:v>
                </c:pt>
                <c:pt idx="575">
                  <c:v>258750.00000000047</c:v>
                </c:pt>
                <c:pt idx="576">
                  <c:v>259200.00000000044</c:v>
                </c:pt>
                <c:pt idx="577">
                  <c:v>259650.00000000049</c:v>
                </c:pt>
                <c:pt idx="578">
                  <c:v>260100.00000000044</c:v>
                </c:pt>
                <c:pt idx="579">
                  <c:v>260550.00000000049</c:v>
                </c:pt>
                <c:pt idx="580">
                  <c:v>261000.00000000044</c:v>
                </c:pt>
                <c:pt idx="581">
                  <c:v>261450.00000000049</c:v>
                </c:pt>
                <c:pt idx="582">
                  <c:v>261900.00000000044</c:v>
                </c:pt>
                <c:pt idx="583">
                  <c:v>262350.00000000047</c:v>
                </c:pt>
                <c:pt idx="584">
                  <c:v>262800.00000000041</c:v>
                </c:pt>
                <c:pt idx="585">
                  <c:v>263250.00000000047</c:v>
                </c:pt>
                <c:pt idx="586">
                  <c:v>263700.00000000041</c:v>
                </c:pt>
                <c:pt idx="587">
                  <c:v>264150.00000000047</c:v>
                </c:pt>
                <c:pt idx="588">
                  <c:v>264600.00000000041</c:v>
                </c:pt>
                <c:pt idx="589">
                  <c:v>265050.00000000047</c:v>
                </c:pt>
                <c:pt idx="590">
                  <c:v>265500.00000000041</c:v>
                </c:pt>
                <c:pt idx="591">
                  <c:v>265950.00000000047</c:v>
                </c:pt>
                <c:pt idx="592">
                  <c:v>266400.00000000041</c:v>
                </c:pt>
                <c:pt idx="593">
                  <c:v>266850.00000000047</c:v>
                </c:pt>
                <c:pt idx="594">
                  <c:v>267300.00000000047</c:v>
                </c:pt>
                <c:pt idx="595">
                  <c:v>267750.00000000047</c:v>
                </c:pt>
                <c:pt idx="596">
                  <c:v>268200.00000000047</c:v>
                </c:pt>
                <c:pt idx="597">
                  <c:v>268650.00000000047</c:v>
                </c:pt>
                <c:pt idx="598">
                  <c:v>269100.00000000047</c:v>
                </c:pt>
                <c:pt idx="599">
                  <c:v>269550.00000000047</c:v>
                </c:pt>
                <c:pt idx="600">
                  <c:v>270000.00000000047</c:v>
                </c:pt>
                <c:pt idx="601">
                  <c:v>270450.00000000047</c:v>
                </c:pt>
                <c:pt idx="602">
                  <c:v>270900.00000000047</c:v>
                </c:pt>
                <c:pt idx="603">
                  <c:v>271350.00000000047</c:v>
                </c:pt>
                <c:pt idx="604">
                  <c:v>271800.00000000047</c:v>
                </c:pt>
                <c:pt idx="605">
                  <c:v>272250.00000000047</c:v>
                </c:pt>
                <c:pt idx="606">
                  <c:v>272700.00000000047</c:v>
                </c:pt>
                <c:pt idx="607">
                  <c:v>273150.00000000047</c:v>
                </c:pt>
                <c:pt idx="608">
                  <c:v>273600.00000000047</c:v>
                </c:pt>
                <c:pt idx="609">
                  <c:v>274050.00000000047</c:v>
                </c:pt>
                <c:pt idx="610">
                  <c:v>274500.00000000047</c:v>
                </c:pt>
                <c:pt idx="611">
                  <c:v>274950.00000000047</c:v>
                </c:pt>
                <c:pt idx="612">
                  <c:v>275400.00000000047</c:v>
                </c:pt>
                <c:pt idx="613">
                  <c:v>275850.00000000047</c:v>
                </c:pt>
                <c:pt idx="614">
                  <c:v>276300.00000000047</c:v>
                </c:pt>
                <c:pt idx="615">
                  <c:v>276750.00000000047</c:v>
                </c:pt>
                <c:pt idx="616">
                  <c:v>277200.00000000047</c:v>
                </c:pt>
                <c:pt idx="617">
                  <c:v>277650.00000000047</c:v>
                </c:pt>
                <c:pt idx="618">
                  <c:v>278100.00000000047</c:v>
                </c:pt>
                <c:pt idx="619">
                  <c:v>278550.00000000047</c:v>
                </c:pt>
                <c:pt idx="620">
                  <c:v>279000.00000000047</c:v>
                </c:pt>
                <c:pt idx="621">
                  <c:v>279450.00000000047</c:v>
                </c:pt>
                <c:pt idx="622">
                  <c:v>279900.00000000047</c:v>
                </c:pt>
                <c:pt idx="623">
                  <c:v>280350.00000000047</c:v>
                </c:pt>
                <c:pt idx="624">
                  <c:v>280800.00000000047</c:v>
                </c:pt>
                <c:pt idx="625">
                  <c:v>281250.00000000047</c:v>
                </c:pt>
                <c:pt idx="626">
                  <c:v>281700.00000000047</c:v>
                </c:pt>
                <c:pt idx="627">
                  <c:v>282150.00000000047</c:v>
                </c:pt>
                <c:pt idx="628">
                  <c:v>282600.00000000047</c:v>
                </c:pt>
                <c:pt idx="629">
                  <c:v>283050.00000000047</c:v>
                </c:pt>
                <c:pt idx="630">
                  <c:v>283500.00000000047</c:v>
                </c:pt>
                <c:pt idx="631">
                  <c:v>283950.00000000047</c:v>
                </c:pt>
                <c:pt idx="632">
                  <c:v>284400.00000000047</c:v>
                </c:pt>
                <c:pt idx="633">
                  <c:v>284850.00000000047</c:v>
                </c:pt>
                <c:pt idx="634">
                  <c:v>285300.00000000047</c:v>
                </c:pt>
                <c:pt idx="635">
                  <c:v>285750.00000000047</c:v>
                </c:pt>
                <c:pt idx="636">
                  <c:v>286200.00000000047</c:v>
                </c:pt>
                <c:pt idx="637">
                  <c:v>286650.00000000047</c:v>
                </c:pt>
                <c:pt idx="638">
                  <c:v>287100.00000000047</c:v>
                </c:pt>
                <c:pt idx="639">
                  <c:v>287550.00000000047</c:v>
                </c:pt>
                <c:pt idx="640">
                  <c:v>288000.00000000047</c:v>
                </c:pt>
                <c:pt idx="641">
                  <c:v>288450.00000000047</c:v>
                </c:pt>
                <c:pt idx="642">
                  <c:v>288900.00000000047</c:v>
                </c:pt>
                <c:pt idx="643">
                  <c:v>289350.00000000047</c:v>
                </c:pt>
                <c:pt idx="644">
                  <c:v>289800.00000000047</c:v>
                </c:pt>
                <c:pt idx="645">
                  <c:v>290250.00000000047</c:v>
                </c:pt>
                <c:pt idx="646">
                  <c:v>290700.00000000047</c:v>
                </c:pt>
                <c:pt idx="647">
                  <c:v>291150.00000000047</c:v>
                </c:pt>
                <c:pt idx="648">
                  <c:v>291600.00000000047</c:v>
                </c:pt>
                <c:pt idx="649">
                  <c:v>292050.00000000047</c:v>
                </c:pt>
                <c:pt idx="650">
                  <c:v>292500.00000000047</c:v>
                </c:pt>
                <c:pt idx="651">
                  <c:v>292950.00000000047</c:v>
                </c:pt>
                <c:pt idx="652">
                  <c:v>293400.00000000047</c:v>
                </c:pt>
                <c:pt idx="653">
                  <c:v>293850.00000000047</c:v>
                </c:pt>
                <c:pt idx="654">
                  <c:v>294300.00000000047</c:v>
                </c:pt>
                <c:pt idx="655">
                  <c:v>294750.00000000047</c:v>
                </c:pt>
                <c:pt idx="656">
                  <c:v>295200.00000000047</c:v>
                </c:pt>
                <c:pt idx="657">
                  <c:v>295650.00000000047</c:v>
                </c:pt>
                <c:pt idx="658">
                  <c:v>296100.00000000047</c:v>
                </c:pt>
                <c:pt idx="659">
                  <c:v>296550.00000000041</c:v>
                </c:pt>
                <c:pt idx="660">
                  <c:v>297000.00000000047</c:v>
                </c:pt>
                <c:pt idx="661">
                  <c:v>297450.00000000041</c:v>
                </c:pt>
                <c:pt idx="662">
                  <c:v>297900.00000000047</c:v>
                </c:pt>
                <c:pt idx="663">
                  <c:v>298350.00000000041</c:v>
                </c:pt>
                <c:pt idx="664">
                  <c:v>298800.00000000047</c:v>
                </c:pt>
                <c:pt idx="665">
                  <c:v>299250.00000000041</c:v>
                </c:pt>
                <c:pt idx="666">
                  <c:v>299700.00000000047</c:v>
                </c:pt>
                <c:pt idx="667">
                  <c:v>300150.00000000041</c:v>
                </c:pt>
                <c:pt idx="668">
                  <c:v>300600.00000000047</c:v>
                </c:pt>
                <c:pt idx="669">
                  <c:v>301050.00000000041</c:v>
                </c:pt>
                <c:pt idx="670">
                  <c:v>301500.00000000047</c:v>
                </c:pt>
                <c:pt idx="671">
                  <c:v>301950.00000000041</c:v>
                </c:pt>
                <c:pt idx="672">
                  <c:v>302400.00000000047</c:v>
                </c:pt>
                <c:pt idx="673">
                  <c:v>302850.00000000041</c:v>
                </c:pt>
                <c:pt idx="674">
                  <c:v>303300.00000000047</c:v>
                </c:pt>
                <c:pt idx="675">
                  <c:v>303750.00000000041</c:v>
                </c:pt>
                <c:pt idx="676">
                  <c:v>304200.00000000047</c:v>
                </c:pt>
                <c:pt idx="677">
                  <c:v>304650.00000000041</c:v>
                </c:pt>
                <c:pt idx="678">
                  <c:v>305100.00000000047</c:v>
                </c:pt>
                <c:pt idx="679">
                  <c:v>305550.00000000041</c:v>
                </c:pt>
                <c:pt idx="680">
                  <c:v>306000.00000000047</c:v>
                </c:pt>
                <c:pt idx="681">
                  <c:v>306450.00000000041</c:v>
                </c:pt>
                <c:pt idx="682">
                  <c:v>306900.00000000047</c:v>
                </c:pt>
                <c:pt idx="683">
                  <c:v>307350.00000000041</c:v>
                </c:pt>
                <c:pt idx="684">
                  <c:v>307800.00000000047</c:v>
                </c:pt>
                <c:pt idx="685">
                  <c:v>308250.00000000041</c:v>
                </c:pt>
                <c:pt idx="686">
                  <c:v>308700.00000000047</c:v>
                </c:pt>
                <c:pt idx="687">
                  <c:v>309150.00000000041</c:v>
                </c:pt>
                <c:pt idx="688">
                  <c:v>309600.00000000047</c:v>
                </c:pt>
                <c:pt idx="689">
                  <c:v>310050.00000000041</c:v>
                </c:pt>
                <c:pt idx="690">
                  <c:v>310500.00000000047</c:v>
                </c:pt>
                <c:pt idx="691">
                  <c:v>310950.00000000041</c:v>
                </c:pt>
                <c:pt idx="692">
                  <c:v>311400.00000000047</c:v>
                </c:pt>
                <c:pt idx="693">
                  <c:v>311850.00000000041</c:v>
                </c:pt>
                <c:pt idx="694">
                  <c:v>312300.00000000047</c:v>
                </c:pt>
                <c:pt idx="695">
                  <c:v>312750.00000000041</c:v>
                </c:pt>
                <c:pt idx="696">
                  <c:v>313200.00000000047</c:v>
                </c:pt>
                <c:pt idx="697">
                  <c:v>313650.00000000041</c:v>
                </c:pt>
                <c:pt idx="698">
                  <c:v>314100.00000000047</c:v>
                </c:pt>
                <c:pt idx="699">
                  <c:v>314550.00000000041</c:v>
                </c:pt>
                <c:pt idx="700">
                  <c:v>315000.00000000047</c:v>
                </c:pt>
                <c:pt idx="701">
                  <c:v>315450.00000000041</c:v>
                </c:pt>
                <c:pt idx="702">
                  <c:v>315900.00000000047</c:v>
                </c:pt>
                <c:pt idx="703">
                  <c:v>316350.00000000041</c:v>
                </c:pt>
                <c:pt idx="704">
                  <c:v>316800.00000000047</c:v>
                </c:pt>
                <c:pt idx="705">
                  <c:v>317250.00000000041</c:v>
                </c:pt>
                <c:pt idx="706">
                  <c:v>317700.00000000047</c:v>
                </c:pt>
                <c:pt idx="707">
                  <c:v>318150.00000000041</c:v>
                </c:pt>
                <c:pt idx="708">
                  <c:v>318600.00000000047</c:v>
                </c:pt>
                <c:pt idx="709">
                  <c:v>319050.00000000041</c:v>
                </c:pt>
                <c:pt idx="710">
                  <c:v>319500.00000000047</c:v>
                </c:pt>
                <c:pt idx="711">
                  <c:v>319950.00000000041</c:v>
                </c:pt>
                <c:pt idx="712">
                  <c:v>320400.00000000047</c:v>
                </c:pt>
                <c:pt idx="713">
                  <c:v>320850.00000000041</c:v>
                </c:pt>
                <c:pt idx="714">
                  <c:v>321300.00000000047</c:v>
                </c:pt>
                <c:pt idx="715">
                  <c:v>321750.00000000041</c:v>
                </c:pt>
                <c:pt idx="716">
                  <c:v>322200.00000000047</c:v>
                </c:pt>
                <c:pt idx="717">
                  <c:v>322650.00000000041</c:v>
                </c:pt>
                <c:pt idx="718">
                  <c:v>323100.00000000047</c:v>
                </c:pt>
                <c:pt idx="719">
                  <c:v>323550.00000000047</c:v>
                </c:pt>
                <c:pt idx="720">
                  <c:v>324000.00000000047</c:v>
                </c:pt>
                <c:pt idx="721">
                  <c:v>324450.00000000047</c:v>
                </c:pt>
                <c:pt idx="722">
                  <c:v>324900.00000000047</c:v>
                </c:pt>
                <c:pt idx="723">
                  <c:v>325350.00000000047</c:v>
                </c:pt>
                <c:pt idx="724">
                  <c:v>325800.00000000047</c:v>
                </c:pt>
                <c:pt idx="725">
                  <c:v>326250.00000000047</c:v>
                </c:pt>
                <c:pt idx="726">
                  <c:v>326700.00000000047</c:v>
                </c:pt>
                <c:pt idx="727">
                  <c:v>327150.00000000047</c:v>
                </c:pt>
                <c:pt idx="728">
                  <c:v>327600.00000000047</c:v>
                </c:pt>
                <c:pt idx="729">
                  <c:v>328050.00000000047</c:v>
                </c:pt>
                <c:pt idx="730">
                  <c:v>328500.00000000047</c:v>
                </c:pt>
                <c:pt idx="731">
                  <c:v>328950.00000000047</c:v>
                </c:pt>
                <c:pt idx="732">
                  <c:v>329400.00000000047</c:v>
                </c:pt>
                <c:pt idx="733">
                  <c:v>329850.00000000047</c:v>
                </c:pt>
                <c:pt idx="734">
                  <c:v>330300.00000000047</c:v>
                </c:pt>
                <c:pt idx="735">
                  <c:v>330750.00000000047</c:v>
                </c:pt>
                <c:pt idx="736">
                  <c:v>331200.00000000047</c:v>
                </c:pt>
                <c:pt idx="737">
                  <c:v>331650.00000000047</c:v>
                </c:pt>
                <c:pt idx="738">
                  <c:v>332100.00000000047</c:v>
                </c:pt>
                <c:pt idx="739">
                  <c:v>332550.00000000047</c:v>
                </c:pt>
                <c:pt idx="740">
                  <c:v>333000.00000000047</c:v>
                </c:pt>
                <c:pt idx="741">
                  <c:v>333450.00000000047</c:v>
                </c:pt>
                <c:pt idx="742">
                  <c:v>333900.00000000047</c:v>
                </c:pt>
                <c:pt idx="743">
                  <c:v>334350.00000000047</c:v>
                </c:pt>
                <c:pt idx="744">
                  <c:v>334800.00000000047</c:v>
                </c:pt>
                <c:pt idx="745">
                  <c:v>335250.00000000047</c:v>
                </c:pt>
                <c:pt idx="746">
                  <c:v>335700.00000000047</c:v>
                </c:pt>
                <c:pt idx="747">
                  <c:v>336150.00000000047</c:v>
                </c:pt>
                <c:pt idx="748">
                  <c:v>336600.00000000047</c:v>
                </c:pt>
                <c:pt idx="749">
                  <c:v>337050.00000000047</c:v>
                </c:pt>
                <c:pt idx="750">
                  <c:v>337500.00000000047</c:v>
                </c:pt>
                <c:pt idx="751">
                  <c:v>337950.00000000047</c:v>
                </c:pt>
                <c:pt idx="752">
                  <c:v>338400.00000000047</c:v>
                </c:pt>
                <c:pt idx="753">
                  <c:v>338850.00000000047</c:v>
                </c:pt>
                <c:pt idx="754">
                  <c:v>339300.00000000047</c:v>
                </c:pt>
                <c:pt idx="755">
                  <c:v>339750.00000000047</c:v>
                </c:pt>
                <c:pt idx="756">
                  <c:v>340200.00000000047</c:v>
                </c:pt>
                <c:pt idx="757">
                  <c:v>340650.00000000047</c:v>
                </c:pt>
                <c:pt idx="758">
                  <c:v>341100.00000000047</c:v>
                </c:pt>
                <c:pt idx="759">
                  <c:v>341550.00000000047</c:v>
                </c:pt>
                <c:pt idx="760">
                  <c:v>342000.00000000047</c:v>
                </c:pt>
                <c:pt idx="761">
                  <c:v>342450.00000000047</c:v>
                </c:pt>
                <c:pt idx="762">
                  <c:v>342900.00000000047</c:v>
                </c:pt>
                <c:pt idx="763">
                  <c:v>343350.00000000047</c:v>
                </c:pt>
                <c:pt idx="764">
                  <c:v>343800.00000000047</c:v>
                </c:pt>
                <c:pt idx="765">
                  <c:v>344250.00000000047</c:v>
                </c:pt>
                <c:pt idx="766">
                  <c:v>344700.00000000047</c:v>
                </c:pt>
                <c:pt idx="767">
                  <c:v>345150.00000000047</c:v>
                </c:pt>
                <c:pt idx="768">
                  <c:v>345600.00000000047</c:v>
                </c:pt>
                <c:pt idx="769">
                  <c:v>346050.00000000047</c:v>
                </c:pt>
                <c:pt idx="770">
                  <c:v>346500.00000000047</c:v>
                </c:pt>
                <c:pt idx="771">
                  <c:v>346950.00000000047</c:v>
                </c:pt>
                <c:pt idx="772">
                  <c:v>347400.00000000047</c:v>
                </c:pt>
                <c:pt idx="773">
                  <c:v>347850.00000000047</c:v>
                </c:pt>
                <c:pt idx="774">
                  <c:v>348300.00000000047</c:v>
                </c:pt>
                <c:pt idx="775">
                  <c:v>348750.00000000047</c:v>
                </c:pt>
                <c:pt idx="776">
                  <c:v>349200.00000000047</c:v>
                </c:pt>
                <c:pt idx="777">
                  <c:v>349650.00000000047</c:v>
                </c:pt>
                <c:pt idx="778">
                  <c:v>350100.00000000047</c:v>
                </c:pt>
                <c:pt idx="779">
                  <c:v>350550.00000000047</c:v>
                </c:pt>
                <c:pt idx="780">
                  <c:v>351000.00000000047</c:v>
                </c:pt>
                <c:pt idx="781">
                  <c:v>351450.00000000047</c:v>
                </c:pt>
                <c:pt idx="782">
                  <c:v>351900.00000000047</c:v>
                </c:pt>
                <c:pt idx="783">
                  <c:v>352350.00000000047</c:v>
                </c:pt>
                <c:pt idx="784">
                  <c:v>352800.00000000047</c:v>
                </c:pt>
                <c:pt idx="785">
                  <c:v>353250.00000000047</c:v>
                </c:pt>
                <c:pt idx="786">
                  <c:v>353700.00000000047</c:v>
                </c:pt>
                <c:pt idx="787">
                  <c:v>354150.00000000047</c:v>
                </c:pt>
                <c:pt idx="788">
                  <c:v>354600.00000000047</c:v>
                </c:pt>
                <c:pt idx="789">
                  <c:v>355050.00000000047</c:v>
                </c:pt>
                <c:pt idx="790">
                  <c:v>355500.00000000047</c:v>
                </c:pt>
                <c:pt idx="791">
                  <c:v>355950.00000000047</c:v>
                </c:pt>
                <c:pt idx="792">
                  <c:v>356400.00000000047</c:v>
                </c:pt>
                <c:pt idx="793">
                  <c:v>356850.00000000047</c:v>
                </c:pt>
                <c:pt idx="794">
                  <c:v>357300.00000000047</c:v>
                </c:pt>
                <c:pt idx="795">
                  <c:v>357750.00000000047</c:v>
                </c:pt>
                <c:pt idx="796">
                  <c:v>358200.00000000047</c:v>
                </c:pt>
                <c:pt idx="797">
                  <c:v>358650.00000000047</c:v>
                </c:pt>
                <c:pt idx="798">
                  <c:v>359100.00000000041</c:v>
                </c:pt>
                <c:pt idx="799">
                  <c:v>359550.00000000047</c:v>
                </c:pt>
                <c:pt idx="800">
                  <c:v>360000.00000000041</c:v>
                </c:pt>
                <c:pt idx="801">
                  <c:v>360450.00000000047</c:v>
                </c:pt>
                <c:pt idx="802">
                  <c:v>360900.00000000041</c:v>
                </c:pt>
                <c:pt idx="803">
                  <c:v>361350.00000000047</c:v>
                </c:pt>
                <c:pt idx="804">
                  <c:v>361800.00000000041</c:v>
                </c:pt>
                <c:pt idx="805">
                  <c:v>362250.00000000047</c:v>
                </c:pt>
                <c:pt idx="806">
                  <c:v>362700.00000000041</c:v>
                </c:pt>
                <c:pt idx="807">
                  <c:v>363150.00000000047</c:v>
                </c:pt>
                <c:pt idx="808">
                  <c:v>363600.00000000041</c:v>
                </c:pt>
                <c:pt idx="809">
                  <c:v>364050.00000000047</c:v>
                </c:pt>
                <c:pt idx="810">
                  <c:v>364500.00000000041</c:v>
                </c:pt>
                <c:pt idx="811">
                  <c:v>364950.00000000047</c:v>
                </c:pt>
                <c:pt idx="812">
                  <c:v>365400.00000000041</c:v>
                </c:pt>
                <c:pt idx="813">
                  <c:v>365850.00000000047</c:v>
                </c:pt>
                <c:pt idx="814">
                  <c:v>366300.00000000041</c:v>
                </c:pt>
                <c:pt idx="815">
                  <c:v>366750.00000000047</c:v>
                </c:pt>
                <c:pt idx="816">
                  <c:v>367200.00000000041</c:v>
                </c:pt>
                <c:pt idx="817">
                  <c:v>367650.00000000047</c:v>
                </c:pt>
                <c:pt idx="818">
                  <c:v>368100.00000000041</c:v>
                </c:pt>
                <c:pt idx="819">
                  <c:v>368550.00000000047</c:v>
                </c:pt>
                <c:pt idx="820">
                  <c:v>369000.00000000041</c:v>
                </c:pt>
                <c:pt idx="821">
                  <c:v>369450.00000000047</c:v>
                </c:pt>
                <c:pt idx="822">
                  <c:v>369900.00000000041</c:v>
                </c:pt>
                <c:pt idx="823">
                  <c:v>370350.00000000047</c:v>
                </c:pt>
                <c:pt idx="824">
                  <c:v>370800.00000000041</c:v>
                </c:pt>
                <c:pt idx="825">
                  <c:v>371250.00000000047</c:v>
                </c:pt>
                <c:pt idx="826">
                  <c:v>371700.00000000041</c:v>
                </c:pt>
                <c:pt idx="827">
                  <c:v>372150.00000000047</c:v>
                </c:pt>
                <c:pt idx="828">
                  <c:v>372600.00000000041</c:v>
                </c:pt>
                <c:pt idx="829">
                  <c:v>373050.00000000047</c:v>
                </c:pt>
                <c:pt idx="830">
                  <c:v>373500.00000000041</c:v>
                </c:pt>
                <c:pt idx="831">
                  <c:v>373950.00000000041</c:v>
                </c:pt>
                <c:pt idx="832">
                  <c:v>374400.00000000041</c:v>
                </c:pt>
                <c:pt idx="833">
                  <c:v>374850.00000000041</c:v>
                </c:pt>
                <c:pt idx="834">
                  <c:v>375300.00000000041</c:v>
                </c:pt>
                <c:pt idx="835">
                  <c:v>375750.00000000041</c:v>
                </c:pt>
                <c:pt idx="836">
                  <c:v>376200.00000000041</c:v>
                </c:pt>
                <c:pt idx="837">
                  <c:v>376650.00000000041</c:v>
                </c:pt>
                <c:pt idx="838">
                  <c:v>377100.00000000041</c:v>
                </c:pt>
                <c:pt idx="839">
                  <c:v>377550.00000000041</c:v>
                </c:pt>
                <c:pt idx="840">
                  <c:v>378000.00000000041</c:v>
                </c:pt>
                <c:pt idx="841">
                  <c:v>378450.00000000041</c:v>
                </c:pt>
                <c:pt idx="842">
                  <c:v>378900.00000000041</c:v>
                </c:pt>
                <c:pt idx="843">
                  <c:v>379350.00000000047</c:v>
                </c:pt>
                <c:pt idx="844">
                  <c:v>379800.00000000047</c:v>
                </c:pt>
                <c:pt idx="845">
                  <c:v>380250.00000000047</c:v>
                </c:pt>
                <c:pt idx="846">
                  <c:v>380700.00000000047</c:v>
                </c:pt>
                <c:pt idx="847">
                  <c:v>381150.00000000047</c:v>
                </c:pt>
                <c:pt idx="848">
                  <c:v>381600.00000000047</c:v>
                </c:pt>
                <c:pt idx="849">
                  <c:v>382050.00000000047</c:v>
                </c:pt>
                <c:pt idx="850">
                  <c:v>382500.00000000047</c:v>
                </c:pt>
                <c:pt idx="851">
                  <c:v>382950.00000000047</c:v>
                </c:pt>
                <c:pt idx="852">
                  <c:v>383400.00000000047</c:v>
                </c:pt>
                <c:pt idx="853">
                  <c:v>383850.00000000047</c:v>
                </c:pt>
                <c:pt idx="854">
                  <c:v>384300.00000000047</c:v>
                </c:pt>
                <c:pt idx="855">
                  <c:v>384750.00000000047</c:v>
                </c:pt>
                <c:pt idx="856">
                  <c:v>385200.00000000047</c:v>
                </c:pt>
                <c:pt idx="857">
                  <c:v>385650.00000000047</c:v>
                </c:pt>
                <c:pt idx="858">
                  <c:v>386100.00000000047</c:v>
                </c:pt>
                <c:pt idx="859">
                  <c:v>386550.00000000047</c:v>
                </c:pt>
                <c:pt idx="860">
                  <c:v>387000.00000000047</c:v>
                </c:pt>
                <c:pt idx="861">
                  <c:v>387450.00000000047</c:v>
                </c:pt>
                <c:pt idx="862">
                  <c:v>387900.00000000047</c:v>
                </c:pt>
                <c:pt idx="863">
                  <c:v>388350.00000000047</c:v>
                </c:pt>
                <c:pt idx="864">
                  <c:v>388800.00000000047</c:v>
                </c:pt>
                <c:pt idx="865">
                  <c:v>389250.00000000047</c:v>
                </c:pt>
                <c:pt idx="866">
                  <c:v>389700.00000000047</c:v>
                </c:pt>
                <c:pt idx="867">
                  <c:v>390150.00000000047</c:v>
                </c:pt>
                <c:pt idx="868">
                  <c:v>390600.00000000047</c:v>
                </c:pt>
                <c:pt idx="869">
                  <c:v>391050.00000000047</c:v>
                </c:pt>
                <c:pt idx="870">
                  <c:v>391500.00000000047</c:v>
                </c:pt>
                <c:pt idx="871">
                  <c:v>391950.00000000047</c:v>
                </c:pt>
                <c:pt idx="872">
                  <c:v>392400.00000000047</c:v>
                </c:pt>
                <c:pt idx="873">
                  <c:v>392850.00000000047</c:v>
                </c:pt>
                <c:pt idx="874">
                  <c:v>393300.00000000047</c:v>
                </c:pt>
                <c:pt idx="875">
                  <c:v>393750.00000000047</c:v>
                </c:pt>
                <c:pt idx="876">
                  <c:v>394200.00000000047</c:v>
                </c:pt>
                <c:pt idx="877">
                  <c:v>394650.00000000047</c:v>
                </c:pt>
                <c:pt idx="878">
                  <c:v>395100.00000000047</c:v>
                </c:pt>
                <c:pt idx="879">
                  <c:v>395550.00000000047</c:v>
                </c:pt>
                <c:pt idx="880">
                  <c:v>396000.00000000047</c:v>
                </c:pt>
                <c:pt idx="881">
                  <c:v>396450.00000000047</c:v>
                </c:pt>
                <c:pt idx="882">
                  <c:v>396900.00000000047</c:v>
                </c:pt>
                <c:pt idx="883">
                  <c:v>397350.00000000047</c:v>
                </c:pt>
                <c:pt idx="884">
                  <c:v>397800.00000000047</c:v>
                </c:pt>
                <c:pt idx="885">
                  <c:v>398250.00000000047</c:v>
                </c:pt>
                <c:pt idx="886">
                  <c:v>398700.00000000047</c:v>
                </c:pt>
                <c:pt idx="887">
                  <c:v>399150.00000000047</c:v>
                </c:pt>
                <c:pt idx="888">
                  <c:v>399600.00000000047</c:v>
                </c:pt>
                <c:pt idx="889">
                  <c:v>400050.00000000047</c:v>
                </c:pt>
                <c:pt idx="890">
                  <c:v>400500.00000000047</c:v>
                </c:pt>
                <c:pt idx="891">
                  <c:v>400950.00000000047</c:v>
                </c:pt>
                <c:pt idx="892">
                  <c:v>401400.00000000047</c:v>
                </c:pt>
                <c:pt idx="893">
                  <c:v>401850.00000000047</c:v>
                </c:pt>
                <c:pt idx="894">
                  <c:v>402300.00000000047</c:v>
                </c:pt>
                <c:pt idx="895">
                  <c:v>402750.00000000047</c:v>
                </c:pt>
                <c:pt idx="896">
                  <c:v>403200.00000000047</c:v>
                </c:pt>
                <c:pt idx="897">
                  <c:v>403650.00000000047</c:v>
                </c:pt>
                <c:pt idx="898">
                  <c:v>404100.00000000047</c:v>
                </c:pt>
                <c:pt idx="899">
                  <c:v>404550.00000000047</c:v>
                </c:pt>
                <c:pt idx="900">
                  <c:v>405000.00000000047</c:v>
                </c:pt>
                <c:pt idx="901">
                  <c:v>405450.00000000047</c:v>
                </c:pt>
                <c:pt idx="902">
                  <c:v>405900.00000000047</c:v>
                </c:pt>
                <c:pt idx="903">
                  <c:v>406350.00000000047</c:v>
                </c:pt>
                <c:pt idx="904">
                  <c:v>406800.00000000047</c:v>
                </c:pt>
                <c:pt idx="905">
                  <c:v>407250.00000000047</c:v>
                </c:pt>
                <c:pt idx="906">
                  <c:v>407700.00000000047</c:v>
                </c:pt>
                <c:pt idx="907">
                  <c:v>408150.00000000047</c:v>
                </c:pt>
                <c:pt idx="908">
                  <c:v>408600.00000000047</c:v>
                </c:pt>
                <c:pt idx="909">
                  <c:v>409050.00000000047</c:v>
                </c:pt>
                <c:pt idx="910">
                  <c:v>409500.00000000047</c:v>
                </c:pt>
                <c:pt idx="911">
                  <c:v>409950.00000000047</c:v>
                </c:pt>
                <c:pt idx="912">
                  <c:v>410400.00000000047</c:v>
                </c:pt>
                <c:pt idx="913">
                  <c:v>410850.00000000047</c:v>
                </c:pt>
                <c:pt idx="914">
                  <c:v>411300.00000000047</c:v>
                </c:pt>
                <c:pt idx="915">
                  <c:v>411750.00000000047</c:v>
                </c:pt>
                <c:pt idx="916">
                  <c:v>412200.00000000047</c:v>
                </c:pt>
                <c:pt idx="917">
                  <c:v>412650.00000000047</c:v>
                </c:pt>
                <c:pt idx="918">
                  <c:v>413100.00000000047</c:v>
                </c:pt>
                <c:pt idx="919">
                  <c:v>413550.00000000047</c:v>
                </c:pt>
                <c:pt idx="920">
                  <c:v>414000.00000000047</c:v>
                </c:pt>
                <c:pt idx="921">
                  <c:v>414450.00000000047</c:v>
                </c:pt>
                <c:pt idx="922">
                  <c:v>414900.00000000047</c:v>
                </c:pt>
                <c:pt idx="923">
                  <c:v>415350.00000000047</c:v>
                </c:pt>
                <c:pt idx="924">
                  <c:v>415800.00000000047</c:v>
                </c:pt>
                <c:pt idx="925">
                  <c:v>416250.00000000047</c:v>
                </c:pt>
                <c:pt idx="926">
                  <c:v>416700.00000000047</c:v>
                </c:pt>
                <c:pt idx="927">
                  <c:v>417150.00000000047</c:v>
                </c:pt>
                <c:pt idx="928">
                  <c:v>417600.00000000047</c:v>
                </c:pt>
                <c:pt idx="929">
                  <c:v>418050.00000000047</c:v>
                </c:pt>
                <c:pt idx="930">
                  <c:v>418500.00000000047</c:v>
                </c:pt>
                <c:pt idx="931">
                  <c:v>418950.00000000041</c:v>
                </c:pt>
                <c:pt idx="932">
                  <c:v>419400.00000000047</c:v>
                </c:pt>
                <c:pt idx="933">
                  <c:v>419850.00000000052</c:v>
                </c:pt>
                <c:pt idx="934">
                  <c:v>420300.00000000047</c:v>
                </c:pt>
                <c:pt idx="935">
                  <c:v>420750.00000000047</c:v>
                </c:pt>
                <c:pt idx="936">
                  <c:v>421200.00000000047</c:v>
                </c:pt>
                <c:pt idx="937">
                  <c:v>421650.00000000047</c:v>
                </c:pt>
                <c:pt idx="938">
                  <c:v>422100.00000000047</c:v>
                </c:pt>
                <c:pt idx="939">
                  <c:v>422550.00000000041</c:v>
                </c:pt>
                <c:pt idx="940">
                  <c:v>423000.00000000041</c:v>
                </c:pt>
                <c:pt idx="941">
                  <c:v>423450.00000000041</c:v>
                </c:pt>
                <c:pt idx="942">
                  <c:v>423900.00000000041</c:v>
                </c:pt>
                <c:pt idx="943">
                  <c:v>424350.00000000041</c:v>
                </c:pt>
                <c:pt idx="944">
                  <c:v>424800.00000000041</c:v>
                </c:pt>
                <c:pt idx="945">
                  <c:v>425250.00000000041</c:v>
                </c:pt>
                <c:pt idx="946">
                  <c:v>425700.00000000041</c:v>
                </c:pt>
                <c:pt idx="947">
                  <c:v>426150.00000000041</c:v>
                </c:pt>
                <c:pt idx="948">
                  <c:v>426600.00000000041</c:v>
                </c:pt>
                <c:pt idx="949">
                  <c:v>427050.00000000041</c:v>
                </c:pt>
                <c:pt idx="950">
                  <c:v>427500.00000000041</c:v>
                </c:pt>
                <c:pt idx="951">
                  <c:v>427950.00000000041</c:v>
                </c:pt>
                <c:pt idx="952">
                  <c:v>428400.00000000041</c:v>
                </c:pt>
                <c:pt idx="953">
                  <c:v>428850.00000000041</c:v>
                </c:pt>
                <c:pt idx="954">
                  <c:v>429300.00000000041</c:v>
                </c:pt>
                <c:pt idx="955">
                  <c:v>429750.00000000041</c:v>
                </c:pt>
                <c:pt idx="956">
                  <c:v>430200.00000000041</c:v>
                </c:pt>
                <c:pt idx="957">
                  <c:v>430650.00000000041</c:v>
                </c:pt>
                <c:pt idx="958">
                  <c:v>431100.00000000041</c:v>
                </c:pt>
                <c:pt idx="959">
                  <c:v>431550.00000000041</c:v>
                </c:pt>
                <c:pt idx="960">
                  <c:v>432000.00000000041</c:v>
                </c:pt>
                <c:pt idx="961">
                  <c:v>432450.00000000041</c:v>
                </c:pt>
                <c:pt idx="962">
                  <c:v>432900.00000000041</c:v>
                </c:pt>
                <c:pt idx="963">
                  <c:v>433350.00000000041</c:v>
                </c:pt>
                <c:pt idx="964">
                  <c:v>433800.00000000041</c:v>
                </c:pt>
                <c:pt idx="965">
                  <c:v>434250.00000000041</c:v>
                </c:pt>
                <c:pt idx="966">
                  <c:v>434700.00000000041</c:v>
                </c:pt>
                <c:pt idx="967">
                  <c:v>435150.00000000041</c:v>
                </c:pt>
                <c:pt idx="968">
                  <c:v>435600.00000000047</c:v>
                </c:pt>
                <c:pt idx="969">
                  <c:v>436050.00000000047</c:v>
                </c:pt>
                <c:pt idx="970">
                  <c:v>436500.00000000047</c:v>
                </c:pt>
                <c:pt idx="971">
                  <c:v>436950.00000000047</c:v>
                </c:pt>
                <c:pt idx="972">
                  <c:v>437400.00000000047</c:v>
                </c:pt>
                <c:pt idx="973">
                  <c:v>437850.00000000047</c:v>
                </c:pt>
                <c:pt idx="974">
                  <c:v>438300.00000000047</c:v>
                </c:pt>
                <c:pt idx="975">
                  <c:v>438750.00000000047</c:v>
                </c:pt>
                <c:pt idx="976">
                  <c:v>439200.00000000047</c:v>
                </c:pt>
                <c:pt idx="977">
                  <c:v>439650.00000000047</c:v>
                </c:pt>
                <c:pt idx="978">
                  <c:v>440100.00000000047</c:v>
                </c:pt>
                <c:pt idx="979">
                  <c:v>440550.00000000047</c:v>
                </c:pt>
                <c:pt idx="980">
                  <c:v>441000.00000000047</c:v>
                </c:pt>
                <c:pt idx="981">
                  <c:v>441450.00000000047</c:v>
                </c:pt>
                <c:pt idx="982">
                  <c:v>441900.00000000047</c:v>
                </c:pt>
                <c:pt idx="983">
                  <c:v>442350.00000000047</c:v>
                </c:pt>
                <c:pt idx="984">
                  <c:v>442800.00000000047</c:v>
                </c:pt>
                <c:pt idx="985">
                  <c:v>443250.00000000047</c:v>
                </c:pt>
                <c:pt idx="986">
                  <c:v>443700.00000000047</c:v>
                </c:pt>
                <c:pt idx="987">
                  <c:v>444150.00000000047</c:v>
                </c:pt>
                <c:pt idx="988">
                  <c:v>444600.00000000047</c:v>
                </c:pt>
                <c:pt idx="989">
                  <c:v>445050.00000000047</c:v>
                </c:pt>
                <c:pt idx="990">
                  <c:v>445500.00000000047</c:v>
                </c:pt>
                <c:pt idx="991">
                  <c:v>445950.00000000047</c:v>
                </c:pt>
                <c:pt idx="992">
                  <c:v>446400.00000000047</c:v>
                </c:pt>
                <c:pt idx="993">
                  <c:v>446850.00000000047</c:v>
                </c:pt>
                <c:pt idx="994">
                  <c:v>447300.00000000047</c:v>
                </c:pt>
                <c:pt idx="995">
                  <c:v>447750.00000000047</c:v>
                </c:pt>
                <c:pt idx="996">
                  <c:v>448200.00000000047</c:v>
                </c:pt>
                <c:pt idx="997">
                  <c:v>448650.00000000047</c:v>
                </c:pt>
                <c:pt idx="998">
                  <c:v>449100.00000000047</c:v>
                </c:pt>
                <c:pt idx="999">
                  <c:v>449550.00000000047</c:v>
                </c:pt>
                <c:pt idx="1000">
                  <c:v>450000</c:v>
                </c:pt>
              </c:numCache>
            </c:numRef>
          </c:cat>
          <c:val>
            <c:numRef>
              <c:f>数据!$E$2:$E$1002</c:f>
              <c:numCache>
                <c:formatCode>0.00%</c:formatCode>
                <c:ptCount val="1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8.1930000000000003E-2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E3-434A-9C45-E54316A7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5408"/>
        <c:axId val="214303872"/>
      </c:lineChart>
      <c:catAx>
        <c:axId val="21492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年终奖占年收入比例</a:t>
                </a:r>
              </a:p>
            </c:rich>
          </c:tx>
          <c:layout>
            <c:manualLayout>
              <c:xMode val="edge"/>
              <c:yMode val="edge"/>
              <c:x val="6.7543770197672548E-2"/>
              <c:y val="0.9247474192519444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4928384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214928384"/>
        <c:scaling>
          <c:orientation val="minMax"/>
          <c:max val="0.45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 b="1"/>
                </a:pPr>
                <a:r>
                  <a:rPr lang="zh-CN" altLang="en-US" b="1"/>
                  <a:t>年收入个人所得税总税负</a:t>
                </a:r>
              </a:p>
            </c:rich>
          </c:tx>
          <c:layout>
            <c:manualLayout>
              <c:xMode val="edge"/>
              <c:yMode val="edge"/>
              <c:x val="1.4921395577331466E-2"/>
              <c:y val="8.3107498946624919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4926464"/>
        <c:crosses val="autoZero"/>
        <c:crossBetween val="between"/>
      </c:valAx>
      <c:valAx>
        <c:axId val="214303872"/>
        <c:scaling>
          <c:orientation val="minMax"/>
          <c:max val="0.45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214305408"/>
        <c:crosses val="max"/>
        <c:crossBetween val="between"/>
      </c:valAx>
      <c:catAx>
        <c:axId val="214305408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214303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7094858860982719"/>
          <c:y val="0.92455140027821936"/>
          <c:w val="0.46273065326726204"/>
          <c:h val="6.2020489249571785E-2"/>
        </c:manualLayout>
      </c:layout>
      <c:overlay val="0"/>
      <c:txPr>
        <a:bodyPr/>
        <a:lstStyle/>
        <a:p>
          <a:pPr>
            <a:defRPr b="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295835</xdr:colOff>
      <xdr:row>0</xdr:row>
      <xdr:rowOff>259975</xdr:rowOff>
    </xdr:from>
    <xdr:to>
      <xdr:col>2</xdr:col>
      <xdr:colOff>995082</xdr:colOff>
      <xdr:row>2</xdr:row>
      <xdr:rowOff>340658</xdr:rowOff>
    </xdr:to>
    <xdr:pic>
      <xdr:nvPicPr>
        <xdr:cNvPr id="4" name="Picture 1" descr="广州理道财税咨询有限公司09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29" y="259975"/>
          <a:ext cx="1246094" cy="43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375621</xdr:colOff>
      <xdr:row>14</xdr:row>
      <xdr:rowOff>8964</xdr:rowOff>
    </xdr:from>
    <xdr:to>
      <xdr:col>16</xdr:col>
      <xdr:colOff>554914</xdr:colOff>
      <xdr:row>33</xdr:row>
      <xdr:rowOff>295834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68580</xdr:rowOff>
    </xdr:from>
    <xdr:to>
      <xdr:col>3</xdr:col>
      <xdr:colOff>103094</xdr:colOff>
      <xdr:row>2</xdr:row>
      <xdr:rowOff>302111</xdr:rowOff>
    </xdr:to>
    <xdr:pic>
      <xdr:nvPicPr>
        <xdr:cNvPr id="2" name="Picture 1" descr="广州理道财税咨询有限公司09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6700"/>
          <a:ext cx="1246094" cy="431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55</xdr:row>
      <xdr:rowOff>0</xdr:rowOff>
    </xdr:from>
    <xdr:to>
      <xdr:col>8</xdr:col>
      <xdr:colOff>160021</xdr:colOff>
      <xdr:row>63</xdr:row>
      <xdr:rowOff>73337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1" y="6903720"/>
          <a:ext cx="4427220" cy="159733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20</xdr:row>
      <xdr:rowOff>0</xdr:rowOff>
    </xdr:from>
    <xdr:to>
      <xdr:col>6</xdr:col>
      <xdr:colOff>350521</xdr:colOff>
      <xdr:row>27</xdr:row>
      <xdr:rowOff>31208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4341" y="3688080"/>
          <a:ext cx="3398520" cy="136470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92</xdr:row>
      <xdr:rowOff>1</xdr:rowOff>
    </xdr:from>
    <xdr:to>
      <xdr:col>7</xdr:col>
      <xdr:colOff>137160</xdr:colOff>
      <xdr:row>100</xdr:row>
      <xdr:rowOff>128181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341" y="14188441"/>
          <a:ext cx="3794759" cy="16521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1:G1002" totalsRowShown="0" headerRowDxfId="10" headerRowBorderDxfId="9" tableBorderDxfId="8" totalsRowBorderDxfId="7">
  <autoFilter ref="A1:G1002" xr:uid="{00000000-0009-0000-0100-000003000000}"/>
  <tableColumns count="7">
    <tableColumn id="1" xr3:uid="{00000000-0010-0000-0000-000001000000}" name="薪酬发放比例" dataDxfId="6"/>
    <tableColumn id="2" xr3:uid="{00000000-0010-0000-0000-000002000000}" name="年收入总个人所得税税负" dataDxfId="5" dataCellStyle="百分比">
      <calculatedColumnFormula>ROUND((MAX((最优测算!$D$7*A2-SUM(最优测算!$D$9:$D$25))*{3;10;20;25;30;35;45}%-{0;2520;16920;31920;52920;85920;181920},0)+IFERROR(最优测算!$D$7*(1-A2)*VLOOKUP(最优测算!$D$7*(1-A2)/12-1%%,数据!$J$3:$L$9,2,1)-VLOOKUP(最优测算!$D$7*(1-A2)/12-1%%,数据!$J$3:$L$9,3,1),0))/最优测算!$D$7,5)</calculatedColumnFormula>
    </tableColumn>
    <tableColumn id="3" xr3:uid="{00000000-0010-0000-0000-000003000000}" name="工资发放总额" dataDxfId="4" dataCellStyle="千位分隔">
      <calculatedColumnFormula>最优测算!$D$7*A2</calculatedColumnFormula>
    </tableColumn>
    <tableColumn id="4" xr3:uid="{00000000-0010-0000-0000-000004000000}" name="年终奖发放总额" dataDxfId="3" dataCellStyle="千位分隔">
      <calculatedColumnFormula>最优测算!$D$7*(1-A2)</calculatedColumnFormula>
    </tableColumn>
    <tableColumn id="5" xr3:uid="{00000000-0010-0000-0000-000005000000}" name="年终奖发放极值" dataDxfId="2" dataCellStyle="百分比">
      <calculatedColumnFormula>IF(表2_4[[#This Row],[工资发放总额]]=最优测算!$D$30,表2_4[[#This Row],[年收入总个人所得税税负]],IF(表2_4[[#This Row],[年终奖发放总额]]=最优测算!$E$29,表2_4[[#This Row],[年收入总个人所得税税负]],NA()))</calculatedColumnFormula>
    </tableColumn>
    <tableColumn id="6" xr3:uid="{00000000-0010-0000-0000-000006000000}" name="可选年终奖发放区间" dataDxfId="1" dataCellStyle="百分比">
      <calculatedColumnFormula>IF(表2_4[[#This Row],[年收入总个人所得税税负]]=MIN(表2_4[[#All],[年收入总个人所得税税负]]),表2_4[[#This Row],[年收入总个人所得税税负]],NA())</calculatedColumnFormula>
    </tableColumn>
    <tableColumn id="7" xr3:uid="{00000000-0010-0000-0000-000007000000}" name="年终奖占比" dataDxfId="0" dataCellStyle="百分比">
      <calculatedColumnFormula>1-表2_4[[#This Row],[薪酬发放比例]]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1042"/>
  <sheetViews>
    <sheetView showGridLines="0" tabSelected="1" zoomScale="85" zoomScaleNormal="85" workbookViewId="0">
      <selection activeCell="D9" sqref="D9"/>
    </sheetView>
  </sheetViews>
  <sheetFormatPr defaultColWidth="0" defaultRowHeight="22.2" customHeight="1" zeroHeight="1" x14ac:dyDescent="0.25"/>
  <cols>
    <col min="1" max="1" width="4.77734375" customWidth="1"/>
    <col min="2" max="2" width="8" customWidth="1"/>
    <col min="3" max="3" width="17.6640625" customWidth="1"/>
    <col min="4" max="5" width="26.88671875" customWidth="1"/>
    <col min="6" max="6" width="11.109375" customWidth="1"/>
    <col min="7" max="8" width="21.21875" customWidth="1"/>
    <col min="9" max="16" width="12.6640625" customWidth="1"/>
    <col min="17" max="17" width="8.44140625" customWidth="1"/>
    <col min="18" max="21" width="12.6640625" hidden="1" customWidth="1"/>
    <col min="22" max="22" width="0" hidden="1" customWidth="1"/>
    <col min="23" max="26" width="12.6640625" hidden="1" customWidth="1"/>
    <col min="27" max="16384" width="8.88671875" hidden="1"/>
  </cols>
  <sheetData>
    <row r="1" spans="1:19" s="6" customFormat="1" ht="22.2" customHeight="1" x14ac:dyDescent="0.25">
      <c r="A1" s="17"/>
      <c r="B1" s="18" t="s">
        <v>16</v>
      </c>
      <c r="C1" s="17"/>
      <c r="D1" s="17"/>
      <c r="E1" s="17"/>
      <c r="F1" s="17"/>
      <c r="G1"/>
      <c r="H1"/>
      <c r="I1"/>
    </row>
    <row r="2" spans="1:19" ht="6" customHeight="1" x14ac:dyDescent="0.25">
      <c r="A2" s="17"/>
      <c r="B2" s="17"/>
      <c r="C2" s="17"/>
      <c r="D2" s="17"/>
      <c r="E2" s="17"/>
      <c r="F2" s="17"/>
      <c r="R2" s="9"/>
      <c r="S2" s="9"/>
    </row>
    <row r="3" spans="1:19" ht="31.2" customHeight="1" x14ac:dyDescent="0.25">
      <c r="A3" s="17"/>
      <c r="B3" s="36" t="s">
        <v>35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9" ht="16.2" customHeight="1" x14ac:dyDescent="0.25">
      <c r="R4" s="9"/>
      <c r="S4" s="9"/>
    </row>
    <row r="5" spans="1:19" ht="37.200000000000003" customHeight="1" x14ac:dyDescent="0.25">
      <c r="B5" s="37" t="s">
        <v>24</v>
      </c>
      <c r="C5" s="37"/>
      <c r="D5" s="37"/>
      <c r="E5" s="37"/>
      <c r="G5" s="44" t="s">
        <v>49</v>
      </c>
      <c r="H5" s="44"/>
      <c r="I5" s="44"/>
      <c r="J5" s="44"/>
      <c r="K5" s="44"/>
      <c r="L5" s="44"/>
      <c r="M5" s="44"/>
      <c r="N5" s="44"/>
      <c r="O5" s="44"/>
      <c r="P5" s="44"/>
      <c r="R5" s="9"/>
      <c r="S5" s="9"/>
    </row>
    <row r="6" spans="1:19" ht="13.8" customHeight="1" x14ac:dyDescent="0.25">
      <c r="G6" s="44"/>
      <c r="H6" s="44"/>
      <c r="I6" s="44"/>
      <c r="J6" s="44"/>
      <c r="K6" s="44"/>
      <c r="L6" s="44"/>
      <c r="M6" s="44"/>
      <c r="N6" s="44"/>
      <c r="O6" s="44"/>
      <c r="P6" s="44"/>
      <c r="R6" s="9"/>
      <c r="S6" s="9"/>
    </row>
    <row r="7" spans="1:19" ht="22.2" customHeight="1" x14ac:dyDescent="0.25">
      <c r="B7" s="38" t="s">
        <v>8</v>
      </c>
      <c r="C7" s="38"/>
      <c r="D7" s="23">
        <v>450000</v>
      </c>
      <c r="E7" s="24" t="s">
        <v>19</v>
      </c>
      <c r="F7" s="24"/>
      <c r="G7" s="44"/>
      <c r="H7" s="44"/>
      <c r="I7" s="44"/>
      <c r="J7" s="44"/>
      <c r="K7" s="44"/>
      <c r="L7" s="44"/>
      <c r="M7" s="44"/>
      <c r="N7" s="44"/>
      <c r="O7" s="44"/>
      <c r="P7" s="44"/>
      <c r="R7" s="9"/>
      <c r="S7" s="9"/>
    </row>
    <row r="8" spans="1:19" ht="4.8" customHeight="1" x14ac:dyDescent="0.25">
      <c r="B8" s="25"/>
      <c r="C8" s="25"/>
      <c r="E8" s="26"/>
      <c r="G8" s="44"/>
      <c r="H8" s="44"/>
      <c r="I8" s="44"/>
      <c r="J8" s="44"/>
      <c r="K8" s="44"/>
      <c r="L8" s="44"/>
      <c r="M8" s="44"/>
      <c r="N8" s="44"/>
      <c r="O8" s="44"/>
      <c r="P8" s="44"/>
      <c r="R8" s="9"/>
      <c r="S8" s="9"/>
    </row>
    <row r="9" spans="1:19" ht="22.2" customHeight="1" x14ac:dyDescent="0.25">
      <c r="B9" s="38" t="s">
        <v>10</v>
      </c>
      <c r="C9" s="38"/>
      <c r="D9" s="23">
        <f>1000*12</f>
        <v>12000</v>
      </c>
      <c r="E9" s="24" t="s">
        <v>22</v>
      </c>
      <c r="G9" s="44"/>
      <c r="H9" s="44"/>
      <c r="I9" s="44"/>
      <c r="J9" s="44"/>
      <c r="K9" s="44"/>
      <c r="L9" s="44"/>
      <c r="M9" s="44"/>
      <c r="N9" s="44"/>
      <c r="O9" s="44"/>
      <c r="P9" s="44"/>
      <c r="R9" s="9"/>
      <c r="S9" s="9"/>
    </row>
    <row r="10" spans="1:19" ht="4.8" customHeight="1" x14ac:dyDescent="0.25">
      <c r="B10" s="25"/>
      <c r="C10" s="25"/>
      <c r="E10" s="26"/>
      <c r="G10" s="44"/>
      <c r="H10" s="44"/>
      <c r="I10" s="44"/>
      <c r="J10" s="44"/>
      <c r="K10" s="44"/>
      <c r="L10" s="44"/>
      <c r="M10" s="44"/>
      <c r="N10" s="44"/>
      <c r="O10" s="44"/>
      <c r="P10" s="44"/>
      <c r="R10" s="9"/>
      <c r="S10" s="9"/>
    </row>
    <row r="11" spans="1:19" ht="22.2" customHeight="1" x14ac:dyDescent="0.25">
      <c r="B11" s="39" t="s">
        <v>17</v>
      </c>
      <c r="C11" s="24" t="s">
        <v>21</v>
      </c>
      <c r="D11" s="23">
        <v>12000</v>
      </c>
      <c r="E11" s="38" t="s">
        <v>25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R11" s="9"/>
      <c r="S11" s="9"/>
    </row>
    <row r="12" spans="1:19" ht="4.8" customHeight="1" x14ac:dyDescent="0.25">
      <c r="B12" s="39"/>
      <c r="C12" s="25"/>
      <c r="E12" s="38"/>
      <c r="G12" s="44"/>
      <c r="H12" s="44"/>
      <c r="I12" s="44"/>
      <c r="J12" s="44"/>
      <c r="K12" s="44"/>
      <c r="L12" s="44"/>
      <c r="M12" s="44"/>
      <c r="N12" s="44"/>
      <c r="O12" s="44"/>
      <c r="P12" s="44"/>
      <c r="R12" s="9"/>
      <c r="S12" s="9"/>
    </row>
    <row r="13" spans="1:19" ht="22.2" customHeight="1" x14ac:dyDescent="0.25">
      <c r="B13" s="39"/>
      <c r="C13" s="24" t="s">
        <v>3</v>
      </c>
      <c r="D13" s="23"/>
      <c r="E13" s="38"/>
      <c r="G13" s="44"/>
      <c r="H13" s="44"/>
      <c r="I13" s="44"/>
      <c r="J13" s="44"/>
      <c r="K13" s="44"/>
      <c r="L13" s="44"/>
      <c r="M13" s="44"/>
      <c r="N13" s="44"/>
      <c r="O13" s="44"/>
      <c r="P13" s="44"/>
      <c r="R13" s="9"/>
      <c r="S13" s="9"/>
    </row>
    <row r="14" spans="1:19" ht="4.8" customHeight="1" x14ac:dyDescent="0.25">
      <c r="B14" s="39"/>
      <c r="C14" s="25"/>
      <c r="E14" s="38"/>
      <c r="G14" s="44"/>
      <c r="H14" s="44"/>
      <c r="I14" s="44"/>
      <c r="J14" s="44"/>
      <c r="K14" s="44"/>
      <c r="L14" s="44"/>
      <c r="M14" s="44"/>
      <c r="N14" s="44"/>
      <c r="O14" s="44"/>
      <c r="P14" s="44"/>
      <c r="R14" s="9"/>
      <c r="S14" s="9"/>
    </row>
    <row r="15" spans="1:19" ht="22.2" customHeight="1" x14ac:dyDescent="0.25">
      <c r="B15" s="39"/>
      <c r="C15" s="24" t="s">
        <v>5</v>
      </c>
      <c r="D15" s="23">
        <v>12000</v>
      </c>
      <c r="E15" s="38"/>
      <c r="K15" s="20"/>
      <c r="L15" s="20"/>
      <c r="M15" s="20"/>
      <c r="N15" s="20"/>
      <c r="O15" s="20"/>
      <c r="R15" s="9"/>
      <c r="S15" s="9"/>
    </row>
    <row r="16" spans="1:19" ht="4.8" customHeight="1" x14ac:dyDescent="0.25">
      <c r="B16" s="39"/>
      <c r="C16" s="25"/>
      <c r="E16" s="38"/>
      <c r="K16" s="19"/>
      <c r="L16" s="19"/>
      <c r="M16" s="19"/>
      <c r="N16" s="19"/>
      <c r="O16" s="19"/>
      <c r="R16" s="9"/>
      <c r="S16" s="9"/>
    </row>
    <row r="17" spans="1:19" ht="22.2" customHeight="1" x14ac:dyDescent="0.25">
      <c r="B17" s="39"/>
      <c r="C17" s="24" t="s">
        <v>6</v>
      </c>
      <c r="D17" s="23">
        <v>0</v>
      </c>
      <c r="E17" s="38"/>
      <c r="K17" s="20"/>
      <c r="L17" s="20"/>
      <c r="M17" s="20"/>
      <c r="N17" s="20"/>
      <c r="O17" s="20"/>
      <c r="P17" s="10"/>
      <c r="Q17" s="10"/>
      <c r="R17" s="9"/>
      <c r="S17" s="9"/>
    </row>
    <row r="18" spans="1:19" ht="4.8" customHeight="1" x14ac:dyDescent="0.25">
      <c r="B18" s="39"/>
      <c r="C18" s="25"/>
      <c r="E18" s="38"/>
      <c r="K18" s="19"/>
      <c r="L18" s="19"/>
      <c r="M18" s="19"/>
      <c r="N18" s="19"/>
      <c r="O18" s="19"/>
      <c r="R18" s="9"/>
      <c r="S18" s="9"/>
    </row>
    <row r="19" spans="1:19" ht="22.2" customHeight="1" x14ac:dyDescent="0.25">
      <c r="B19" s="39"/>
      <c r="C19" s="24" t="s">
        <v>7</v>
      </c>
      <c r="D19" s="23">
        <v>12000</v>
      </c>
      <c r="E19" s="38"/>
      <c r="K19" s="20"/>
      <c r="L19" s="20"/>
      <c r="M19" s="20"/>
      <c r="N19" s="20"/>
      <c r="O19" s="20"/>
      <c r="P19" s="10"/>
      <c r="Q19" s="10"/>
      <c r="R19" s="9"/>
      <c r="S19" s="9"/>
    </row>
    <row r="20" spans="1:19" ht="4.8" customHeight="1" x14ac:dyDescent="0.25">
      <c r="B20" s="39"/>
      <c r="C20" s="25"/>
      <c r="E20" s="38"/>
      <c r="K20" s="19"/>
      <c r="L20" s="19"/>
      <c r="M20" s="19"/>
      <c r="N20" s="19"/>
      <c r="O20" s="19"/>
      <c r="R20" s="9"/>
      <c r="S20" s="9"/>
    </row>
    <row r="21" spans="1:19" ht="22.2" customHeight="1" x14ac:dyDescent="0.25">
      <c r="B21" s="39"/>
      <c r="C21" s="24" t="s">
        <v>4</v>
      </c>
      <c r="D21" s="23">
        <v>0</v>
      </c>
      <c r="E21" s="38"/>
      <c r="L21" s="20"/>
      <c r="M21" s="20"/>
      <c r="N21" s="20"/>
      <c r="O21" s="20"/>
      <c r="P21" s="10"/>
      <c r="Q21" s="10"/>
      <c r="R21" s="9"/>
      <c r="S21" s="9"/>
    </row>
    <row r="22" spans="1:19" ht="4.8" customHeight="1" x14ac:dyDescent="0.25">
      <c r="B22" s="25"/>
      <c r="C22" s="25"/>
      <c r="E22" s="24"/>
      <c r="K22" s="19"/>
      <c r="L22" s="19"/>
      <c r="M22" s="19"/>
      <c r="N22" s="19"/>
      <c r="O22" s="19"/>
      <c r="R22" s="9"/>
      <c r="S22" s="9"/>
    </row>
    <row r="23" spans="1:19" s="5" customFormat="1" ht="21" customHeight="1" x14ac:dyDescent="0.25">
      <c r="A23"/>
      <c r="B23" s="38" t="s">
        <v>9</v>
      </c>
      <c r="C23" s="38"/>
      <c r="D23" s="20">
        <v>60000</v>
      </c>
      <c r="E23" s="24" t="s">
        <v>23</v>
      </c>
      <c r="F23"/>
      <c r="G23"/>
      <c r="H23"/>
      <c r="I23"/>
      <c r="J23"/>
      <c r="K23"/>
      <c r="L23" s="20"/>
      <c r="M23" s="20"/>
      <c r="N23" s="20"/>
      <c r="O23" s="20"/>
      <c r="P23" s="10"/>
      <c r="Q23" s="10"/>
      <c r="R23" s="9"/>
      <c r="S23" s="9"/>
    </row>
    <row r="24" spans="1:19" ht="4.8" customHeight="1" x14ac:dyDescent="0.25">
      <c r="B24" s="25"/>
      <c r="C24" s="25"/>
      <c r="E24" s="24"/>
      <c r="K24" s="19"/>
      <c r="L24" s="19"/>
      <c r="M24" s="19"/>
      <c r="N24" s="19"/>
      <c r="O24" s="19"/>
      <c r="R24" s="9"/>
      <c r="S24" s="9"/>
    </row>
    <row r="25" spans="1:19" s="5" customFormat="1" ht="21" customHeight="1" x14ac:dyDescent="0.25">
      <c r="A25"/>
      <c r="B25" s="38" t="s">
        <v>11</v>
      </c>
      <c r="C25" s="38"/>
      <c r="D25" s="23"/>
      <c r="E25" s="24" t="s">
        <v>20</v>
      </c>
      <c r="F25"/>
      <c r="G25"/>
      <c r="H25"/>
      <c r="I25"/>
      <c r="J25"/>
      <c r="K25"/>
      <c r="L25" s="20"/>
      <c r="M25" s="20"/>
      <c r="N25" s="20"/>
      <c r="O25" s="20"/>
      <c r="P25" s="10"/>
      <c r="Q25" s="10"/>
      <c r="R25" s="9"/>
      <c r="S25" s="9"/>
    </row>
    <row r="26" spans="1:19" s="5" customFormat="1" ht="45.6" customHeight="1" x14ac:dyDescent="0.25">
      <c r="A26"/>
      <c r="B26"/>
      <c r="C26" s="21"/>
      <c r="D26" s="21"/>
      <c r="E26"/>
      <c r="F26"/>
      <c r="G26"/>
      <c r="H26"/>
      <c r="I26"/>
      <c r="J26"/>
      <c r="K26"/>
      <c r="L26"/>
      <c r="M26"/>
      <c r="N26"/>
      <c r="O26"/>
      <c r="P26" s="10"/>
      <c r="Q26" s="10"/>
      <c r="R26" s="9"/>
      <c r="S26" s="9"/>
    </row>
    <row r="27" spans="1:19" s="5" customFormat="1" ht="37.200000000000003" customHeight="1" x14ac:dyDescent="0.25">
      <c r="A27"/>
      <c r="B27" s="43" t="s">
        <v>30</v>
      </c>
      <c r="C27" s="43"/>
      <c r="D27" s="43"/>
      <c r="E27" s="43"/>
      <c r="F27" s="6"/>
      <c r="G27" s="6"/>
      <c r="H27" s="22"/>
      <c r="I27" s="6"/>
      <c r="J27" s="6"/>
      <c r="K27" s="6"/>
      <c r="L27" s="6"/>
      <c r="M27" s="6"/>
      <c r="N27" s="6"/>
      <c r="O27" s="6"/>
      <c r="P27" s="10"/>
      <c r="Q27" s="10"/>
      <c r="R27" s="9"/>
      <c r="S27" s="9"/>
    </row>
    <row r="28" spans="1:19" s="5" customFormat="1" ht="31.8" customHeight="1" x14ac:dyDescent="0.25">
      <c r="A28"/>
      <c r="B28" s="45" t="s">
        <v>33</v>
      </c>
      <c r="C28" s="45"/>
      <c r="D28" s="29" t="s">
        <v>32</v>
      </c>
      <c r="E28" s="29" t="s">
        <v>34</v>
      </c>
      <c r="F28" s="6"/>
      <c r="G28" s="6"/>
      <c r="H28" s="22"/>
      <c r="I28" s="6"/>
      <c r="J28" s="6"/>
      <c r="K28" s="6"/>
      <c r="L28" s="6"/>
      <c r="M28" s="6"/>
      <c r="N28" s="6"/>
      <c r="O28" s="6"/>
      <c r="P28" s="10"/>
      <c r="Q28" s="10"/>
      <c r="R28" s="9"/>
      <c r="S28" s="9"/>
    </row>
    <row r="29" spans="1:19" ht="31.8" customHeight="1" x14ac:dyDescent="0.25">
      <c r="B29" s="40" t="s">
        <v>15</v>
      </c>
      <c r="C29" s="40"/>
      <c r="D29" s="31">
        <f>VLOOKUP(D33,表2_4[[#All],[年收入总个人所得税税负]:[年终奖发放总额]],3,0)</f>
        <v>143999.99999999997</v>
      </c>
      <c r="E29" s="31">
        <f>LOOKUP(1,0/(表2_4[[#All],[年收入总个人所得税税负]]=D33),表2_4[[#All],[年终奖发放总额]])</f>
        <v>143999.99999999997</v>
      </c>
      <c r="G29" s="6"/>
      <c r="H29" s="22"/>
    </row>
    <row r="30" spans="1:19" ht="31.8" customHeight="1" x14ac:dyDescent="0.25">
      <c r="B30" s="40" t="s">
        <v>29</v>
      </c>
      <c r="C30" s="40"/>
      <c r="D30" s="30">
        <f>VLOOKUP(D33,表2_4[[#All],[年收入总个人所得税税负]:[年终奖发放总额]],2,0)</f>
        <v>306000</v>
      </c>
      <c r="E30" s="30">
        <f>D7-E29</f>
        <v>306000</v>
      </c>
    </row>
    <row r="31" spans="1:19" ht="31.8" customHeight="1" x14ac:dyDescent="0.25">
      <c r="B31" s="40" t="s">
        <v>31</v>
      </c>
      <c r="C31" s="40"/>
      <c r="D31" s="30">
        <f>SUM(D29:D30)</f>
        <v>450000</v>
      </c>
      <c r="E31" s="30">
        <f>SUM(E29:E30)</f>
        <v>450000</v>
      </c>
    </row>
    <row r="32" spans="1:19" ht="31.8" customHeight="1" x14ac:dyDescent="0.25">
      <c r="B32" s="40" t="s">
        <v>60</v>
      </c>
      <c r="C32" s="40"/>
      <c r="D32" s="30">
        <f>D33*D7</f>
        <v>36868.5</v>
      </c>
      <c r="E32" s="30">
        <f>D33*D7</f>
        <v>36868.5</v>
      </c>
    </row>
    <row r="33" spans="2:6" ht="31.8" customHeight="1" x14ac:dyDescent="0.25">
      <c r="B33" s="41" t="s">
        <v>18</v>
      </c>
      <c r="C33" s="41"/>
      <c r="D33" s="42">
        <f>MIN(数据!B2:B1002)</f>
        <v>8.1930000000000003E-2</v>
      </c>
      <c r="E33" s="42"/>
    </row>
    <row r="34" spans="2:6" ht="23.4" customHeight="1" x14ac:dyDescent="0.25"/>
    <row r="35" spans="2:6" ht="23.4" hidden="1" customHeight="1" x14ac:dyDescent="0.25"/>
    <row r="36" spans="2:6" ht="23.4" hidden="1" customHeight="1" x14ac:dyDescent="0.25"/>
    <row r="37" spans="2:6" ht="22.2" hidden="1" customHeight="1" x14ac:dyDescent="0.25">
      <c r="F37" s="6"/>
    </row>
    <row r="38" spans="2:6" ht="22.2" hidden="1" customHeight="1" x14ac:dyDescent="0.25">
      <c r="B38" s="9"/>
      <c r="C38" s="9"/>
      <c r="D38" s="9"/>
      <c r="E38" s="9"/>
      <c r="F38" s="6"/>
    </row>
    <row r="39" spans="2:6" ht="22.2" hidden="1" customHeight="1" x14ac:dyDescent="0.25">
      <c r="F39" s="6"/>
    </row>
    <row r="40" spans="2:6" ht="22.2" hidden="1" customHeight="1" x14ac:dyDescent="0.25"/>
    <row r="41" spans="2:6" ht="22.2" hidden="1" customHeight="1" x14ac:dyDescent="0.25"/>
    <row r="42" spans="2:6" ht="22.2" hidden="1" customHeight="1" x14ac:dyDescent="0.25"/>
    <row r="43" spans="2:6" ht="22.2" hidden="1" customHeight="1" x14ac:dyDescent="0.25"/>
    <row r="44" spans="2:6" ht="22.2" hidden="1" customHeight="1" x14ac:dyDescent="0.25"/>
    <row r="45" spans="2:6" ht="22.2" hidden="1" customHeight="1" x14ac:dyDescent="0.25"/>
    <row r="46" spans="2:6" ht="22.2" hidden="1" customHeight="1" x14ac:dyDescent="0.25"/>
    <row r="47" spans="2:6" ht="22.2" hidden="1" customHeight="1" x14ac:dyDescent="0.25"/>
    <row r="48" spans="2:6" ht="22.2" hidden="1" customHeight="1" x14ac:dyDescent="0.25"/>
    <row r="49" ht="22.2" hidden="1" customHeight="1" x14ac:dyDescent="0.25"/>
    <row r="50" ht="22.2" hidden="1" customHeight="1" x14ac:dyDescent="0.25"/>
    <row r="51" ht="22.2" hidden="1" customHeight="1" x14ac:dyDescent="0.25"/>
    <row r="52" ht="22.2" hidden="1" customHeight="1" x14ac:dyDescent="0.25"/>
    <row r="53" ht="22.2" hidden="1" customHeight="1" x14ac:dyDescent="0.25"/>
    <row r="54" ht="22.2" hidden="1" customHeight="1" x14ac:dyDescent="0.25"/>
    <row r="55" ht="22.2" hidden="1" customHeight="1" x14ac:dyDescent="0.25"/>
    <row r="56" ht="22.2" hidden="1" customHeight="1" x14ac:dyDescent="0.25"/>
    <row r="57" ht="22.2" hidden="1" customHeight="1" x14ac:dyDescent="0.25"/>
    <row r="58" ht="22.2" hidden="1" customHeight="1" x14ac:dyDescent="0.25"/>
    <row r="59" ht="22.2" hidden="1" customHeight="1" x14ac:dyDescent="0.25"/>
    <row r="60" ht="22.2" hidden="1" customHeight="1" x14ac:dyDescent="0.25"/>
    <row r="61" ht="22.2" hidden="1" customHeight="1" x14ac:dyDescent="0.25"/>
    <row r="62" ht="22.2" hidden="1" customHeight="1" x14ac:dyDescent="0.25"/>
    <row r="63" ht="22.2" hidden="1" customHeight="1" x14ac:dyDescent="0.25"/>
    <row r="64" ht="22.2" hidden="1" customHeight="1" x14ac:dyDescent="0.25"/>
    <row r="65" ht="22.2" hidden="1" customHeight="1" x14ac:dyDescent="0.25"/>
    <row r="66" ht="22.2" hidden="1" customHeight="1" x14ac:dyDescent="0.25"/>
    <row r="67" ht="22.2" hidden="1" customHeight="1" x14ac:dyDescent="0.25"/>
    <row r="68" ht="22.2" hidden="1" customHeight="1" x14ac:dyDescent="0.25"/>
    <row r="69" ht="22.2" hidden="1" customHeight="1" x14ac:dyDescent="0.25"/>
    <row r="70" ht="22.2" hidden="1" customHeight="1" x14ac:dyDescent="0.25"/>
    <row r="71" ht="22.2" hidden="1" customHeight="1" x14ac:dyDescent="0.25"/>
    <row r="72" ht="22.2" hidden="1" customHeight="1" x14ac:dyDescent="0.25"/>
    <row r="73" ht="22.2" hidden="1" customHeight="1" x14ac:dyDescent="0.25"/>
    <row r="74" ht="22.2" hidden="1" customHeight="1" x14ac:dyDescent="0.25"/>
    <row r="75" ht="22.2" hidden="1" customHeight="1" x14ac:dyDescent="0.25"/>
    <row r="76" ht="22.2" hidden="1" customHeight="1" x14ac:dyDescent="0.25"/>
    <row r="77" ht="22.2" hidden="1" customHeight="1" x14ac:dyDescent="0.25"/>
    <row r="78" ht="22.2" hidden="1" customHeight="1" x14ac:dyDescent="0.25"/>
    <row r="79" ht="22.2" hidden="1" customHeight="1" x14ac:dyDescent="0.25"/>
    <row r="80" ht="22.2" hidden="1" customHeight="1" x14ac:dyDescent="0.25"/>
    <row r="81" ht="22.2" hidden="1" customHeight="1" x14ac:dyDescent="0.25"/>
    <row r="82" ht="22.2" hidden="1" customHeight="1" x14ac:dyDescent="0.25"/>
    <row r="83" ht="22.2" hidden="1" customHeight="1" x14ac:dyDescent="0.25"/>
    <row r="84" ht="22.2" hidden="1" customHeight="1" x14ac:dyDescent="0.25"/>
    <row r="85" ht="22.2" hidden="1" customHeight="1" x14ac:dyDescent="0.25"/>
    <row r="86" ht="22.2" hidden="1" customHeight="1" x14ac:dyDescent="0.25"/>
    <row r="87" ht="22.2" hidden="1" customHeight="1" x14ac:dyDescent="0.25"/>
    <row r="88" ht="22.2" hidden="1" customHeight="1" x14ac:dyDescent="0.25"/>
    <row r="89" ht="22.2" hidden="1" customHeight="1" x14ac:dyDescent="0.25"/>
    <row r="90" ht="22.2" hidden="1" customHeight="1" x14ac:dyDescent="0.25"/>
    <row r="91" ht="22.2" hidden="1" customHeight="1" x14ac:dyDescent="0.25"/>
    <row r="92" ht="22.2" hidden="1" customHeight="1" x14ac:dyDescent="0.25"/>
    <row r="93" ht="22.2" hidden="1" customHeight="1" x14ac:dyDescent="0.25"/>
    <row r="94" ht="22.2" hidden="1" customHeight="1" x14ac:dyDescent="0.25"/>
    <row r="95" ht="22.2" hidden="1" customHeight="1" x14ac:dyDescent="0.25"/>
    <row r="96" ht="22.2" hidden="1" customHeight="1" x14ac:dyDescent="0.25"/>
    <row r="97" ht="22.2" hidden="1" customHeight="1" x14ac:dyDescent="0.25"/>
    <row r="98" ht="22.2" hidden="1" customHeight="1" x14ac:dyDescent="0.25"/>
    <row r="99" ht="22.2" hidden="1" customHeight="1" x14ac:dyDescent="0.25"/>
    <row r="100" ht="22.2" hidden="1" customHeight="1" x14ac:dyDescent="0.25"/>
    <row r="101" ht="22.2" hidden="1" customHeight="1" x14ac:dyDescent="0.25"/>
    <row r="102" ht="22.2" hidden="1" customHeight="1" x14ac:dyDescent="0.25"/>
    <row r="103" ht="22.2" hidden="1" customHeight="1" x14ac:dyDescent="0.25"/>
    <row r="104" ht="22.2" hidden="1" customHeight="1" x14ac:dyDescent="0.25"/>
    <row r="105" ht="22.2" hidden="1" customHeight="1" x14ac:dyDescent="0.25"/>
    <row r="106" ht="22.2" hidden="1" customHeight="1" x14ac:dyDescent="0.25"/>
    <row r="107" ht="22.2" hidden="1" customHeight="1" x14ac:dyDescent="0.25"/>
    <row r="108" ht="22.2" hidden="1" customHeight="1" x14ac:dyDescent="0.25"/>
    <row r="109" ht="22.2" hidden="1" customHeight="1" x14ac:dyDescent="0.25"/>
    <row r="110" ht="22.2" hidden="1" customHeight="1" x14ac:dyDescent="0.25"/>
    <row r="111" ht="22.2" hidden="1" customHeight="1" x14ac:dyDescent="0.25"/>
    <row r="112" ht="22.2" hidden="1" customHeight="1" x14ac:dyDescent="0.25"/>
    <row r="113" ht="22.2" hidden="1" customHeight="1" x14ac:dyDescent="0.25"/>
    <row r="114" ht="22.2" hidden="1" customHeight="1" x14ac:dyDescent="0.25"/>
    <row r="115" ht="22.2" hidden="1" customHeight="1" x14ac:dyDescent="0.25"/>
    <row r="116" ht="22.2" hidden="1" customHeight="1" x14ac:dyDescent="0.25"/>
    <row r="117" ht="22.2" hidden="1" customHeight="1" x14ac:dyDescent="0.25"/>
    <row r="118" ht="22.2" hidden="1" customHeight="1" x14ac:dyDescent="0.25"/>
    <row r="119" ht="22.2" hidden="1" customHeight="1" x14ac:dyDescent="0.25"/>
    <row r="120" ht="22.2" hidden="1" customHeight="1" x14ac:dyDescent="0.25"/>
    <row r="121" ht="22.2" hidden="1" customHeight="1" x14ac:dyDescent="0.25"/>
    <row r="122" ht="22.2" hidden="1" customHeight="1" x14ac:dyDescent="0.25"/>
    <row r="123" ht="22.2" hidden="1" customHeight="1" x14ac:dyDescent="0.25"/>
    <row r="124" ht="22.2" hidden="1" customHeight="1" x14ac:dyDescent="0.25"/>
    <row r="125" ht="22.2" hidden="1" customHeight="1" x14ac:dyDescent="0.25"/>
    <row r="126" ht="22.2" hidden="1" customHeight="1" x14ac:dyDescent="0.25"/>
    <row r="127" ht="22.2" hidden="1" customHeight="1" x14ac:dyDescent="0.25"/>
    <row r="128" ht="22.2" hidden="1" customHeight="1" x14ac:dyDescent="0.25"/>
    <row r="129" ht="22.2" hidden="1" customHeight="1" x14ac:dyDescent="0.25"/>
    <row r="130" ht="22.2" hidden="1" customHeight="1" x14ac:dyDescent="0.25"/>
    <row r="131" ht="22.2" hidden="1" customHeight="1" x14ac:dyDescent="0.25"/>
    <row r="132" ht="22.2" hidden="1" customHeight="1" x14ac:dyDescent="0.25"/>
    <row r="133" ht="22.2" hidden="1" customHeight="1" x14ac:dyDescent="0.25"/>
    <row r="134" ht="22.2" hidden="1" customHeight="1" x14ac:dyDescent="0.25"/>
    <row r="135" ht="22.2" hidden="1" customHeight="1" x14ac:dyDescent="0.25"/>
    <row r="136" ht="22.2" hidden="1" customHeight="1" x14ac:dyDescent="0.25"/>
    <row r="137" ht="22.2" hidden="1" customHeight="1" x14ac:dyDescent="0.25"/>
    <row r="138" ht="22.2" hidden="1" customHeight="1" x14ac:dyDescent="0.25"/>
    <row r="139" ht="22.2" hidden="1" customHeight="1" x14ac:dyDescent="0.25"/>
    <row r="140" ht="22.2" hidden="1" customHeight="1" x14ac:dyDescent="0.25"/>
    <row r="141" ht="22.2" hidden="1" customHeight="1" x14ac:dyDescent="0.25"/>
    <row r="142" ht="22.2" hidden="1" customHeight="1" x14ac:dyDescent="0.25"/>
    <row r="143" ht="22.2" hidden="1" customHeight="1" x14ac:dyDescent="0.25"/>
    <row r="144" ht="22.2" hidden="1" customHeight="1" x14ac:dyDescent="0.25"/>
    <row r="145" ht="22.2" hidden="1" customHeight="1" x14ac:dyDescent="0.25"/>
    <row r="146" ht="22.2" hidden="1" customHeight="1" x14ac:dyDescent="0.25"/>
    <row r="147" ht="22.2" hidden="1" customHeight="1" x14ac:dyDescent="0.25"/>
    <row r="148" ht="22.2" hidden="1" customHeight="1" x14ac:dyDescent="0.25"/>
    <row r="149" ht="22.2" hidden="1" customHeight="1" x14ac:dyDescent="0.25"/>
    <row r="150" ht="22.2" hidden="1" customHeight="1" x14ac:dyDescent="0.25"/>
    <row r="151" ht="22.2" hidden="1" customHeight="1" x14ac:dyDescent="0.25"/>
    <row r="152" ht="22.2" hidden="1" customHeight="1" x14ac:dyDescent="0.25"/>
    <row r="153" ht="22.2" hidden="1" customHeight="1" x14ac:dyDescent="0.25"/>
    <row r="154" ht="22.2" hidden="1" customHeight="1" x14ac:dyDescent="0.25"/>
    <row r="155" ht="22.2" hidden="1" customHeight="1" x14ac:dyDescent="0.25"/>
    <row r="156" ht="22.2" hidden="1" customHeight="1" x14ac:dyDescent="0.25"/>
    <row r="157" ht="22.2" hidden="1" customHeight="1" x14ac:dyDescent="0.25"/>
    <row r="158" ht="22.2" hidden="1" customHeight="1" x14ac:dyDescent="0.25"/>
    <row r="159" ht="22.2" hidden="1" customHeight="1" x14ac:dyDescent="0.25"/>
    <row r="160" ht="22.2" hidden="1" customHeight="1" x14ac:dyDescent="0.25"/>
    <row r="161" ht="22.2" hidden="1" customHeight="1" x14ac:dyDescent="0.25"/>
    <row r="162" ht="22.2" hidden="1" customHeight="1" x14ac:dyDescent="0.25"/>
    <row r="163" ht="22.2" hidden="1" customHeight="1" x14ac:dyDescent="0.25"/>
    <row r="164" ht="22.2" hidden="1" customHeight="1" x14ac:dyDescent="0.25"/>
    <row r="165" ht="22.2" hidden="1" customHeight="1" x14ac:dyDescent="0.25"/>
    <row r="166" ht="22.2" hidden="1" customHeight="1" x14ac:dyDescent="0.25"/>
    <row r="167" ht="22.2" hidden="1" customHeight="1" x14ac:dyDescent="0.25"/>
    <row r="168" ht="22.2" hidden="1" customHeight="1" x14ac:dyDescent="0.25"/>
    <row r="169" ht="22.2" hidden="1" customHeight="1" x14ac:dyDescent="0.25"/>
    <row r="170" ht="22.2" hidden="1" customHeight="1" x14ac:dyDescent="0.25"/>
    <row r="171" ht="22.2" hidden="1" customHeight="1" x14ac:dyDescent="0.25"/>
    <row r="172" ht="22.2" hidden="1" customHeight="1" x14ac:dyDescent="0.25"/>
    <row r="173" ht="22.2" hidden="1" customHeight="1" x14ac:dyDescent="0.25"/>
    <row r="174" ht="22.2" hidden="1" customHeight="1" x14ac:dyDescent="0.25"/>
    <row r="175" ht="22.2" hidden="1" customHeight="1" x14ac:dyDescent="0.25"/>
    <row r="176" ht="22.2" hidden="1" customHeight="1" x14ac:dyDescent="0.25"/>
    <row r="177" ht="22.2" hidden="1" customHeight="1" x14ac:dyDescent="0.25"/>
    <row r="178" ht="22.2" hidden="1" customHeight="1" x14ac:dyDescent="0.25"/>
    <row r="179" ht="22.2" hidden="1" customHeight="1" x14ac:dyDescent="0.25"/>
    <row r="180" ht="22.2" hidden="1" customHeight="1" x14ac:dyDescent="0.25"/>
    <row r="181" ht="22.2" hidden="1" customHeight="1" x14ac:dyDescent="0.25"/>
    <row r="182" ht="22.2" hidden="1" customHeight="1" x14ac:dyDescent="0.25"/>
    <row r="183" ht="22.2" hidden="1" customHeight="1" x14ac:dyDescent="0.25"/>
    <row r="184" ht="22.2" hidden="1" customHeight="1" x14ac:dyDescent="0.25"/>
    <row r="185" ht="22.2" hidden="1" customHeight="1" x14ac:dyDescent="0.25"/>
    <row r="186" ht="22.2" hidden="1" customHeight="1" x14ac:dyDescent="0.25"/>
    <row r="187" ht="22.2" hidden="1" customHeight="1" x14ac:dyDescent="0.25"/>
    <row r="188" ht="22.2" hidden="1" customHeight="1" x14ac:dyDescent="0.25"/>
    <row r="189" ht="22.2" hidden="1" customHeight="1" x14ac:dyDescent="0.25"/>
    <row r="190" ht="22.2" hidden="1" customHeight="1" x14ac:dyDescent="0.25"/>
    <row r="191" ht="22.2" hidden="1" customHeight="1" x14ac:dyDescent="0.25"/>
    <row r="192" ht="22.2" hidden="1" customHeight="1" x14ac:dyDescent="0.25"/>
    <row r="193" ht="22.2" hidden="1" customHeight="1" x14ac:dyDescent="0.25"/>
    <row r="194" ht="22.2" hidden="1" customHeight="1" x14ac:dyDescent="0.25"/>
    <row r="195" ht="22.2" hidden="1" customHeight="1" x14ac:dyDescent="0.25"/>
    <row r="196" ht="22.2" hidden="1" customHeight="1" x14ac:dyDescent="0.25"/>
    <row r="197" ht="22.2" hidden="1" customHeight="1" x14ac:dyDescent="0.25"/>
    <row r="198" ht="22.2" hidden="1" customHeight="1" x14ac:dyDescent="0.25"/>
    <row r="199" ht="22.2" hidden="1" customHeight="1" x14ac:dyDescent="0.25"/>
    <row r="200" ht="22.2" hidden="1" customHeight="1" x14ac:dyDescent="0.25"/>
    <row r="201" ht="22.2" hidden="1" customHeight="1" x14ac:dyDescent="0.25"/>
    <row r="202" ht="22.2" hidden="1" customHeight="1" x14ac:dyDescent="0.25"/>
    <row r="203" ht="22.2" hidden="1" customHeight="1" x14ac:dyDescent="0.25"/>
    <row r="204" ht="22.2" hidden="1" customHeight="1" x14ac:dyDescent="0.25"/>
    <row r="205" ht="22.2" hidden="1" customHeight="1" x14ac:dyDescent="0.25"/>
    <row r="206" ht="22.2" hidden="1" customHeight="1" x14ac:dyDescent="0.25"/>
    <row r="207" ht="22.2" hidden="1" customHeight="1" x14ac:dyDescent="0.25"/>
    <row r="208" ht="22.2" hidden="1" customHeight="1" x14ac:dyDescent="0.25"/>
    <row r="209" ht="22.2" hidden="1" customHeight="1" x14ac:dyDescent="0.25"/>
    <row r="210" ht="22.2" hidden="1" customHeight="1" x14ac:dyDescent="0.25"/>
    <row r="211" ht="22.2" hidden="1" customHeight="1" x14ac:dyDescent="0.25"/>
    <row r="212" ht="22.2" hidden="1" customHeight="1" x14ac:dyDescent="0.25"/>
    <row r="213" ht="22.2" hidden="1" customHeight="1" x14ac:dyDescent="0.25"/>
    <row r="214" ht="22.2" hidden="1" customHeight="1" x14ac:dyDescent="0.25"/>
    <row r="215" ht="22.2" hidden="1" customHeight="1" x14ac:dyDescent="0.25"/>
    <row r="216" ht="22.2" hidden="1" customHeight="1" x14ac:dyDescent="0.25"/>
    <row r="217" ht="22.2" hidden="1" customHeight="1" x14ac:dyDescent="0.25"/>
    <row r="218" ht="22.2" hidden="1" customHeight="1" x14ac:dyDescent="0.25"/>
    <row r="219" ht="22.2" hidden="1" customHeight="1" x14ac:dyDescent="0.25"/>
    <row r="220" ht="22.2" hidden="1" customHeight="1" x14ac:dyDescent="0.25"/>
    <row r="221" ht="22.2" hidden="1" customHeight="1" x14ac:dyDescent="0.25"/>
    <row r="222" ht="22.2" hidden="1" customHeight="1" x14ac:dyDescent="0.25"/>
    <row r="223" ht="22.2" hidden="1" customHeight="1" x14ac:dyDescent="0.25"/>
    <row r="224" ht="22.2" hidden="1" customHeight="1" x14ac:dyDescent="0.25"/>
    <row r="225" ht="22.2" hidden="1" customHeight="1" x14ac:dyDescent="0.25"/>
    <row r="226" ht="22.2" hidden="1" customHeight="1" x14ac:dyDescent="0.25"/>
    <row r="227" ht="22.2" hidden="1" customHeight="1" x14ac:dyDescent="0.25"/>
    <row r="228" ht="22.2" hidden="1" customHeight="1" x14ac:dyDescent="0.25"/>
    <row r="229" ht="22.2" hidden="1" customHeight="1" x14ac:dyDescent="0.25"/>
    <row r="230" ht="22.2" hidden="1" customHeight="1" x14ac:dyDescent="0.25"/>
    <row r="231" ht="22.2" hidden="1" customHeight="1" x14ac:dyDescent="0.25"/>
    <row r="232" ht="22.2" hidden="1" customHeight="1" x14ac:dyDescent="0.25"/>
    <row r="233" ht="22.2" hidden="1" customHeight="1" x14ac:dyDescent="0.25"/>
    <row r="234" ht="22.2" hidden="1" customHeight="1" x14ac:dyDescent="0.25"/>
    <row r="235" ht="22.2" hidden="1" customHeight="1" x14ac:dyDescent="0.25"/>
    <row r="236" ht="22.2" hidden="1" customHeight="1" x14ac:dyDescent="0.25"/>
    <row r="237" ht="22.2" hidden="1" customHeight="1" x14ac:dyDescent="0.25"/>
    <row r="238" ht="22.2" hidden="1" customHeight="1" x14ac:dyDescent="0.25"/>
    <row r="239" ht="22.2" hidden="1" customHeight="1" x14ac:dyDescent="0.25"/>
    <row r="240" ht="22.2" hidden="1" customHeight="1" x14ac:dyDescent="0.25"/>
    <row r="241" ht="22.2" hidden="1" customHeight="1" x14ac:dyDescent="0.25"/>
    <row r="242" ht="22.2" hidden="1" customHeight="1" x14ac:dyDescent="0.25"/>
    <row r="243" ht="22.2" hidden="1" customHeight="1" x14ac:dyDescent="0.25"/>
    <row r="244" ht="22.2" hidden="1" customHeight="1" x14ac:dyDescent="0.25"/>
    <row r="245" ht="22.2" hidden="1" customHeight="1" x14ac:dyDescent="0.25"/>
    <row r="246" ht="22.2" hidden="1" customHeight="1" x14ac:dyDescent="0.25"/>
    <row r="247" ht="22.2" hidden="1" customHeight="1" x14ac:dyDescent="0.25"/>
    <row r="248" ht="22.2" hidden="1" customHeight="1" x14ac:dyDescent="0.25"/>
    <row r="249" ht="22.2" hidden="1" customHeight="1" x14ac:dyDescent="0.25"/>
    <row r="250" ht="22.2" hidden="1" customHeight="1" x14ac:dyDescent="0.25"/>
    <row r="251" ht="22.2" hidden="1" customHeight="1" x14ac:dyDescent="0.25"/>
    <row r="252" ht="22.2" hidden="1" customHeight="1" x14ac:dyDescent="0.25"/>
    <row r="253" ht="22.2" hidden="1" customHeight="1" x14ac:dyDescent="0.25"/>
    <row r="254" ht="22.2" hidden="1" customHeight="1" x14ac:dyDescent="0.25"/>
    <row r="255" ht="22.2" hidden="1" customHeight="1" x14ac:dyDescent="0.25"/>
    <row r="256" ht="22.2" hidden="1" customHeight="1" x14ac:dyDescent="0.25"/>
    <row r="257" ht="22.2" hidden="1" customHeight="1" x14ac:dyDescent="0.25"/>
    <row r="258" ht="22.2" hidden="1" customHeight="1" x14ac:dyDescent="0.25"/>
    <row r="259" ht="22.2" hidden="1" customHeight="1" x14ac:dyDescent="0.25"/>
    <row r="260" ht="22.2" hidden="1" customHeight="1" x14ac:dyDescent="0.25"/>
    <row r="261" ht="22.2" hidden="1" customHeight="1" x14ac:dyDescent="0.25"/>
    <row r="262" ht="22.2" hidden="1" customHeight="1" x14ac:dyDescent="0.25"/>
    <row r="263" ht="22.2" hidden="1" customHeight="1" x14ac:dyDescent="0.25"/>
    <row r="264" ht="22.2" hidden="1" customHeight="1" x14ac:dyDescent="0.25"/>
    <row r="265" ht="22.2" hidden="1" customHeight="1" x14ac:dyDescent="0.25"/>
    <row r="266" ht="22.2" hidden="1" customHeight="1" x14ac:dyDescent="0.25"/>
    <row r="267" ht="22.2" hidden="1" customHeight="1" x14ac:dyDescent="0.25"/>
    <row r="268" ht="22.2" hidden="1" customHeight="1" x14ac:dyDescent="0.25"/>
    <row r="269" ht="22.2" hidden="1" customHeight="1" x14ac:dyDescent="0.25"/>
    <row r="270" ht="22.2" hidden="1" customHeight="1" x14ac:dyDescent="0.25"/>
    <row r="271" ht="22.2" hidden="1" customHeight="1" x14ac:dyDescent="0.25"/>
    <row r="272" ht="22.2" hidden="1" customHeight="1" x14ac:dyDescent="0.25"/>
    <row r="273" ht="22.2" hidden="1" customHeight="1" x14ac:dyDescent="0.25"/>
    <row r="274" ht="22.2" hidden="1" customHeight="1" x14ac:dyDescent="0.25"/>
    <row r="275" ht="22.2" hidden="1" customHeight="1" x14ac:dyDescent="0.25"/>
    <row r="276" ht="22.2" hidden="1" customHeight="1" x14ac:dyDescent="0.25"/>
    <row r="277" ht="22.2" hidden="1" customHeight="1" x14ac:dyDescent="0.25"/>
    <row r="278" ht="22.2" hidden="1" customHeight="1" x14ac:dyDescent="0.25"/>
    <row r="279" ht="22.2" hidden="1" customHeight="1" x14ac:dyDescent="0.25"/>
    <row r="280" ht="22.2" hidden="1" customHeight="1" x14ac:dyDescent="0.25"/>
    <row r="281" ht="22.2" hidden="1" customHeight="1" x14ac:dyDescent="0.25"/>
    <row r="282" ht="22.2" hidden="1" customHeight="1" x14ac:dyDescent="0.25"/>
    <row r="283" ht="22.2" hidden="1" customHeight="1" x14ac:dyDescent="0.25"/>
    <row r="284" ht="22.2" hidden="1" customHeight="1" x14ac:dyDescent="0.25"/>
    <row r="285" ht="22.2" hidden="1" customHeight="1" x14ac:dyDescent="0.25"/>
    <row r="286" ht="22.2" hidden="1" customHeight="1" x14ac:dyDescent="0.25"/>
    <row r="287" ht="22.2" hidden="1" customHeight="1" x14ac:dyDescent="0.25"/>
    <row r="288" ht="22.2" hidden="1" customHeight="1" x14ac:dyDescent="0.25"/>
    <row r="289" ht="22.2" hidden="1" customHeight="1" x14ac:dyDescent="0.25"/>
    <row r="290" ht="22.2" hidden="1" customHeight="1" x14ac:dyDescent="0.25"/>
    <row r="291" ht="22.2" hidden="1" customHeight="1" x14ac:dyDescent="0.25"/>
    <row r="292" ht="22.2" hidden="1" customHeight="1" x14ac:dyDescent="0.25"/>
    <row r="293" ht="22.2" hidden="1" customHeight="1" x14ac:dyDescent="0.25"/>
    <row r="294" ht="22.2" hidden="1" customHeight="1" x14ac:dyDescent="0.25"/>
    <row r="295" ht="22.2" hidden="1" customHeight="1" x14ac:dyDescent="0.25"/>
    <row r="296" ht="22.2" hidden="1" customHeight="1" x14ac:dyDescent="0.25"/>
    <row r="297" ht="22.2" hidden="1" customHeight="1" x14ac:dyDescent="0.25"/>
    <row r="298" ht="22.2" hidden="1" customHeight="1" x14ac:dyDescent="0.25"/>
    <row r="299" ht="22.2" hidden="1" customHeight="1" x14ac:dyDescent="0.25"/>
    <row r="300" ht="22.2" hidden="1" customHeight="1" x14ac:dyDescent="0.25"/>
    <row r="301" ht="22.2" hidden="1" customHeight="1" x14ac:dyDescent="0.25"/>
    <row r="302" ht="22.2" hidden="1" customHeight="1" x14ac:dyDescent="0.25"/>
    <row r="303" ht="22.2" hidden="1" customHeight="1" x14ac:dyDescent="0.25"/>
    <row r="304" ht="22.2" hidden="1" customHeight="1" x14ac:dyDescent="0.25"/>
    <row r="305" ht="22.2" hidden="1" customHeight="1" x14ac:dyDescent="0.25"/>
    <row r="306" ht="22.2" hidden="1" customHeight="1" x14ac:dyDescent="0.25"/>
    <row r="307" ht="22.2" hidden="1" customHeight="1" x14ac:dyDescent="0.25"/>
    <row r="308" ht="22.2" hidden="1" customHeight="1" x14ac:dyDescent="0.25"/>
    <row r="309" ht="22.2" hidden="1" customHeight="1" x14ac:dyDescent="0.25"/>
    <row r="310" ht="22.2" hidden="1" customHeight="1" x14ac:dyDescent="0.25"/>
    <row r="311" ht="22.2" hidden="1" customHeight="1" x14ac:dyDescent="0.25"/>
    <row r="312" ht="22.2" hidden="1" customHeight="1" x14ac:dyDescent="0.25"/>
    <row r="313" ht="22.2" hidden="1" customHeight="1" x14ac:dyDescent="0.25"/>
    <row r="314" ht="22.2" hidden="1" customHeight="1" x14ac:dyDescent="0.25"/>
    <row r="315" ht="22.2" hidden="1" customHeight="1" x14ac:dyDescent="0.25"/>
    <row r="316" ht="22.2" hidden="1" customHeight="1" x14ac:dyDescent="0.25"/>
    <row r="317" ht="22.2" hidden="1" customHeight="1" x14ac:dyDescent="0.25"/>
    <row r="318" ht="22.2" hidden="1" customHeight="1" x14ac:dyDescent="0.25"/>
    <row r="319" ht="22.2" hidden="1" customHeight="1" x14ac:dyDescent="0.25"/>
    <row r="320" ht="22.2" hidden="1" customHeight="1" x14ac:dyDescent="0.25"/>
    <row r="321" ht="22.2" hidden="1" customHeight="1" x14ac:dyDescent="0.25"/>
    <row r="322" ht="22.2" hidden="1" customHeight="1" x14ac:dyDescent="0.25"/>
    <row r="323" ht="22.2" hidden="1" customHeight="1" x14ac:dyDescent="0.25"/>
    <row r="324" ht="22.2" hidden="1" customHeight="1" x14ac:dyDescent="0.25"/>
    <row r="325" ht="22.2" hidden="1" customHeight="1" x14ac:dyDescent="0.25"/>
    <row r="326" ht="22.2" hidden="1" customHeight="1" x14ac:dyDescent="0.25"/>
    <row r="327" ht="22.2" hidden="1" customHeight="1" x14ac:dyDescent="0.25"/>
    <row r="328" ht="22.2" hidden="1" customHeight="1" x14ac:dyDescent="0.25"/>
    <row r="329" ht="22.2" hidden="1" customHeight="1" x14ac:dyDescent="0.25"/>
    <row r="330" ht="22.2" hidden="1" customHeight="1" x14ac:dyDescent="0.25"/>
    <row r="331" ht="22.2" hidden="1" customHeight="1" x14ac:dyDescent="0.25"/>
    <row r="332" ht="22.2" hidden="1" customHeight="1" x14ac:dyDescent="0.25"/>
    <row r="333" ht="22.2" hidden="1" customHeight="1" x14ac:dyDescent="0.25"/>
    <row r="334" ht="22.2" hidden="1" customHeight="1" x14ac:dyDescent="0.25"/>
    <row r="335" ht="22.2" hidden="1" customHeight="1" x14ac:dyDescent="0.25"/>
    <row r="336" ht="22.2" hidden="1" customHeight="1" x14ac:dyDescent="0.25"/>
    <row r="337" ht="22.2" hidden="1" customHeight="1" x14ac:dyDescent="0.25"/>
    <row r="338" ht="22.2" hidden="1" customHeight="1" x14ac:dyDescent="0.25"/>
    <row r="339" ht="22.2" hidden="1" customHeight="1" x14ac:dyDescent="0.25"/>
    <row r="340" ht="22.2" hidden="1" customHeight="1" x14ac:dyDescent="0.25"/>
    <row r="341" ht="22.2" hidden="1" customHeight="1" x14ac:dyDescent="0.25"/>
    <row r="342" ht="22.2" hidden="1" customHeight="1" x14ac:dyDescent="0.25"/>
    <row r="343" ht="22.2" hidden="1" customHeight="1" x14ac:dyDescent="0.25"/>
    <row r="344" ht="22.2" hidden="1" customHeight="1" x14ac:dyDescent="0.25"/>
    <row r="345" ht="22.2" hidden="1" customHeight="1" x14ac:dyDescent="0.25"/>
    <row r="346" ht="22.2" hidden="1" customHeight="1" x14ac:dyDescent="0.25"/>
    <row r="347" ht="22.2" hidden="1" customHeight="1" x14ac:dyDescent="0.25"/>
    <row r="348" ht="22.2" hidden="1" customHeight="1" x14ac:dyDescent="0.25"/>
    <row r="349" ht="22.2" hidden="1" customHeight="1" x14ac:dyDescent="0.25"/>
    <row r="350" ht="22.2" hidden="1" customHeight="1" x14ac:dyDescent="0.25"/>
    <row r="351" ht="22.2" hidden="1" customHeight="1" x14ac:dyDescent="0.25"/>
    <row r="352" ht="22.2" hidden="1" customHeight="1" x14ac:dyDescent="0.25"/>
    <row r="353" ht="22.2" hidden="1" customHeight="1" x14ac:dyDescent="0.25"/>
    <row r="354" ht="22.2" hidden="1" customHeight="1" x14ac:dyDescent="0.25"/>
    <row r="355" ht="22.2" hidden="1" customHeight="1" x14ac:dyDescent="0.25"/>
    <row r="356" ht="22.2" hidden="1" customHeight="1" x14ac:dyDescent="0.25"/>
    <row r="357" ht="22.2" hidden="1" customHeight="1" x14ac:dyDescent="0.25"/>
    <row r="358" ht="22.2" hidden="1" customHeight="1" x14ac:dyDescent="0.25"/>
    <row r="359" ht="22.2" hidden="1" customHeight="1" x14ac:dyDescent="0.25"/>
    <row r="360" ht="22.2" hidden="1" customHeight="1" x14ac:dyDescent="0.25"/>
    <row r="361" ht="22.2" hidden="1" customHeight="1" x14ac:dyDescent="0.25"/>
    <row r="362" ht="22.2" hidden="1" customHeight="1" x14ac:dyDescent="0.25"/>
    <row r="363" ht="22.2" hidden="1" customHeight="1" x14ac:dyDescent="0.25"/>
    <row r="364" ht="22.2" hidden="1" customHeight="1" x14ac:dyDescent="0.25"/>
    <row r="365" ht="22.2" hidden="1" customHeight="1" x14ac:dyDescent="0.25"/>
    <row r="366" ht="22.2" hidden="1" customHeight="1" x14ac:dyDescent="0.25"/>
    <row r="367" ht="22.2" hidden="1" customHeight="1" x14ac:dyDescent="0.25"/>
    <row r="368" ht="22.2" hidden="1" customHeight="1" x14ac:dyDescent="0.25"/>
    <row r="369" ht="22.2" hidden="1" customHeight="1" x14ac:dyDescent="0.25"/>
    <row r="370" ht="22.2" hidden="1" customHeight="1" x14ac:dyDescent="0.25"/>
    <row r="371" ht="22.2" hidden="1" customHeight="1" x14ac:dyDescent="0.25"/>
    <row r="372" ht="22.2" hidden="1" customHeight="1" x14ac:dyDescent="0.25"/>
    <row r="373" ht="22.2" hidden="1" customHeight="1" x14ac:dyDescent="0.25"/>
    <row r="374" ht="22.2" hidden="1" customHeight="1" x14ac:dyDescent="0.25"/>
    <row r="375" ht="22.2" hidden="1" customHeight="1" x14ac:dyDescent="0.25"/>
    <row r="376" ht="22.2" hidden="1" customHeight="1" x14ac:dyDescent="0.25"/>
    <row r="377" ht="22.2" hidden="1" customHeight="1" x14ac:dyDescent="0.25"/>
    <row r="378" ht="22.2" hidden="1" customHeight="1" x14ac:dyDescent="0.25"/>
    <row r="379" ht="22.2" hidden="1" customHeight="1" x14ac:dyDescent="0.25"/>
    <row r="380" ht="22.2" hidden="1" customHeight="1" x14ac:dyDescent="0.25"/>
    <row r="381" ht="22.2" hidden="1" customHeight="1" x14ac:dyDescent="0.25"/>
    <row r="382" ht="22.2" hidden="1" customHeight="1" x14ac:dyDescent="0.25"/>
    <row r="383" ht="22.2" hidden="1" customHeight="1" x14ac:dyDescent="0.25"/>
    <row r="384" ht="22.2" hidden="1" customHeight="1" x14ac:dyDescent="0.25"/>
    <row r="385" ht="22.2" hidden="1" customHeight="1" x14ac:dyDescent="0.25"/>
    <row r="386" ht="22.2" hidden="1" customHeight="1" x14ac:dyDescent="0.25"/>
    <row r="387" ht="22.2" hidden="1" customHeight="1" x14ac:dyDescent="0.25"/>
    <row r="388" ht="22.2" hidden="1" customHeight="1" x14ac:dyDescent="0.25"/>
    <row r="389" ht="22.2" hidden="1" customHeight="1" x14ac:dyDescent="0.25"/>
    <row r="390" ht="22.2" hidden="1" customHeight="1" x14ac:dyDescent="0.25"/>
    <row r="391" ht="22.2" hidden="1" customHeight="1" x14ac:dyDescent="0.25"/>
    <row r="392" ht="22.2" hidden="1" customHeight="1" x14ac:dyDescent="0.25"/>
    <row r="393" ht="22.2" hidden="1" customHeight="1" x14ac:dyDescent="0.25"/>
    <row r="394" ht="22.2" hidden="1" customHeight="1" x14ac:dyDescent="0.25"/>
    <row r="395" ht="22.2" hidden="1" customHeight="1" x14ac:dyDescent="0.25"/>
    <row r="396" ht="22.2" hidden="1" customHeight="1" x14ac:dyDescent="0.25"/>
    <row r="397" ht="22.2" hidden="1" customHeight="1" x14ac:dyDescent="0.25"/>
    <row r="398" ht="22.2" hidden="1" customHeight="1" x14ac:dyDescent="0.25"/>
    <row r="399" ht="22.2" hidden="1" customHeight="1" x14ac:dyDescent="0.25"/>
    <row r="400" ht="22.2" hidden="1" customHeight="1" x14ac:dyDescent="0.25"/>
    <row r="401" ht="22.2" hidden="1" customHeight="1" x14ac:dyDescent="0.25"/>
    <row r="402" ht="22.2" hidden="1" customHeight="1" x14ac:dyDescent="0.25"/>
    <row r="403" ht="22.2" hidden="1" customHeight="1" x14ac:dyDescent="0.25"/>
    <row r="404" ht="22.2" hidden="1" customHeight="1" x14ac:dyDescent="0.25"/>
    <row r="405" ht="22.2" hidden="1" customHeight="1" x14ac:dyDescent="0.25"/>
    <row r="406" ht="22.2" hidden="1" customHeight="1" x14ac:dyDescent="0.25"/>
    <row r="407" ht="22.2" hidden="1" customHeight="1" x14ac:dyDescent="0.25"/>
    <row r="408" ht="22.2" hidden="1" customHeight="1" x14ac:dyDescent="0.25"/>
    <row r="409" ht="22.2" hidden="1" customHeight="1" x14ac:dyDescent="0.25"/>
    <row r="410" ht="22.2" hidden="1" customHeight="1" x14ac:dyDescent="0.25"/>
    <row r="411" ht="22.2" hidden="1" customHeight="1" x14ac:dyDescent="0.25"/>
    <row r="412" ht="22.2" hidden="1" customHeight="1" x14ac:dyDescent="0.25"/>
    <row r="413" ht="22.2" hidden="1" customHeight="1" x14ac:dyDescent="0.25"/>
    <row r="414" ht="22.2" hidden="1" customHeight="1" x14ac:dyDescent="0.25"/>
    <row r="415" ht="22.2" hidden="1" customHeight="1" x14ac:dyDescent="0.25"/>
    <row r="416" ht="22.2" hidden="1" customHeight="1" x14ac:dyDescent="0.25"/>
    <row r="417" ht="22.2" hidden="1" customHeight="1" x14ac:dyDescent="0.25"/>
    <row r="418" ht="22.2" hidden="1" customHeight="1" x14ac:dyDescent="0.25"/>
    <row r="419" ht="22.2" hidden="1" customHeight="1" x14ac:dyDescent="0.25"/>
    <row r="420" ht="22.2" hidden="1" customHeight="1" x14ac:dyDescent="0.25"/>
    <row r="421" ht="22.2" hidden="1" customHeight="1" x14ac:dyDescent="0.25"/>
    <row r="422" ht="22.2" hidden="1" customHeight="1" x14ac:dyDescent="0.25"/>
    <row r="423" ht="22.2" hidden="1" customHeight="1" x14ac:dyDescent="0.25"/>
    <row r="424" ht="22.2" hidden="1" customHeight="1" x14ac:dyDescent="0.25"/>
    <row r="425" ht="22.2" hidden="1" customHeight="1" x14ac:dyDescent="0.25"/>
    <row r="426" ht="22.2" hidden="1" customHeight="1" x14ac:dyDescent="0.25"/>
    <row r="427" ht="22.2" hidden="1" customHeight="1" x14ac:dyDescent="0.25"/>
    <row r="428" ht="22.2" hidden="1" customHeight="1" x14ac:dyDescent="0.25"/>
    <row r="429" ht="22.2" hidden="1" customHeight="1" x14ac:dyDescent="0.25"/>
    <row r="430" ht="22.2" hidden="1" customHeight="1" x14ac:dyDescent="0.25"/>
    <row r="431" ht="22.2" hidden="1" customHeight="1" x14ac:dyDescent="0.25"/>
    <row r="432" ht="22.2" hidden="1" customHeight="1" x14ac:dyDescent="0.25"/>
    <row r="433" ht="22.2" hidden="1" customHeight="1" x14ac:dyDescent="0.25"/>
    <row r="434" ht="22.2" hidden="1" customHeight="1" x14ac:dyDescent="0.25"/>
    <row r="435" ht="22.2" hidden="1" customHeight="1" x14ac:dyDescent="0.25"/>
    <row r="436" ht="22.2" hidden="1" customHeight="1" x14ac:dyDescent="0.25"/>
    <row r="437" ht="22.2" hidden="1" customHeight="1" x14ac:dyDescent="0.25"/>
    <row r="438" ht="22.2" hidden="1" customHeight="1" x14ac:dyDescent="0.25"/>
    <row r="439" ht="22.2" hidden="1" customHeight="1" x14ac:dyDescent="0.25"/>
    <row r="440" ht="22.2" hidden="1" customHeight="1" x14ac:dyDescent="0.25"/>
    <row r="441" ht="22.2" hidden="1" customHeight="1" x14ac:dyDescent="0.25"/>
    <row r="442" ht="22.2" hidden="1" customHeight="1" x14ac:dyDescent="0.25"/>
    <row r="443" ht="22.2" hidden="1" customHeight="1" x14ac:dyDescent="0.25"/>
    <row r="444" ht="22.2" hidden="1" customHeight="1" x14ac:dyDescent="0.25"/>
    <row r="445" ht="22.2" hidden="1" customHeight="1" x14ac:dyDescent="0.25"/>
    <row r="446" ht="22.2" hidden="1" customHeight="1" x14ac:dyDescent="0.25"/>
    <row r="447" ht="22.2" hidden="1" customHeight="1" x14ac:dyDescent="0.25"/>
    <row r="448" ht="22.2" hidden="1" customHeight="1" x14ac:dyDescent="0.25"/>
    <row r="449" ht="22.2" hidden="1" customHeight="1" x14ac:dyDescent="0.25"/>
    <row r="450" ht="22.2" hidden="1" customHeight="1" x14ac:dyDescent="0.25"/>
    <row r="451" ht="22.2" hidden="1" customHeight="1" x14ac:dyDescent="0.25"/>
    <row r="452" ht="22.2" hidden="1" customHeight="1" x14ac:dyDescent="0.25"/>
    <row r="453" ht="22.2" hidden="1" customHeight="1" x14ac:dyDescent="0.25"/>
    <row r="454" ht="22.2" hidden="1" customHeight="1" x14ac:dyDescent="0.25"/>
    <row r="455" ht="22.2" hidden="1" customHeight="1" x14ac:dyDescent="0.25"/>
    <row r="456" ht="22.2" hidden="1" customHeight="1" x14ac:dyDescent="0.25"/>
    <row r="457" ht="22.2" hidden="1" customHeight="1" x14ac:dyDescent="0.25"/>
    <row r="458" ht="22.2" hidden="1" customHeight="1" x14ac:dyDescent="0.25"/>
    <row r="459" ht="22.2" hidden="1" customHeight="1" x14ac:dyDescent="0.25"/>
    <row r="460" ht="22.2" hidden="1" customHeight="1" x14ac:dyDescent="0.25"/>
    <row r="461" ht="22.2" hidden="1" customHeight="1" x14ac:dyDescent="0.25"/>
    <row r="462" ht="22.2" hidden="1" customHeight="1" x14ac:dyDescent="0.25"/>
    <row r="463" ht="22.2" hidden="1" customHeight="1" x14ac:dyDescent="0.25"/>
    <row r="464" ht="22.2" hidden="1" customHeight="1" x14ac:dyDescent="0.25"/>
    <row r="465" ht="22.2" hidden="1" customHeight="1" x14ac:dyDescent="0.25"/>
    <row r="466" ht="22.2" hidden="1" customHeight="1" x14ac:dyDescent="0.25"/>
    <row r="467" ht="22.2" hidden="1" customHeight="1" x14ac:dyDescent="0.25"/>
    <row r="468" ht="22.2" hidden="1" customHeight="1" x14ac:dyDescent="0.25"/>
    <row r="469" ht="22.2" hidden="1" customHeight="1" x14ac:dyDescent="0.25"/>
    <row r="470" ht="22.2" hidden="1" customHeight="1" x14ac:dyDescent="0.25"/>
    <row r="471" ht="22.2" hidden="1" customHeight="1" x14ac:dyDescent="0.25"/>
    <row r="472" ht="22.2" hidden="1" customHeight="1" x14ac:dyDescent="0.25"/>
    <row r="473" ht="22.2" hidden="1" customHeight="1" x14ac:dyDescent="0.25"/>
    <row r="474" ht="22.2" hidden="1" customHeight="1" x14ac:dyDescent="0.25"/>
    <row r="475" ht="22.2" hidden="1" customHeight="1" x14ac:dyDescent="0.25"/>
    <row r="476" ht="22.2" hidden="1" customHeight="1" x14ac:dyDescent="0.25"/>
    <row r="477" ht="22.2" hidden="1" customHeight="1" x14ac:dyDescent="0.25"/>
    <row r="478" ht="22.2" hidden="1" customHeight="1" x14ac:dyDescent="0.25"/>
    <row r="479" ht="22.2" hidden="1" customHeight="1" x14ac:dyDescent="0.25"/>
    <row r="480" ht="22.2" hidden="1" customHeight="1" x14ac:dyDescent="0.25"/>
    <row r="481" ht="22.2" hidden="1" customHeight="1" x14ac:dyDescent="0.25"/>
    <row r="482" ht="22.2" hidden="1" customHeight="1" x14ac:dyDescent="0.25"/>
    <row r="483" ht="22.2" hidden="1" customHeight="1" x14ac:dyDescent="0.25"/>
    <row r="484" ht="22.2" hidden="1" customHeight="1" x14ac:dyDescent="0.25"/>
    <row r="485" ht="22.2" hidden="1" customHeight="1" x14ac:dyDescent="0.25"/>
    <row r="486" ht="22.2" hidden="1" customHeight="1" x14ac:dyDescent="0.25"/>
    <row r="487" ht="22.2" hidden="1" customHeight="1" x14ac:dyDescent="0.25"/>
    <row r="488" ht="22.2" hidden="1" customHeight="1" x14ac:dyDescent="0.25"/>
    <row r="489" ht="22.2" hidden="1" customHeight="1" x14ac:dyDescent="0.25"/>
    <row r="490" ht="22.2" hidden="1" customHeight="1" x14ac:dyDescent="0.25"/>
    <row r="491" ht="22.2" hidden="1" customHeight="1" x14ac:dyDescent="0.25"/>
    <row r="492" ht="22.2" hidden="1" customHeight="1" x14ac:dyDescent="0.25"/>
    <row r="493" ht="22.2" hidden="1" customHeight="1" x14ac:dyDescent="0.25"/>
    <row r="494" ht="22.2" hidden="1" customHeight="1" x14ac:dyDescent="0.25"/>
    <row r="495" ht="22.2" hidden="1" customHeight="1" x14ac:dyDescent="0.25"/>
    <row r="496" ht="22.2" hidden="1" customHeight="1" x14ac:dyDescent="0.25"/>
    <row r="497" ht="22.2" hidden="1" customHeight="1" x14ac:dyDescent="0.25"/>
    <row r="498" ht="22.2" hidden="1" customHeight="1" x14ac:dyDescent="0.25"/>
    <row r="499" ht="22.2" hidden="1" customHeight="1" x14ac:dyDescent="0.25"/>
    <row r="500" ht="22.2" hidden="1" customHeight="1" x14ac:dyDescent="0.25"/>
    <row r="501" ht="22.2" hidden="1" customHeight="1" x14ac:dyDescent="0.25"/>
    <row r="502" ht="22.2" hidden="1" customHeight="1" x14ac:dyDescent="0.25"/>
    <row r="503" ht="22.2" hidden="1" customHeight="1" x14ac:dyDescent="0.25"/>
    <row r="504" ht="22.2" hidden="1" customHeight="1" x14ac:dyDescent="0.25"/>
    <row r="505" ht="22.2" hidden="1" customHeight="1" x14ac:dyDescent="0.25"/>
    <row r="506" ht="22.2" hidden="1" customHeight="1" x14ac:dyDescent="0.25"/>
    <row r="507" ht="22.2" hidden="1" customHeight="1" x14ac:dyDescent="0.25"/>
    <row r="508" ht="22.2" hidden="1" customHeight="1" x14ac:dyDescent="0.25"/>
    <row r="509" ht="22.2" hidden="1" customHeight="1" x14ac:dyDescent="0.25"/>
    <row r="510" ht="22.2" hidden="1" customHeight="1" x14ac:dyDescent="0.25"/>
    <row r="511" ht="22.2" hidden="1" customHeight="1" x14ac:dyDescent="0.25"/>
    <row r="512" ht="22.2" hidden="1" customHeight="1" x14ac:dyDescent="0.25"/>
    <row r="513" ht="22.2" hidden="1" customHeight="1" x14ac:dyDescent="0.25"/>
    <row r="514" ht="22.2" hidden="1" customHeight="1" x14ac:dyDescent="0.25"/>
    <row r="515" ht="22.2" hidden="1" customHeight="1" x14ac:dyDescent="0.25"/>
    <row r="516" ht="22.2" hidden="1" customHeight="1" x14ac:dyDescent="0.25"/>
    <row r="517" ht="22.2" hidden="1" customHeight="1" x14ac:dyDescent="0.25"/>
    <row r="518" ht="22.2" hidden="1" customHeight="1" x14ac:dyDescent="0.25"/>
    <row r="519" ht="22.2" hidden="1" customHeight="1" x14ac:dyDescent="0.25"/>
    <row r="520" ht="22.2" hidden="1" customHeight="1" x14ac:dyDescent="0.25"/>
    <row r="521" ht="22.2" hidden="1" customHeight="1" x14ac:dyDescent="0.25"/>
    <row r="522" ht="22.2" hidden="1" customHeight="1" x14ac:dyDescent="0.25"/>
    <row r="523" ht="22.2" hidden="1" customHeight="1" x14ac:dyDescent="0.25"/>
    <row r="524" ht="22.2" hidden="1" customHeight="1" x14ac:dyDescent="0.25"/>
    <row r="525" ht="22.2" hidden="1" customHeight="1" x14ac:dyDescent="0.25"/>
    <row r="526" ht="22.2" hidden="1" customHeight="1" x14ac:dyDescent="0.25"/>
    <row r="527" ht="22.2" hidden="1" customHeight="1" x14ac:dyDescent="0.25"/>
    <row r="528" ht="22.2" hidden="1" customHeight="1" x14ac:dyDescent="0.25"/>
    <row r="529" ht="22.2" hidden="1" customHeight="1" x14ac:dyDescent="0.25"/>
    <row r="530" ht="22.2" hidden="1" customHeight="1" x14ac:dyDescent="0.25"/>
    <row r="531" ht="22.2" hidden="1" customHeight="1" x14ac:dyDescent="0.25"/>
    <row r="532" ht="22.2" hidden="1" customHeight="1" x14ac:dyDescent="0.25"/>
    <row r="533" ht="22.2" hidden="1" customHeight="1" x14ac:dyDescent="0.25"/>
    <row r="534" ht="22.2" hidden="1" customHeight="1" x14ac:dyDescent="0.25"/>
    <row r="535" ht="22.2" hidden="1" customHeight="1" x14ac:dyDescent="0.25"/>
    <row r="536" ht="22.2" hidden="1" customHeight="1" x14ac:dyDescent="0.25"/>
    <row r="537" ht="22.2" hidden="1" customHeight="1" x14ac:dyDescent="0.25"/>
    <row r="538" ht="22.2" hidden="1" customHeight="1" x14ac:dyDescent="0.25"/>
    <row r="539" ht="22.2" hidden="1" customHeight="1" x14ac:dyDescent="0.25"/>
    <row r="540" ht="22.2" hidden="1" customHeight="1" x14ac:dyDescent="0.25"/>
    <row r="541" ht="22.2" hidden="1" customHeight="1" x14ac:dyDescent="0.25"/>
    <row r="542" ht="22.2" hidden="1" customHeight="1" x14ac:dyDescent="0.25"/>
    <row r="543" ht="22.2" hidden="1" customHeight="1" x14ac:dyDescent="0.25"/>
    <row r="544" ht="22.2" hidden="1" customHeight="1" x14ac:dyDescent="0.25"/>
    <row r="545" ht="22.2" hidden="1" customHeight="1" x14ac:dyDescent="0.25"/>
    <row r="546" ht="22.2" hidden="1" customHeight="1" x14ac:dyDescent="0.25"/>
    <row r="547" ht="22.2" hidden="1" customHeight="1" x14ac:dyDescent="0.25"/>
    <row r="548" ht="22.2" hidden="1" customHeight="1" x14ac:dyDescent="0.25"/>
    <row r="549" ht="22.2" hidden="1" customHeight="1" x14ac:dyDescent="0.25"/>
    <row r="550" ht="22.2" hidden="1" customHeight="1" x14ac:dyDescent="0.25"/>
    <row r="551" ht="22.2" hidden="1" customHeight="1" x14ac:dyDescent="0.25"/>
    <row r="552" ht="22.2" hidden="1" customHeight="1" x14ac:dyDescent="0.25"/>
    <row r="553" ht="22.2" hidden="1" customHeight="1" x14ac:dyDescent="0.25"/>
    <row r="554" ht="22.2" hidden="1" customHeight="1" x14ac:dyDescent="0.25"/>
    <row r="555" ht="22.2" hidden="1" customHeight="1" x14ac:dyDescent="0.25"/>
    <row r="556" ht="22.2" hidden="1" customHeight="1" x14ac:dyDescent="0.25"/>
    <row r="557" ht="22.2" hidden="1" customHeight="1" x14ac:dyDescent="0.25"/>
    <row r="558" ht="22.2" hidden="1" customHeight="1" x14ac:dyDescent="0.25"/>
    <row r="559" ht="22.2" hidden="1" customHeight="1" x14ac:dyDescent="0.25"/>
    <row r="560" ht="22.2" hidden="1" customHeight="1" x14ac:dyDescent="0.25"/>
    <row r="561" ht="22.2" hidden="1" customHeight="1" x14ac:dyDescent="0.25"/>
    <row r="562" ht="22.2" hidden="1" customHeight="1" x14ac:dyDescent="0.25"/>
    <row r="563" ht="22.2" hidden="1" customHeight="1" x14ac:dyDescent="0.25"/>
    <row r="564" ht="22.2" hidden="1" customHeight="1" x14ac:dyDescent="0.25"/>
    <row r="565" ht="22.2" hidden="1" customHeight="1" x14ac:dyDescent="0.25"/>
    <row r="566" ht="22.2" hidden="1" customHeight="1" x14ac:dyDescent="0.25"/>
    <row r="567" ht="22.2" hidden="1" customHeight="1" x14ac:dyDescent="0.25"/>
    <row r="568" ht="22.2" hidden="1" customHeight="1" x14ac:dyDescent="0.25"/>
    <row r="569" ht="22.2" hidden="1" customHeight="1" x14ac:dyDescent="0.25"/>
    <row r="570" ht="22.2" hidden="1" customHeight="1" x14ac:dyDescent="0.25"/>
    <row r="571" ht="22.2" hidden="1" customHeight="1" x14ac:dyDescent="0.25"/>
    <row r="572" ht="22.2" hidden="1" customHeight="1" x14ac:dyDescent="0.25"/>
    <row r="573" ht="22.2" hidden="1" customHeight="1" x14ac:dyDescent="0.25"/>
    <row r="574" ht="22.2" hidden="1" customHeight="1" x14ac:dyDescent="0.25"/>
    <row r="575" ht="22.2" hidden="1" customHeight="1" x14ac:dyDescent="0.25"/>
    <row r="576" ht="22.2" hidden="1" customHeight="1" x14ac:dyDescent="0.25"/>
    <row r="577" ht="22.2" hidden="1" customHeight="1" x14ac:dyDescent="0.25"/>
    <row r="578" ht="22.2" hidden="1" customHeight="1" x14ac:dyDescent="0.25"/>
    <row r="579" ht="22.2" hidden="1" customHeight="1" x14ac:dyDescent="0.25"/>
    <row r="580" ht="22.2" hidden="1" customHeight="1" x14ac:dyDescent="0.25"/>
    <row r="581" ht="22.2" hidden="1" customHeight="1" x14ac:dyDescent="0.25"/>
    <row r="582" ht="22.2" hidden="1" customHeight="1" x14ac:dyDescent="0.25"/>
    <row r="583" ht="22.2" hidden="1" customHeight="1" x14ac:dyDescent="0.25"/>
    <row r="584" ht="22.2" hidden="1" customHeight="1" x14ac:dyDescent="0.25"/>
    <row r="585" ht="22.2" hidden="1" customHeight="1" x14ac:dyDescent="0.25"/>
    <row r="586" ht="22.2" hidden="1" customHeight="1" x14ac:dyDescent="0.25"/>
    <row r="587" ht="22.2" hidden="1" customHeight="1" x14ac:dyDescent="0.25"/>
    <row r="588" ht="22.2" hidden="1" customHeight="1" x14ac:dyDescent="0.25"/>
    <row r="589" ht="22.2" hidden="1" customHeight="1" x14ac:dyDescent="0.25"/>
    <row r="590" ht="22.2" hidden="1" customHeight="1" x14ac:dyDescent="0.25"/>
    <row r="591" ht="22.2" hidden="1" customHeight="1" x14ac:dyDescent="0.25"/>
    <row r="592" ht="22.2" hidden="1" customHeight="1" x14ac:dyDescent="0.25"/>
    <row r="593" ht="22.2" hidden="1" customHeight="1" x14ac:dyDescent="0.25"/>
    <row r="594" ht="22.2" hidden="1" customHeight="1" x14ac:dyDescent="0.25"/>
    <row r="595" ht="22.2" hidden="1" customHeight="1" x14ac:dyDescent="0.25"/>
    <row r="596" ht="22.2" hidden="1" customHeight="1" x14ac:dyDescent="0.25"/>
    <row r="597" ht="22.2" hidden="1" customHeight="1" x14ac:dyDescent="0.25"/>
    <row r="598" ht="22.2" hidden="1" customHeight="1" x14ac:dyDescent="0.25"/>
    <row r="599" ht="22.2" hidden="1" customHeight="1" x14ac:dyDescent="0.25"/>
    <row r="600" ht="22.2" hidden="1" customHeight="1" x14ac:dyDescent="0.25"/>
    <row r="601" ht="22.2" hidden="1" customHeight="1" x14ac:dyDescent="0.25"/>
    <row r="602" ht="22.2" hidden="1" customHeight="1" x14ac:dyDescent="0.25"/>
    <row r="603" ht="22.2" hidden="1" customHeight="1" x14ac:dyDescent="0.25"/>
    <row r="604" ht="22.2" hidden="1" customHeight="1" x14ac:dyDescent="0.25"/>
    <row r="605" ht="22.2" hidden="1" customHeight="1" x14ac:dyDescent="0.25"/>
    <row r="606" ht="22.2" hidden="1" customHeight="1" x14ac:dyDescent="0.25"/>
    <row r="607" ht="22.2" hidden="1" customHeight="1" x14ac:dyDescent="0.25"/>
    <row r="608" ht="22.2" hidden="1" customHeight="1" x14ac:dyDescent="0.25"/>
    <row r="609" ht="22.2" hidden="1" customHeight="1" x14ac:dyDescent="0.25"/>
    <row r="610" ht="22.2" hidden="1" customHeight="1" x14ac:dyDescent="0.25"/>
    <row r="611" ht="22.2" hidden="1" customHeight="1" x14ac:dyDescent="0.25"/>
    <row r="612" ht="22.2" hidden="1" customHeight="1" x14ac:dyDescent="0.25"/>
    <row r="613" ht="22.2" hidden="1" customHeight="1" x14ac:dyDescent="0.25"/>
    <row r="614" ht="22.2" hidden="1" customHeight="1" x14ac:dyDescent="0.25"/>
    <row r="615" ht="22.2" hidden="1" customHeight="1" x14ac:dyDescent="0.25"/>
    <row r="616" ht="22.2" hidden="1" customHeight="1" x14ac:dyDescent="0.25"/>
    <row r="617" ht="22.2" hidden="1" customHeight="1" x14ac:dyDescent="0.25"/>
    <row r="618" ht="22.2" hidden="1" customHeight="1" x14ac:dyDescent="0.25"/>
    <row r="619" ht="22.2" hidden="1" customHeight="1" x14ac:dyDescent="0.25"/>
    <row r="620" ht="22.2" hidden="1" customHeight="1" x14ac:dyDescent="0.25"/>
    <row r="621" ht="22.2" hidden="1" customHeight="1" x14ac:dyDescent="0.25"/>
    <row r="622" ht="22.2" hidden="1" customHeight="1" x14ac:dyDescent="0.25"/>
    <row r="623" ht="22.2" hidden="1" customHeight="1" x14ac:dyDescent="0.25"/>
    <row r="624" ht="22.2" hidden="1" customHeight="1" x14ac:dyDescent="0.25"/>
    <row r="625" ht="22.2" hidden="1" customHeight="1" x14ac:dyDescent="0.25"/>
    <row r="626" ht="22.2" hidden="1" customHeight="1" x14ac:dyDescent="0.25"/>
    <row r="627" ht="22.2" hidden="1" customHeight="1" x14ac:dyDescent="0.25"/>
    <row r="628" ht="22.2" hidden="1" customHeight="1" x14ac:dyDescent="0.25"/>
    <row r="629" ht="22.2" hidden="1" customHeight="1" x14ac:dyDescent="0.25"/>
    <row r="630" ht="22.2" hidden="1" customHeight="1" x14ac:dyDescent="0.25"/>
    <row r="631" ht="22.2" hidden="1" customHeight="1" x14ac:dyDescent="0.25"/>
    <row r="632" ht="22.2" hidden="1" customHeight="1" x14ac:dyDescent="0.25"/>
    <row r="633" ht="22.2" hidden="1" customHeight="1" x14ac:dyDescent="0.25"/>
    <row r="634" ht="22.2" hidden="1" customHeight="1" x14ac:dyDescent="0.25"/>
    <row r="635" ht="22.2" hidden="1" customHeight="1" x14ac:dyDescent="0.25"/>
    <row r="636" ht="22.2" hidden="1" customHeight="1" x14ac:dyDescent="0.25"/>
    <row r="637" ht="22.2" hidden="1" customHeight="1" x14ac:dyDescent="0.25"/>
    <row r="638" ht="22.2" hidden="1" customHeight="1" x14ac:dyDescent="0.25"/>
    <row r="639" ht="22.2" hidden="1" customHeight="1" x14ac:dyDescent="0.25"/>
    <row r="640" ht="22.2" hidden="1" customHeight="1" x14ac:dyDescent="0.25"/>
    <row r="641" ht="22.2" hidden="1" customHeight="1" x14ac:dyDescent="0.25"/>
    <row r="642" ht="22.2" hidden="1" customHeight="1" x14ac:dyDescent="0.25"/>
    <row r="643" ht="22.2" hidden="1" customHeight="1" x14ac:dyDescent="0.25"/>
    <row r="644" ht="22.2" hidden="1" customHeight="1" x14ac:dyDescent="0.25"/>
    <row r="645" ht="22.2" hidden="1" customHeight="1" x14ac:dyDescent="0.25"/>
    <row r="646" ht="22.2" hidden="1" customHeight="1" x14ac:dyDescent="0.25"/>
    <row r="647" ht="22.2" hidden="1" customHeight="1" x14ac:dyDescent="0.25"/>
    <row r="648" ht="22.2" hidden="1" customHeight="1" x14ac:dyDescent="0.25"/>
    <row r="649" ht="22.2" hidden="1" customHeight="1" x14ac:dyDescent="0.25"/>
    <row r="650" ht="22.2" hidden="1" customHeight="1" x14ac:dyDescent="0.25"/>
    <row r="651" ht="22.2" hidden="1" customHeight="1" x14ac:dyDescent="0.25"/>
    <row r="652" ht="22.2" hidden="1" customHeight="1" x14ac:dyDescent="0.25"/>
    <row r="653" ht="22.2" hidden="1" customHeight="1" x14ac:dyDescent="0.25"/>
    <row r="654" ht="22.2" hidden="1" customHeight="1" x14ac:dyDescent="0.25"/>
    <row r="655" ht="22.2" hidden="1" customHeight="1" x14ac:dyDescent="0.25"/>
    <row r="656" ht="22.2" hidden="1" customHeight="1" x14ac:dyDescent="0.25"/>
    <row r="657" ht="22.2" hidden="1" customHeight="1" x14ac:dyDescent="0.25"/>
    <row r="658" ht="22.2" hidden="1" customHeight="1" x14ac:dyDescent="0.25"/>
    <row r="659" ht="22.2" hidden="1" customHeight="1" x14ac:dyDescent="0.25"/>
    <row r="660" ht="22.2" hidden="1" customHeight="1" x14ac:dyDescent="0.25"/>
    <row r="661" ht="22.2" hidden="1" customHeight="1" x14ac:dyDescent="0.25"/>
    <row r="662" ht="22.2" hidden="1" customHeight="1" x14ac:dyDescent="0.25"/>
    <row r="663" ht="22.2" hidden="1" customHeight="1" x14ac:dyDescent="0.25"/>
    <row r="664" ht="22.2" hidden="1" customHeight="1" x14ac:dyDescent="0.25"/>
    <row r="665" ht="22.2" hidden="1" customHeight="1" x14ac:dyDescent="0.25"/>
    <row r="666" ht="22.2" hidden="1" customHeight="1" x14ac:dyDescent="0.25"/>
    <row r="667" ht="22.2" hidden="1" customHeight="1" x14ac:dyDescent="0.25"/>
    <row r="668" ht="22.2" hidden="1" customHeight="1" x14ac:dyDescent="0.25"/>
    <row r="669" ht="22.2" hidden="1" customHeight="1" x14ac:dyDescent="0.25"/>
    <row r="670" ht="22.2" hidden="1" customHeight="1" x14ac:dyDescent="0.25"/>
    <row r="671" ht="22.2" hidden="1" customHeight="1" x14ac:dyDescent="0.25"/>
    <row r="672" ht="22.2" hidden="1" customHeight="1" x14ac:dyDescent="0.25"/>
    <row r="673" ht="22.2" hidden="1" customHeight="1" x14ac:dyDescent="0.25"/>
    <row r="674" ht="22.2" hidden="1" customHeight="1" x14ac:dyDescent="0.25"/>
    <row r="675" ht="22.2" hidden="1" customHeight="1" x14ac:dyDescent="0.25"/>
    <row r="676" ht="22.2" hidden="1" customHeight="1" x14ac:dyDescent="0.25"/>
    <row r="677" ht="22.2" hidden="1" customHeight="1" x14ac:dyDescent="0.25"/>
    <row r="678" ht="22.2" hidden="1" customHeight="1" x14ac:dyDescent="0.25"/>
    <row r="679" ht="22.2" hidden="1" customHeight="1" x14ac:dyDescent="0.25"/>
    <row r="680" ht="22.2" hidden="1" customHeight="1" x14ac:dyDescent="0.25"/>
    <row r="681" ht="22.2" hidden="1" customHeight="1" x14ac:dyDescent="0.25"/>
    <row r="682" ht="22.2" hidden="1" customHeight="1" x14ac:dyDescent="0.25"/>
    <row r="683" ht="22.2" hidden="1" customHeight="1" x14ac:dyDescent="0.25"/>
    <row r="684" ht="22.2" hidden="1" customHeight="1" x14ac:dyDescent="0.25"/>
    <row r="685" ht="22.2" hidden="1" customHeight="1" x14ac:dyDescent="0.25"/>
    <row r="686" ht="22.2" hidden="1" customHeight="1" x14ac:dyDescent="0.25"/>
    <row r="687" ht="22.2" hidden="1" customHeight="1" x14ac:dyDescent="0.25"/>
    <row r="688" ht="22.2" hidden="1" customHeight="1" x14ac:dyDescent="0.25"/>
    <row r="689" ht="22.2" hidden="1" customHeight="1" x14ac:dyDescent="0.25"/>
    <row r="690" ht="22.2" hidden="1" customHeight="1" x14ac:dyDescent="0.25"/>
    <row r="691" ht="22.2" hidden="1" customHeight="1" x14ac:dyDescent="0.25"/>
    <row r="692" ht="22.2" hidden="1" customHeight="1" x14ac:dyDescent="0.25"/>
    <row r="693" ht="22.2" hidden="1" customHeight="1" x14ac:dyDescent="0.25"/>
    <row r="694" ht="22.2" hidden="1" customHeight="1" x14ac:dyDescent="0.25"/>
    <row r="695" ht="22.2" hidden="1" customHeight="1" x14ac:dyDescent="0.25"/>
    <row r="696" ht="22.2" hidden="1" customHeight="1" x14ac:dyDescent="0.25"/>
    <row r="697" ht="22.2" hidden="1" customHeight="1" x14ac:dyDescent="0.25"/>
    <row r="698" ht="22.2" hidden="1" customHeight="1" x14ac:dyDescent="0.25"/>
    <row r="699" ht="22.2" hidden="1" customHeight="1" x14ac:dyDescent="0.25"/>
    <row r="700" ht="22.2" hidden="1" customHeight="1" x14ac:dyDescent="0.25"/>
    <row r="701" ht="22.2" hidden="1" customHeight="1" x14ac:dyDescent="0.25"/>
    <row r="702" ht="22.2" hidden="1" customHeight="1" x14ac:dyDescent="0.25"/>
    <row r="703" ht="22.2" hidden="1" customHeight="1" x14ac:dyDescent="0.25"/>
    <row r="704" ht="22.2" hidden="1" customHeight="1" x14ac:dyDescent="0.25"/>
    <row r="705" ht="22.2" hidden="1" customHeight="1" x14ac:dyDescent="0.25"/>
    <row r="706" ht="22.2" hidden="1" customHeight="1" x14ac:dyDescent="0.25"/>
    <row r="707" ht="22.2" hidden="1" customHeight="1" x14ac:dyDescent="0.25"/>
    <row r="708" ht="22.2" hidden="1" customHeight="1" x14ac:dyDescent="0.25"/>
    <row r="709" ht="22.2" hidden="1" customHeight="1" x14ac:dyDescent="0.25"/>
    <row r="710" ht="22.2" hidden="1" customHeight="1" x14ac:dyDescent="0.25"/>
    <row r="711" ht="22.2" hidden="1" customHeight="1" x14ac:dyDescent="0.25"/>
    <row r="712" ht="22.2" hidden="1" customHeight="1" x14ac:dyDescent="0.25"/>
    <row r="713" ht="22.2" hidden="1" customHeight="1" x14ac:dyDescent="0.25"/>
    <row r="714" ht="22.2" hidden="1" customHeight="1" x14ac:dyDescent="0.25"/>
    <row r="715" ht="22.2" hidden="1" customHeight="1" x14ac:dyDescent="0.25"/>
    <row r="716" ht="22.2" hidden="1" customHeight="1" x14ac:dyDescent="0.25"/>
    <row r="717" ht="22.2" hidden="1" customHeight="1" x14ac:dyDescent="0.25"/>
    <row r="718" ht="22.2" hidden="1" customHeight="1" x14ac:dyDescent="0.25"/>
    <row r="719" ht="22.2" hidden="1" customHeight="1" x14ac:dyDescent="0.25"/>
    <row r="720" ht="22.2" hidden="1" customHeight="1" x14ac:dyDescent="0.25"/>
    <row r="721" ht="22.2" hidden="1" customHeight="1" x14ac:dyDescent="0.25"/>
    <row r="722" ht="22.2" hidden="1" customHeight="1" x14ac:dyDescent="0.25"/>
    <row r="723" ht="22.2" hidden="1" customHeight="1" x14ac:dyDescent="0.25"/>
    <row r="724" ht="22.2" hidden="1" customHeight="1" x14ac:dyDescent="0.25"/>
    <row r="725" ht="22.2" hidden="1" customHeight="1" x14ac:dyDescent="0.25"/>
    <row r="726" ht="22.2" hidden="1" customHeight="1" x14ac:dyDescent="0.25"/>
    <row r="727" ht="22.2" hidden="1" customHeight="1" x14ac:dyDescent="0.25"/>
    <row r="728" ht="22.2" hidden="1" customHeight="1" x14ac:dyDescent="0.25"/>
    <row r="729" ht="22.2" hidden="1" customHeight="1" x14ac:dyDescent="0.25"/>
    <row r="730" ht="22.2" hidden="1" customHeight="1" x14ac:dyDescent="0.25"/>
    <row r="731" ht="22.2" hidden="1" customHeight="1" x14ac:dyDescent="0.25"/>
    <row r="732" ht="22.2" hidden="1" customHeight="1" x14ac:dyDescent="0.25"/>
    <row r="733" ht="22.2" hidden="1" customHeight="1" x14ac:dyDescent="0.25"/>
    <row r="734" ht="22.2" hidden="1" customHeight="1" x14ac:dyDescent="0.25"/>
    <row r="735" ht="22.2" hidden="1" customHeight="1" x14ac:dyDescent="0.25"/>
    <row r="736" ht="22.2" hidden="1" customHeight="1" x14ac:dyDescent="0.25"/>
    <row r="737" ht="22.2" hidden="1" customHeight="1" x14ac:dyDescent="0.25"/>
    <row r="738" ht="22.2" hidden="1" customHeight="1" x14ac:dyDescent="0.25"/>
    <row r="739" ht="22.2" hidden="1" customHeight="1" x14ac:dyDescent="0.25"/>
    <row r="740" ht="22.2" hidden="1" customHeight="1" x14ac:dyDescent="0.25"/>
    <row r="741" ht="22.2" hidden="1" customHeight="1" x14ac:dyDescent="0.25"/>
    <row r="742" ht="22.2" hidden="1" customHeight="1" x14ac:dyDescent="0.25"/>
    <row r="743" ht="22.2" hidden="1" customHeight="1" x14ac:dyDescent="0.25"/>
    <row r="744" ht="22.2" hidden="1" customHeight="1" x14ac:dyDescent="0.25"/>
    <row r="745" ht="22.2" hidden="1" customHeight="1" x14ac:dyDescent="0.25"/>
    <row r="746" ht="22.2" hidden="1" customHeight="1" x14ac:dyDescent="0.25"/>
    <row r="747" ht="22.2" hidden="1" customHeight="1" x14ac:dyDescent="0.25"/>
    <row r="748" ht="22.2" hidden="1" customHeight="1" x14ac:dyDescent="0.25"/>
    <row r="749" ht="22.2" hidden="1" customHeight="1" x14ac:dyDescent="0.25"/>
    <row r="750" ht="22.2" hidden="1" customHeight="1" x14ac:dyDescent="0.25"/>
    <row r="751" ht="22.2" hidden="1" customHeight="1" x14ac:dyDescent="0.25"/>
    <row r="752" ht="22.2" hidden="1" customHeight="1" x14ac:dyDescent="0.25"/>
    <row r="753" ht="22.2" hidden="1" customHeight="1" x14ac:dyDescent="0.25"/>
    <row r="754" ht="22.2" hidden="1" customHeight="1" x14ac:dyDescent="0.25"/>
    <row r="755" ht="22.2" hidden="1" customHeight="1" x14ac:dyDescent="0.25"/>
    <row r="756" ht="22.2" hidden="1" customHeight="1" x14ac:dyDescent="0.25"/>
    <row r="757" ht="22.2" hidden="1" customHeight="1" x14ac:dyDescent="0.25"/>
    <row r="758" ht="22.2" hidden="1" customHeight="1" x14ac:dyDescent="0.25"/>
    <row r="759" ht="22.2" hidden="1" customHeight="1" x14ac:dyDescent="0.25"/>
    <row r="760" ht="22.2" hidden="1" customHeight="1" x14ac:dyDescent="0.25"/>
    <row r="761" ht="22.2" hidden="1" customHeight="1" x14ac:dyDescent="0.25"/>
    <row r="762" ht="22.2" hidden="1" customHeight="1" x14ac:dyDescent="0.25"/>
    <row r="763" ht="22.2" hidden="1" customHeight="1" x14ac:dyDescent="0.25"/>
    <row r="764" ht="22.2" hidden="1" customHeight="1" x14ac:dyDescent="0.25"/>
    <row r="765" ht="22.2" hidden="1" customHeight="1" x14ac:dyDescent="0.25"/>
    <row r="766" ht="22.2" hidden="1" customHeight="1" x14ac:dyDescent="0.25"/>
    <row r="767" ht="22.2" hidden="1" customHeight="1" x14ac:dyDescent="0.25"/>
    <row r="768" ht="22.2" hidden="1" customHeight="1" x14ac:dyDescent="0.25"/>
    <row r="769" ht="22.2" hidden="1" customHeight="1" x14ac:dyDescent="0.25"/>
    <row r="770" ht="22.2" hidden="1" customHeight="1" x14ac:dyDescent="0.25"/>
    <row r="771" ht="22.2" hidden="1" customHeight="1" x14ac:dyDescent="0.25"/>
    <row r="772" ht="22.2" hidden="1" customHeight="1" x14ac:dyDescent="0.25"/>
    <row r="773" ht="22.2" hidden="1" customHeight="1" x14ac:dyDescent="0.25"/>
    <row r="774" ht="22.2" hidden="1" customHeight="1" x14ac:dyDescent="0.25"/>
    <row r="775" ht="22.2" hidden="1" customHeight="1" x14ac:dyDescent="0.25"/>
    <row r="776" ht="22.2" hidden="1" customHeight="1" x14ac:dyDescent="0.25"/>
    <row r="777" ht="22.2" hidden="1" customHeight="1" x14ac:dyDescent="0.25"/>
    <row r="778" ht="22.2" hidden="1" customHeight="1" x14ac:dyDescent="0.25"/>
    <row r="779" ht="22.2" hidden="1" customHeight="1" x14ac:dyDescent="0.25"/>
    <row r="780" ht="22.2" hidden="1" customHeight="1" x14ac:dyDescent="0.25"/>
    <row r="781" ht="22.2" hidden="1" customHeight="1" x14ac:dyDescent="0.25"/>
    <row r="782" ht="22.2" hidden="1" customHeight="1" x14ac:dyDescent="0.25"/>
    <row r="783" ht="22.2" hidden="1" customHeight="1" x14ac:dyDescent="0.25"/>
    <row r="784" ht="22.2" hidden="1" customHeight="1" x14ac:dyDescent="0.25"/>
    <row r="785" ht="22.2" hidden="1" customHeight="1" x14ac:dyDescent="0.25"/>
    <row r="786" ht="22.2" hidden="1" customHeight="1" x14ac:dyDescent="0.25"/>
    <row r="787" ht="22.2" hidden="1" customHeight="1" x14ac:dyDescent="0.25"/>
    <row r="788" ht="22.2" hidden="1" customHeight="1" x14ac:dyDescent="0.25"/>
    <row r="789" ht="22.2" hidden="1" customHeight="1" x14ac:dyDescent="0.25"/>
    <row r="790" ht="22.2" hidden="1" customHeight="1" x14ac:dyDescent="0.25"/>
    <row r="791" ht="22.2" hidden="1" customHeight="1" x14ac:dyDescent="0.25"/>
    <row r="792" ht="22.2" hidden="1" customHeight="1" x14ac:dyDescent="0.25"/>
    <row r="793" ht="22.2" hidden="1" customHeight="1" x14ac:dyDescent="0.25"/>
    <row r="794" ht="22.2" hidden="1" customHeight="1" x14ac:dyDescent="0.25"/>
    <row r="795" ht="22.2" hidden="1" customHeight="1" x14ac:dyDescent="0.25"/>
    <row r="796" ht="22.2" hidden="1" customHeight="1" x14ac:dyDescent="0.25"/>
    <row r="797" ht="22.2" hidden="1" customHeight="1" x14ac:dyDescent="0.25"/>
    <row r="798" ht="22.2" hidden="1" customHeight="1" x14ac:dyDescent="0.25"/>
    <row r="799" ht="22.2" hidden="1" customHeight="1" x14ac:dyDescent="0.25"/>
    <row r="800" ht="22.2" hidden="1" customHeight="1" x14ac:dyDescent="0.25"/>
    <row r="801" ht="22.2" hidden="1" customHeight="1" x14ac:dyDescent="0.25"/>
    <row r="802" ht="22.2" hidden="1" customHeight="1" x14ac:dyDescent="0.25"/>
    <row r="803" ht="22.2" hidden="1" customHeight="1" x14ac:dyDescent="0.25"/>
    <row r="804" ht="22.2" hidden="1" customHeight="1" x14ac:dyDescent="0.25"/>
    <row r="805" ht="22.2" hidden="1" customHeight="1" x14ac:dyDescent="0.25"/>
    <row r="806" ht="22.2" hidden="1" customHeight="1" x14ac:dyDescent="0.25"/>
    <row r="807" ht="22.2" hidden="1" customHeight="1" x14ac:dyDescent="0.25"/>
    <row r="808" ht="22.2" hidden="1" customHeight="1" x14ac:dyDescent="0.25"/>
    <row r="809" ht="22.2" hidden="1" customHeight="1" x14ac:dyDescent="0.25"/>
    <row r="810" ht="22.2" hidden="1" customHeight="1" x14ac:dyDescent="0.25"/>
    <row r="811" ht="22.2" hidden="1" customHeight="1" x14ac:dyDescent="0.25"/>
    <row r="812" ht="22.2" hidden="1" customHeight="1" x14ac:dyDescent="0.25"/>
    <row r="813" ht="22.2" hidden="1" customHeight="1" x14ac:dyDescent="0.25"/>
    <row r="814" ht="22.2" hidden="1" customHeight="1" x14ac:dyDescent="0.25"/>
    <row r="815" ht="22.2" hidden="1" customHeight="1" x14ac:dyDescent="0.25"/>
    <row r="816" ht="22.2" hidden="1" customHeight="1" x14ac:dyDescent="0.25"/>
    <row r="817" ht="22.2" hidden="1" customHeight="1" x14ac:dyDescent="0.25"/>
    <row r="818" ht="22.2" hidden="1" customHeight="1" x14ac:dyDescent="0.25"/>
    <row r="819" ht="22.2" hidden="1" customHeight="1" x14ac:dyDescent="0.25"/>
    <row r="820" ht="22.2" hidden="1" customHeight="1" x14ac:dyDescent="0.25"/>
    <row r="821" ht="22.2" hidden="1" customHeight="1" x14ac:dyDescent="0.25"/>
    <row r="822" ht="22.2" hidden="1" customHeight="1" x14ac:dyDescent="0.25"/>
    <row r="823" ht="22.2" hidden="1" customHeight="1" x14ac:dyDescent="0.25"/>
    <row r="824" ht="22.2" hidden="1" customHeight="1" x14ac:dyDescent="0.25"/>
    <row r="825" ht="22.2" hidden="1" customHeight="1" x14ac:dyDescent="0.25"/>
    <row r="826" ht="22.2" hidden="1" customHeight="1" x14ac:dyDescent="0.25"/>
    <row r="827" ht="22.2" hidden="1" customHeight="1" x14ac:dyDescent="0.25"/>
    <row r="828" ht="22.2" hidden="1" customHeight="1" x14ac:dyDescent="0.25"/>
    <row r="829" ht="22.2" hidden="1" customHeight="1" x14ac:dyDescent="0.25"/>
    <row r="830" ht="22.2" hidden="1" customHeight="1" x14ac:dyDescent="0.25"/>
    <row r="831" ht="22.2" hidden="1" customHeight="1" x14ac:dyDescent="0.25"/>
    <row r="832" ht="22.2" hidden="1" customHeight="1" x14ac:dyDescent="0.25"/>
    <row r="833" ht="22.2" hidden="1" customHeight="1" x14ac:dyDescent="0.25"/>
    <row r="834" ht="22.2" hidden="1" customHeight="1" x14ac:dyDescent="0.25"/>
    <row r="835" ht="22.2" hidden="1" customHeight="1" x14ac:dyDescent="0.25"/>
    <row r="836" ht="22.2" hidden="1" customHeight="1" x14ac:dyDescent="0.25"/>
    <row r="837" ht="22.2" hidden="1" customHeight="1" x14ac:dyDescent="0.25"/>
    <row r="838" ht="22.2" hidden="1" customHeight="1" x14ac:dyDescent="0.25"/>
    <row r="839" ht="22.2" hidden="1" customHeight="1" x14ac:dyDescent="0.25"/>
    <row r="840" ht="22.2" hidden="1" customHeight="1" x14ac:dyDescent="0.25"/>
    <row r="841" ht="22.2" hidden="1" customHeight="1" x14ac:dyDescent="0.25"/>
    <row r="842" ht="22.2" hidden="1" customHeight="1" x14ac:dyDescent="0.25"/>
    <row r="843" ht="22.2" hidden="1" customHeight="1" x14ac:dyDescent="0.25"/>
    <row r="844" ht="22.2" hidden="1" customHeight="1" x14ac:dyDescent="0.25"/>
    <row r="845" ht="22.2" hidden="1" customHeight="1" x14ac:dyDescent="0.25"/>
    <row r="846" ht="22.2" hidden="1" customHeight="1" x14ac:dyDescent="0.25"/>
    <row r="847" ht="22.2" hidden="1" customHeight="1" x14ac:dyDescent="0.25"/>
    <row r="848" ht="22.2" hidden="1" customHeight="1" x14ac:dyDescent="0.25"/>
    <row r="849" ht="22.2" hidden="1" customHeight="1" x14ac:dyDescent="0.25"/>
    <row r="850" ht="22.2" hidden="1" customHeight="1" x14ac:dyDescent="0.25"/>
    <row r="851" ht="22.2" hidden="1" customHeight="1" x14ac:dyDescent="0.25"/>
    <row r="852" ht="22.2" hidden="1" customHeight="1" x14ac:dyDescent="0.25"/>
    <row r="853" ht="22.2" hidden="1" customHeight="1" x14ac:dyDescent="0.25"/>
    <row r="854" ht="22.2" hidden="1" customHeight="1" x14ac:dyDescent="0.25"/>
    <row r="855" ht="22.2" hidden="1" customHeight="1" x14ac:dyDescent="0.25"/>
    <row r="856" ht="22.2" hidden="1" customHeight="1" x14ac:dyDescent="0.25"/>
    <row r="857" ht="22.2" hidden="1" customHeight="1" x14ac:dyDescent="0.25"/>
    <row r="858" ht="22.2" hidden="1" customHeight="1" x14ac:dyDescent="0.25"/>
    <row r="859" ht="22.2" hidden="1" customHeight="1" x14ac:dyDescent="0.25"/>
    <row r="860" ht="22.2" hidden="1" customHeight="1" x14ac:dyDescent="0.25"/>
    <row r="861" ht="22.2" hidden="1" customHeight="1" x14ac:dyDescent="0.25"/>
    <row r="862" ht="22.2" hidden="1" customHeight="1" x14ac:dyDescent="0.25"/>
    <row r="863" ht="22.2" hidden="1" customHeight="1" x14ac:dyDescent="0.25"/>
    <row r="864" ht="22.2" hidden="1" customHeight="1" x14ac:dyDescent="0.25"/>
    <row r="865" ht="22.2" hidden="1" customHeight="1" x14ac:dyDescent="0.25"/>
    <row r="866" ht="22.2" hidden="1" customHeight="1" x14ac:dyDescent="0.25"/>
    <row r="867" ht="22.2" hidden="1" customHeight="1" x14ac:dyDescent="0.25"/>
    <row r="868" ht="22.2" hidden="1" customHeight="1" x14ac:dyDescent="0.25"/>
    <row r="869" ht="22.2" hidden="1" customHeight="1" x14ac:dyDescent="0.25"/>
    <row r="870" ht="22.2" hidden="1" customHeight="1" x14ac:dyDescent="0.25"/>
    <row r="871" ht="22.2" hidden="1" customHeight="1" x14ac:dyDescent="0.25"/>
    <row r="872" ht="22.2" hidden="1" customHeight="1" x14ac:dyDescent="0.25"/>
    <row r="873" ht="22.2" hidden="1" customHeight="1" x14ac:dyDescent="0.25"/>
    <row r="874" ht="22.2" hidden="1" customHeight="1" x14ac:dyDescent="0.25"/>
    <row r="875" ht="22.2" hidden="1" customHeight="1" x14ac:dyDescent="0.25"/>
    <row r="876" ht="22.2" hidden="1" customHeight="1" x14ac:dyDescent="0.25"/>
    <row r="877" ht="22.2" hidden="1" customHeight="1" x14ac:dyDescent="0.25"/>
    <row r="878" ht="22.2" hidden="1" customHeight="1" x14ac:dyDescent="0.25"/>
    <row r="879" ht="22.2" hidden="1" customHeight="1" x14ac:dyDescent="0.25"/>
    <row r="880" ht="22.2" hidden="1" customHeight="1" x14ac:dyDescent="0.25"/>
    <row r="881" ht="22.2" hidden="1" customHeight="1" x14ac:dyDescent="0.25"/>
    <row r="882" ht="22.2" hidden="1" customHeight="1" x14ac:dyDescent="0.25"/>
    <row r="883" ht="22.2" hidden="1" customHeight="1" x14ac:dyDescent="0.25"/>
    <row r="884" ht="22.2" hidden="1" customHeight="1" x14ac:dyDescent="0.25"/>
    <row r="885" ht="22.2" hidden="1" customHeight="1" x14ac:dyDescent="0.25"/>
    <row r="886" ht="22.2" hidden="1" customHeight="1" x14ac:dyDescent="0.25"/>
    <row r="887" ht="22.2" hidden="1" customHeight="1" x14ac:dyDescent="0.25"/>
    <row r="888" ht="22.2" hidden="1" customHeight="1" x14ac:dyDescent="0.25"/>
    <row r="889" ht="22.2" hidden="1" customHeight="1" x14ac:dyDescent="0.25"/>
    <row r="890" ht="22.2" hidden="1" customHeight="1" x14ac:dyDescent="0.25"/>
    <row r="891" ht="22.2" hidden="1" customHeight="1" x14ac:dyDescent="0.25"/>
    <row r="892" ht="22.2" hidden="1" customHeight="1" x14ac:dyDescent="0.25"/>
    <row r="893" ht="22.2" hidden="1" customHeight="1" x14ac:dyDescent="0.25"/>
    <row r="894" ht="22.2" hidden="1" customHeight="1" x14ac:dyDescent="0.25"/>
    <row r="895" ht="22.2" hidden="1" customHeight="1" x14ac:dyDescent="0.25"/>
    <row r="896" ht="22.2" hidden="1" customHeight="1" x14ac:dyDescent="0.25"/>
    <row r="897" ht="22.2" hidden="1" customHeight="1" x14ac:dyDescent="0.25"/>
    <row r="898" ht="22.2" hidden="1" customHeight="1" x14ac:dyDescent="0.25"/>
    <row r="899" ht="22.2" hidden="1" customHeight="1" x14ac:dyDescent="0.25"/>
    <row r="900" ht="22.2" hidden="1" customHeight="1" x14ac:dyDescent="0.25"/>
    <row r="901" ht="22.2" hidden="1" customHeight="1" x14ac:dyDescent="0.25"/>
    <row r="902" ht="22.2" hidden="1" customHeight="1" x14ac:dyDescent="0.25"/>
    <row r="903" ht="22.2" hidden="1" customHeight="1" x14ac:dyDescent="0.25"/>
    <row r="904" ht="22.2" hidden="1" customHeight="1" x14ac:dyDescent="0.25"/>
    <row r="905" ht="22.2" hidden="1" customHeight="1" x14ac:dyDescent="0.25"/>
    <row r="906" ht="22.2" hidden="1" customHeight="1" x14ac:dyDescent="0.25"/>
    <row r="907" ht="22.2" hidden="1" customHeight="1" x14ac:dyDescent="0.25"/>
    <row r="908" ht="22.2" hidden="1" customHeight="1" x14ac:dyDescent="0.25"/>
    <row r="909" ht="22.2" hidden="1" customHeight="1" x14ac:dyDescent="0.25"/>
    <row r="910" ht="22.2" hidden="1" customHeight="1" x14ac:dyDescent="0.25"/>
    <row r="911" ht="22.2" hidden="1" customHeight="1" x14ac:dyDescent="0.25"/>
    <row r="912" ht="22.2" hidden="1" customHeight="1" x14ac:dyDescent="0.25"/>
    <row r="913" ht="22.2" hidden="1" customHeight="1" x14ac:dyDescent="0.25"/>
    <row r="914" ht="22.2" hidden="1" customHeight="1" x14ac:dyDescent="0.25"/>
    <row r="915" ht="22.2" hidden="1" customHeight="1" x14ac:dyDescent="0.25"/>
    <row r="916" ht="22.2" hidden="1" customHeight="1" x14ac:dyDescent="0.25"/>
    <row r="917" ht="22.2" hidden="1" customHeight="1" x14ac:dyDescent="0.25"/>
    <row r="918" ht="22.2" hidden="1" customHeight="1" x14ac:dyDescent="0.25"/>
    <row r="919" ht="22.2" hidden="1" customHeight="1" x14ac:dyDescent="0.25"/>
    <row r="920" ht="22.2" hidden="1" customHeight="1" x14ac:dyDescent="0.25"/>
    <row r="921" ht="22.2" hidden="1" customHeight="1" x14ac:dyDescent="0.25"/>
    <row r="922" ht="22.2" hidden="1" customHeight="1" x14ac:dyDescent="0.25"/>
    <row r="923" ht="22.2" hidden="1" customHeight="1" x14ac:dyDescent="0.25"/>
    <row r="924" ht="22.2" hidden="1" customHeight="1" x14ac:dyDescent="0.25"/>
    <row r="925" ht="22.2" hidden="1" customHeight="1" x14ac:dyDescent="0.25"/>
    <row r="926" ht="22.2" hidden="1" customHeight="1" x14ac:dyDescent="0.25"/>
    <row r="927" ht="22.2" hidden="1" customHeight="1" x14ac:dyDescent="0.25"/>
    <row r="928" ht="22.2" hidden="1" customHeight="1" x14ac:dyDescent="0.25"/>
    <row r="929" ht="22.2" hidden="1" customHeight="1" x14ac:dyDescent="0.25"/>
    <row r="930" ht="22.2" hidden="1" customHeight="1" x14ac:dyDescent="0.25"/>
    <row r="931" ht="22.2" hidden="1" customHeight="1" x14ac:dyDescent="0.25"/>
    <row r="932" ht="22.2" hidden="1" customHeight="1" x14ac:dyDescent="0.25"/>
    <row r="933" ht="22.2" hidden="1" customHeight="1" x14ac:dyDescent="0.25"/>
    <row r="934" ht="22.2" hidden="1" customHeight="1" x14ac:dyDescent="0.25"/>
    <row r="935" ht="22.2" hidden="1" customHeight="1" x14ac:dyDescent="0.25"/>
    <row r="936" ht="22.2" hidden="1" customHeight="1" x14ac:dyDescent="0.25"/>
    <row r="937" ht="22.2" hidden="1" customHeight="1" x14ac:dyDescent="0.25"/>
    <row r="938" ht="22.2" hidden="1" customHeight="1" x14ac:dyDescent="0.25"/>
    <row r="939" ht="22.2" hidden="1" customHeight="1" x14ac:dyDescent="0.25"/>
    <row r="940" ht="22.2" hidden="1" customHeight="1" x14ac:dyDescent="0.25"/>
    <row r="941" ht="22.2" hidden="1" customHeight="1" x14ac:dyDescent="0.25"/>
    <row r="942" ht="22.2" hidden="1" customHeight="1" x14ac:dyDescent="0.25"/>
    <row r="943" ht="22.2" hidden="1" customHeight="1" x14ac:dyDescent="0.25"/>
    <row r="944" ht="22.2" hidden="1" customHeight="1" x14ac:dyDescent="0.25"/>
    <row r="945" ht="22.2" hidden="1" customHeight="1" x14ac:dyDescent="0.25"/>
    <row r="946" ht="22.2" hidden="1" customHeight="1" x14ac:dyDescent="0.25"/>
    <row r="947" ht="22.2" hidden="1" customHeight="1" x14ac:dyDescent="0.25"/>
    <row r="948" ht="22.2" hidden="1" customHeight="1" x14ac:dyDescent="0.25"/>
    <row r="949" ht="22.2" hidden="1" customHeight="1" x14ac:dyDescent="0.25"/>
    <row r="950" ht="22.2" hidden="1" customHeight="1" x14ac:dyDescent="0.25"/>
    <row r="951" ht="22.2" hidden="1" customHeight="1" x14ac:dyDescent="0.25"/>
    <row r="952" ht="22.2" hidden="1" customHeight="1" x14ac:dyDescent="0.25"/>
    <row r="953" ht="22.2" hidden="1" customHeight="1" x14ac:dyDescent="0.25"/>
    <row r="954" ht="22.2" hidden="1" customHeight="1" x14ac:dyDescent="0.25"/>
    <row r="955" ht="22.2" hidden="1" customHeight="1" x14ac:dyDescent="0.25"/>
    <row r="956" ht="22.2" hidden="1" customHeight="1" x14ac:dyDescent="0.25"/>
    <row r="957" ht="22.2" hidden="1" customHeight="1" x14ac:dyDescent="0.25"/>
    <row r="958" ht="22.2" hidden="1" customHeight="1" x14ac:dyDescent="0.25"/>
    <row r="959" ht="22.2" hidden="1" customHeight="1" x14ac:dyDescent="0.25"/>
    <row r="960" ht="22.2" hidden="1" customHeight="1" x14ac:dyDescent="0.25"/>
    <row r="961" ht="22.2" hidden="1" customHeight="1" x14ac:dyDescent="0.25"/>
    <row r="962" ht="22.2" hidden="1" customHeight="1" x14ac:dyDescent="0.25"/>
    <row r="963" ht="22.2" hidden="1" customHeight="1" x14ac:dyDescent="0.25"/>
    <row r="964" ht="22.2" hidden="1" customHeight="1" x14ac:dyDescent="0.25"/>
    <row r="965" ht="22.2" hidden="1" customHeight="1" x14ac:dyDescent="0.25"/>
    <row r="966" ht="22.2" hidden="1" customHeight="1" x14ac:dyDescent="0.25"/>
    <row r="967" ht="22.2" hidden="1" customHeight="1" x14ac:dyDescent="0.25"/>
    <row r="968" ht="22.2" hidden="1" customHeight="1" x14ac:dyDescent="0.25"/>
    <row r="969" ht="22.2" hidden="1" customHeight="1" x14ac:dyDescent="0.25"/>
    <row r="970" ht="22.2" hidden="1" customHeight="1" x14ac:dyDescent="0.25"/>
    <row r="971" ht="22.2" hidden="1" customHeight="1" x14ac:dyDescent="0.25"/>
    <row r="972" ht="22.2" hidden="1" customHeight="1" x14ac:dyDescent="0.25"/>
    <row r="973" ht="22.2" hidden="1" customHeight="1" x14ac:dyDescent="0.25"/>
    <row r="974" ht="22.2" hidden="1" customHeight="1" x14ac:dyDescent="0.25"/>
    <row r="975" ht="22.2" hidden="1" customHeight="1" x14ac:dyDescent="0.25"/>
    <row r="976" ht="22.2" hidden="1" customHeight="1" x14ac:dyDescent="0.25"/>
    <row r="977" ht="22.2" hidden="1" customHeight="1" x14ac:dyDescent="0.25"/>
    <row r="978" ht="22.2" hidden="1" customHeight="1" x14ac:dyDescent="0.25"/>
    <row r="979" ht="22.2" hidden="1" customHeight="1" x14ac:dyDescent="0.25"/>
    <row r="980" ht="22.2" hidden="1" customHeight="1" x14ac:dyDescent="0.25"/>
    <row r="981" ht="22.2" hidden="1" customHeight="1" x14ac:dyDescent="0.25"/>
    <row r="982" ht="22.2" hidden="1" customHeight="1" x14ac:dyDescent="0.25"/>
    <row r="983" ht="22.2" hidden="1" customHeight="1" x14ac:dyDescent="0.25"/>
    <row r="984" ht="22.2" hidden="1" customHeight="1" x14ac:dyDescent="0.25"/>
    <row r="985" ht="22.2" hidden="1" customHeight="1" x14ac:dyDescent="0.25"/>
    <row r="986" ht="22.2" hidden="1" customHeight="1" x14ac:dyDescent="0.25"/>
    <row r="987" ht="22.2" hidden="1" customHeight="1" x14ac:dyDescent="0.25"/>
    <row r="988" ht="22.2" hidden="1" customHeight="1" x14ac:dyDescent="0.25"/>
    <row r="989" ht="22.2" hidden="1" customHeight="1" x14ac:dyDescent="0.25"/>
    <row r="990" ht="22.2" hidden="1" customHeight="1" x14ac:dyDescent="0.25"/>
    <row r="991" ht="22.2" hidden="1" customHeight="1" x14ac:dyDescent="0.25"/>
    <row r="992" ht="22.2" hidden="1" customHeight="1" x14ac:dyDescent="0.25"/>
    <row r="993" ht="22.2" hidden="1" customHeight="1" x14ac:dyDescent="0.25"/>
    <row r="994" ht="22.2" hidden="1" customHeight="1" x14ac:dyDescent="0.25"/>
    <row r="995" ht="22.2" hidden="1" customHeight="1" x14ac:dyDescent="0.25"/>
    <row r="996" ht="22.2" hidden="1" customHeight="1" x14ac:dyDescent="0.25"/>
    <row r="997" ht="22.2" hidden="1" customHeight="1" x14ac:dyDescent="0.25"/>
    <row r="998" ht="22.2" hidden="1" customHeight="1" x14ac:dyDescent="0.25"/>
    <row r="999" ht="22.2" hidden="1" customHeight="1" x14ac:dyDescent="0.25"/>
    <row r="1000" ht="22.2" hidden="1" customHeight="1" x14ac:dyDescent="0.25"/>
    <row r="1001" ht="22.2" hidden="1" customHeight="1" x14ac:dyDescent="0.25"/>
    <row r="1002" ht="22.2" hidden="1" customHeight="1" x14ac:dyDescent="0.25"/>
    <row r="1003" ht="22.2" hidden="1" customHeight="1" x14ac:dyDescent="0.25"/>
    <row r="1004" ht="22.2" hidden="1" customHeight="1" x14ac:dyDescent="0.25"/>
    <row r="1005" ht="22.2" hidden="1" customHeight="1" x14ac:dyDescent="0.25"/>
    <row r="1006" ht="22.2" hidden="1" customHeight="1" x14ac:dyDescent="0.25"/>
    <row r="1007" ht="22.2" hidden="1" customHeight="1" x14ac:dyDescent="0.25"/>
    <row r="1008" ht="22.2" hidden="1" customHeight="1" x14ac:dyDescent="0.25"/>
    <row r="1009" ht="22.2" hidden="1" customHeight="1" x14ac:dyDescent="0.25"/>
    <row r="1010" ht="22.2" hidden="1" customHeight="1" x14ac:dyDescent="0.25"/>
    <row r="1011" ht="22.2" hidden="1" customHeight="1" x14ac:dyDescent="0.25"/>
    <row r="1012" ht="22.2" hidden="1" customHeight="1" x14ac:dyDescent="0.25"/>
    <row r="1013" ht="22.2" hidden="1" customHeight="1" x14ac:dyDescent="0.25"/>
    <row r="1014" ht="22.2" hidden="1" customHeight="1" x14ac:dyDescent="0.25"/>
    <row r="1015" ht="22.2" hidden="1" customHeight="1" x14ac:dyDescent="0.25"/>
    <row r="1016" ht="22.2" hidden="1" customHeight="1" x14ac:dyDescent="0.25"/>
    <row r="1017" ht="22.2" hidden="1" customHeight="1" x14ac:dyDescent="0.25"/>
    <row r="1018" ht="22.2" hidden="1" customHeight="1" x14ac:dyDescent="0.25"/>
    <row r="1019" ht="22.2" hidden="1" customHeight="1" x14ac:dyDescent="0.25"/>
    <row r="1020" ht="22.2" hidden="1" customHeight="1" x14ac:dyDescent="0.25"/>
    <row r="1021" ht="22.2" hidden="1" customHeight="1" x14ac:dyDescent="0.25"/>
    <row r="1022" ht="22.2" hidden="1" customHeight="1" x14ac:dyDescent="0.25"/>
    <row r="1023" ht="22.2" hidden="1" customHeight="1" x14ac:dyDescent="0.25"/>
    <row r="1024" ht="22.2" hidden="1" customHeight="1" x14ac:dyDescent="0.25"/>
    <row r="1025" ht="22.2" hidden="1" customHeight="1" x14ac:dyDescent="0.25"/>
    <row r="1026" ht="22.2" hidden="1" customHeight="1" x14ac:dyDescent="0.25"/>
    <row r="1027" ht="22.2" hidden="1" customHeight="1" x14ac:dyDescent="0.25"/>
    <row r="1028" ht="22.2" hidden="1" customHeight="1" x14ac:dyDescent="0.25"/>
    <row r="1029" ht="22.2" hidden="1" customHeight="1" x14ac:dyDescent="0.25"/>
    <row r="1030" ht="22.2" hidden="1" customHeight="1" x14ac:dyDescent="0.25"/>
    <row r="1031" ht="22.2" hidden="1" customHeight="1" x14ac:dyDescent="0.25"/>
    <row r="1032" ht="22.2" hidden="1" customHeight="1" x14ac:dyDescent="0.25"/>
    <row r="1033" ht="22.2" hidden="1" customHeight="1" x14ac:dyDescent="0.25"/>
    <row r="1034" ht="22.2" hidden="1" customHeight="1" x14ac:dyDescent="0.25"/>
    <row r="1035" ht="22.2" hidden="1" customHeight="1" x14ac:dyDescent="0.25"/>
    <row r="1036" ht="22.2" hidden="1" customHeight="1" x14ac:dyDescent="0.25"/>
    <row r="1037" ht="22.2" hidden="1" customHeight="1" x14ac:dyDescent="0.25"/>
    <row r="1038" ht="22.2" hidden="1" customHeight="1" x14ac:dyDescent="0.25"/>
    <row r="1039" ht="22.2" hidden="1" customHeight="1" x14ac:dyDescent="0.25"/>
    <row r="1040" ht="22.2" hidden="1" customHeight="1" x14ac:dyDescent="0.25"/>
    <row r="1041" ht="22.2" hidden="1" customHeight="1" x14ac:dyDescent="0.25"/>
    <row r="1042" ht="22.2" hidden="1" customHeight="1" x14ac:dyDescent="0.25"/>
  </sheetData>
  <sheetProtection password="E0E3" sheet="1" objects="1" scenarios="1" selectLockedCells="1"/>
  <mergeCells count="17">
    <mergeCell ref="B31:C31"/>
    <mergeCell ref="B33:C33"/>
    <mergeCell ref="D33:E33"/>
    <mergeCell ref="B27:E27"/>
    <mergeCell ref="G5:P14"/>
    <mergeCell ref="B23:C23"/>
    <mergeCell ref="B25:C25"/>
    <mergeCell ref="B28:C28"/>
    <mergeCell ref="B29:C29"/>
    <mergeCell ref="B30:C30"/>
    <mergeCell ref="B32:C32"/>
    <mergeCell ref="B3:P3"/>
    <mergeCell ref="B5:E5"/>
    <mergeCell ref="B7:C7"/>
    <mergeCell ref="B9:C9"/>
    <mergeCell ref="E11:E21"/>
    <mergeCell ref="B11:B2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O122"/>
  <sheetViews>
    <sheetView showGridLines="0" showRowColHeaders="0" workbookViewId="0">
      <selection activeCell="O119" sqref="O119"/>
    </sheetView>
  </sheetViews>
  <sheetFormatPr defaultColWidth="0" defaultRowHeight="15" zeroHeight="1" x14ac:dyDescent="0.35"/>
  <cols>
    <col min="1" max="1" width="6.33203125" style="32" customWidth="1"/>
    <col min="2" max="15" width="8.88671875" style="32" customWidth="1"/>
    <col min="16" max="16384" width="8.88671875" style="32" hidden="1"/>
  </cols>
  <sheetData>
    <row r="1" spans="1:10" ht="23.4" customHeight="1" x14ac:dyDescent="0.35">
      <c r="B1" s="18" t="s">
        <v>16</v>
      </c>
    </row>
    <row r="2" spans="1:10" ht="5.4" customHeight="1" x14ac:dyDescent="0.35">
      <c r="B2" s="18"/>
    </row>
    <row r="3" spans="1:10" ht="28.2" x14ac:dyDescent="0.35">
      <c r="B3" s="46" t="s">
        <v>36</v>
      </c>
      <c r="C3" s="46"/>
      <c r="D3" s="46"/>
      <c r="E3" s="46"/>
      <c r="F3" s="46"/>
      <c r="G3" s="46"/>
      <c r="H3" s="34"/>
      <c r="I3" s="34"/>
    </row>
    <row r="4" spans="1:10" x14ac:dyDescent="0.35"/>
    <row r="5" spans="1:10" ht="16.2" x14ac:dyDescent="0.4">
      <c r="A5" s="33"/>
      <c r="B5" s="48" t="s">
        <v>38</v>
      </c>
      <c r="C5" s="48"/>
      <c r="D5" s="48"/>
    </row>
    <row r="6" spans="1:10" ht="15.6" x14ac:dyDescent="0.4">
      <c r="A6" s="33"/>
      <c r="B6" s="33"/>
      <c r="C6" s="33"/>
      <c r="D6" s="33"/>
    </row>
    <row r="7" spans="1:10" ht="16.2" x14ac:dyDescent="0.4">
      <c r="A7" s="33"/>
      <c r="B7" s="48" t="s">
        <v>41</v>
      </c>
      <c r="C7" s="48"/>
      <c r="D7" s="48"/>
    </row>
    <row r="8" spans="1:10" ht="15.6" x14ac:dyDescent="0.4">
      <c r="A8" s="33"/>
      <c r="B8" s="33"/>
      <c r="C8" s="33"/>
      <c r="D8" s="33"/>
    </row>
    <row r="9" spans="1:10" ht="16.2" x14ac:dyDescent="0.4">
      <c r="A9" s="33"/>
      <c r="B9" s="48" t="s">
        <v>43</v>
      </c>
      <c r="C9" s="48"/>
      <c r="D9" s="48"/>
    </row>
    <row r="10" spans="1:10" x14ac:dyDescent="0.35"/>
    <row r="11" spans="1:10" x14ac:dyDescent="0.35"/>
    <row r="12" spans="1:10" x14ac:dyDescent="0.35"/>
    <row r="13" spans="1:10" x14ac:dyDescent="0.35"/>
    <row r="14" spans="1:10" x14ac:dyDescent="0.35"/>
    <row r="15" spans="1:10" ht="28.2" x14ac:dyDescent="0.4">
      <c r="B15" s="47" t="s">
        <v>39</v>
      </c>
      <c r="C15" s="47"/>
      <c r="D15" s="47"/>
      <c r="E15" s="47"/>
      <c r="F15" s="47"/>
      <c r="G15" s="47"/>
      <c r="H15" s="47"/>
      <c r="I15" s="47"/>
      <c r="J15" s="35" t="s">
        <v>59</v>
      </c>
    </row>
    <row r="16" spans="1:10" x14ac:dyDescent="0.35"/>
    <row r="17" spans="2:2" ht="15.6" x14ac:dyDescent="0.4">
      <c r="B17" s="33" t="s">
        <v>40</v>
      </c>
    </row>
    <row r="18" spans="2:2" x14ac:dyDescent="0.35">
      <c r="B18" s="32" t="s">
        <v>50</v>
      </c>
    </row>
    <row r="19" spans="2:2" x14ac:dyDescent="0.35"/>
    <row r="20" spans="2:2" ht="15.6" x14ac:dyDescent="0.4">
      <c r="B20" s="33" t="s">
        <v>45</v>
      </c>
    </row>
    <row r="21" spans="2:2" x14ac:dyDescent="0.35"/>
    <row r="22" spans="2:2" x14ac:dyDescent="0.35"/>
    <row r="23" spans="2:2" x14ac:dyDescent="0.35"/>
    <row r="24" spans="2:2" x14ac:dyDescent="0.35"/>
    <row r="25" spans="2:2" x14ac:dyDescent="0.35"/>
    <row r="26" spans="2:2" x14ac:dyDescent="0.35"/>
    <row r="27" spans="2:2" x14ac:dyDescent="0.35"/>
    <row r="28" spans="2:2" x14ac:dyDescent="0.35"/>
    <row r="29" spans="2:2" ht="15.6" x14ac:dyDescent="0.4">
      <c r="B29" s="33" t="s">
        <v>46</v>
      </c>
    </row>
    <row r="30" spans="2:2" x14ac:dyDescent="0.35">
      <c r="B30" s="32" t="s">
        <v>51</v>
      </c>
    </row>
    <row r="31" spans="2:2" x14ac:dyDescent="0.35"/>
    <row r="32" spans="2:2" ht="15.6" x14ac:dyDescent="0.4">
      <c r="B32" s="32" t="s">
        <v>52</v>
      </c>
    </row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spans="2:10" x14ac:dyDescent="0.35"/>
    <row r="50" spans="2:10" ht="28.2" x14ac:dyDescent="0.4">
      <c r="B50" s="47" t="s">
        <v>42</v>
      </c>
      <c r="C50" s="47"/>
      <c r="D50" s="47"/>
      <c r="E50" s="47"/>
      <c r="F50" s="47"/>
      <c r="G50" s="47"/>
      <c r="H50" s="47"/>
      <c r="I50" s="47"/>
      <c r="J50" s="35" t="s">
        <v>59</v>
      </c>
    </row>
    <row r="51" spans="2:10" x14ac:dyDescent="0.35"/>
    <row r="52" spans="2:10" ht="15.6" x14ac:dyDescent="0.4">
      <c r="B52" s="33" t="s">
        <v>47</v>
      </c>
    </row>
    <row r="53" spans="2:10" x14ac:dyDescent="0.35">
      <c r="B53" s="32" t="s">
        <v>48</v>
      </c>
    </row>
    <row r="54" spans="2:10" x14ac:dyDescent="0.35"/>
    <row r="55" spans="2:10" ht="15.6" x14ac:dyDescent="0.4">
      <c r="B55" s="33" t="s">
        <v>45</v>
      </c>
    </row>
    <row r="56" spans="2:10" x14ac:dyDescent="0.35"/>
    <row r="57" spans="2:10" x14ac:dyDescent="0.35"/>
    <row r="58" spans="2:10" x14ac:dyDescent="0.35"/>
    <row r="59" spans="2:10" x14ac:dyDescent="0.35"/>
    <row r="60" spans="2:10" x14ac:dyDescent="0.35"/>
    <row r="61" spans="2:10" x14ac:dyDescent="0.35"/>
    <row r="62" spans="2:10" x14ac:dyDescent="0.35"/>
    <row r="63" spans="2:10" x14ac:dyDescent="0.35"/>
    <row r="64" spans="2:10" x14ac:dyDescent="0.35"/>
    <row r="65" spans="2:2" ht="15.6" x14ac:dyDescent="0.4">
      <c r="B65" s="33" t="s">
        <v>46</v>
      </c>
    </row>
    <row r="66" spans="2:2" x14ac:dyDescent="0.35">
      <c r="B66" s="32" t="s">
        <v>53</v>
      </c>
    </row>
    <row r="67" spans="2:2" x14ac:dyDescent="0.35"/>
    <row r="68" spans="2:2" ht="15.6" x14ac:dyDescent="0.4">
      <c r="B68" s="32" t="s">
        <v>54</v>
      </c>
    </row>
    <row r="69" spans="2:2" x14ac:dyDescent="0.35"/>
    <row r="70" spans="2:2" x14ac:dyDescent="0.35"/>
    <row r="71" spans="2:2" x14ac:dyDescent="0.35"/>
    <row r="72" spans="2:2" x14ac:dyDescent="0.35"/>
    <row r="73" spans="2:2" x14ac:dyDescent="0.35"/>
    <row r="74" spans="2:2" x14ac:dyDescent="0.35"/>
    <row r="75" spans="2:2" x14ac:dyDescent="0.35"/>
    <row r="76" spans="2:2" x14ac:dyDescent="0.35"/>
    <row r="77" spans="2:2" x14ac:dyDescent="0.35"/>
    <row r="78" spans="2:2" x14ac:dyDescent="0.35"/>
    <row r="79" spans="2:2" x14ac:dyDescent="0.35"/>
    <row r="80" spans="2:2" x14ac:dyDescent="0.35"/>
    <row r="81" spans="2:10" x14ac:dyDescent="0.35"/>
    <row r="82" spans="2:10" x14ac:dyDescent="0.35"/>
    <row r="83" spans="2:10" x14ac:dyDescent="0.35"/>
    <row r="84" spans="2:10" x14ac:dyDescent="0.35"/>
    <row r="85" spans="2:10" x14ac:dyDescent="0.35"/>
    <row r="86" spans="2:10" x14ac:dyDescent="0.35"/>
    <row r="87" spans="2:10" ht="28.2" x14ac:dyDescent="0.4">
      <c r="B87" s="47" t="s">
        <v>44</v>
      </c>
      <c r="C87" s="47"/>
      <c r="D87" s="47"/>
      <c r="E87" s="47"/>
      <c r="F87" s="47"/>
      <c r="G87" s="47"/>
      <c r="H87" s="47"/>
      <c r="I87" s="47"/>
      <c r="J87" s="35" t="s">
        <v>59</v>
      </c>
    </row>
    <row r="88" spans="2:10" x14ac:dyDescent="0.35"/>
    <row r="89" spans="2:10" ht="15.6" x14ac:dyDescent="0.4">
      <c r="B89" s="33" t="s">
        <v>47</v>
      </c>
    </row>
    <row r="90" spans="2:10" x14ac:dyDescent="0.35">
      <c r="B90" s="32" t="s">
        <v>55</v>
      </c>
    </row>
    <row r="91" spans="2:10" x14ac:dyDescent="0.35"/>
    <row r="92" spans="2:10" ht="15.6" x14ac:dyDescent="0.4">
      <c r="B92" s="33" t="s">
        <v>45</v>
      </c>
    </row>
    <row r="93" spans="2:10" x14ac:dyDescent="0.35"/>
    <row r="94" spans="2:10" x14ac:dyDescent="0.35"/>
    <row r="95" spans="2:10" x14ac:dyDescent="0.35"/>
    <row r="96" spans="2:10" x14ac:dyDescent="0.35"/>
    <row r="97" spans="2:2" x14ac:dyDescent="0.35"/>
    <row r="98" spans="2:2" x14ac:dyDescent="0.35"/>
    <row r="99" spans="2:2" x14ac:dyDescent="0.35"/>
    <row r="100" spans="2:2" x14ac:dyDescent="0.35"/>
    <row r="101" spans="2:2" x14ac:dyDescent="0.35"/>
    <row r="102" spans="2:2" ht="15.6" x14ac:dyDescent="0.4">
      <c r="B102" s="33" t="s">
        <v>46</v>
      </c>
    </row>
    <row r="103" spans="2:2" ht="15.6" x14ac:dyDescent="0.4">
      <c r="B103" s="32" t="s">
        <v>57</v>
      </c>
    </row>
    <row r="104" spans="2:2" x14ac:dyDescent="0.35"/>
    <row r="105" spans="2:2" ht="15.6" x14ac:dyDescent="0.4">
      <c r="B105" s="32" t="s">
        <v>58</v>
      </c>
    </row>
    <row r="106" spans="2:2" x14ac:dyDescent="0.35"/>
    <row r="107" spans="2:2" ht="15.6" x14ac:dyDescent="0.4">
      <c r="B107" s="32" t="s">
        <v>56</v>
      </c>
    </row>
    <row r="108" spans="2:2" x14ac:dyDescent="0.35"/>
    <row r="109" spans="2:2" x14ac:dyDescent="0.35"/>
    <row r="110" spans="2:2" x14ac:dyDescent="0.35"/>
    <row r="111" spans="2:2" x14ac:dyDescent="0.35"/>
    <row r="112" spans="2: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hidden="1" x14ac:dyDescent="0.35"/>
    <row r="121" hidden="1" x14ac:dyDescent="0.35"/>
    <row r="122" hidden="1" x14ac:dyDescent="0.35"/>
  </sheetData>
  <sheetProtection password="E0E3" sheet="1" objects="1" scenarios="1" selectLockedCells="1"/>
  <mergeCells count="7">
    <mergeCell ref="B3:G3"/>
    <mergeCell ref="B87:I87"/>
    <mergeCell ref="B15:I15"/>
    <mergeCell ref="B50:I50"/>
    <mergeCell ref="B5:D5"/>
    <mergeCell ref="B7:D7"/>
    <mergeCell ref="B9:D9"/>
  </mergeCells>
  <phoneticPr fontId="3" type="noConversion"/>
  <hyperlinks>
    <hyperlink ref="B5" location="函数图像解释!B13" display="情况一：唯一最优分配方案" xr:uid="{00000000-0004-0000-0100-000000000000}"/>
    <hyperlink ref="B7" location="函数图像解释!B44" display="情况二：两个最优分配方案" xr:uid="{00000000-0004-0000-0100-000001000000}"/>
    <hyperlink ref="B9" location="函数图像解释!B71" display="情况三：存在最优分配区间" xr:uid="{00000000-0004-0000-0100-000002000000}"/>
    <hyperlink ref="J15" location="函数图像解释!A1" display="返回" xr:uid="{00000000-0004-0000-0100-000003000000}"/>
    <hyperlink ref="J50" location="函数图像解释!A1" display="返回" xr:uid="{00000000-0004-0000-0100-000004000000}"/>
    <hyperlink ref="J87" location="函数图像解释!A1" display="返回" xr:uid="{00000000-0004-0000-0100-000005000000}"/>
    <hyperlink ref="B5:D5" location="函数图像解释!A47" display="情况一：唯一最优分配方案" xr:uid="{00000000-0004-0000-0100-000006000000}"/>
    <hyperlink ref="B7:D7" location="函数图像解释!A83" display="情况二：两个最优分配方案" xr:uid="{00000000-0004-0000-0100-000007000000}"/>
    <hyperlink ref="B9:D9" location="函数图像解释!A119" display="情况三：存在最优分配区间" xr:uid="{00000000-0004-0000-0100-000008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2"/>
  <sheetViews>
    <sheetView showGridLines="0" zoomScale="70" zoomScaleNormal="70" workbookViewId="0">
      <selection activeCell="J27" sqref="J27"/>
    </sheetView>
  </sheetViews>
  <sheetFormatPr defaultColWidth="6.21875" defaultRowHeight="15.6" x14ac:dyDescent="0.25"/>
  <cols>
    <col min="1" max="5" width="15.77734375" style="1" customWidth="1"/>
    <col min="6" max="6" width="24.21875" style="1" customWidth="1"/>
    <col min="7" max="7" width="14.77734375" style="1" customWidth="1"/>
    <col min="8" max="8" width="6.21875" style="1"/>
    <col min="9" max="11" width="10.6640625" style="1" customWidth="1"/>
    <col min="12" max="12" width="14" style="1" customWidth="1"/>
    <col min="13" max="16384" width="6.21875" style="1"/>
  </cols>
  <sheetData>
    <row r="1" spans="1:12" ht="24.6" customHeight="1" x14ac:dyDescent="0.25">
      <c r="A1" s="13" t="s">
        <v>12</v>
      </c>
      <c r="B1" s="14" t="s">
        <v>37</v>
      </c>
      <c r="C1" s="14" t="s">
        <v>13</v>
      </c>
      <c r="D1" s="14" t="s">
        <v>14</v>
      </c>
      <c r="E1" s="15" t="s">
        <v>27</v>
      </c>
      <c r="F1" s="14" t="s">
        <v>26</v>
      </c>
      <c r="G1" s="14" t="s">
        <v>28</v>
      </c>
    </row>
    <row r="2" spans="1:12" x14ac:dyDescent="0.25">
      <c r="A2" s="11">
        <v>1</v>
      </c>
      <c r="B2" s="7">
        <f>ROUND((MAX((最优测算!$D$7*A2-SUM(最优测算!$D$9:$D$25))*{3;10;20;25;30;35;45}%-{0;2520;16920;31920;52920;85920;181920},0)+IFERROR(最优测算!$D$7*(1-A2)*VLOOKUP(最优测算!$D$7*(1-A2)/12-1%%,数据!$J$3:$L$9,2,1)-VLOOKUP(最优测算!$D$7*(1-A2)/12-1%%,数据!$J$3:$L$9,3,1),0))/最优测算!$D$7,5)</f>
        <v>0.11907</v>
      </c>
      <c r="C2" s="8">
        <f>最优测算!$D$7*A2</f>
        <v>450000</v>
      </c>
      <c r="D2" s="8">
        <f>最优测算!$D$7*(1-A2)</f>
        <v>0</v>
      </c>
      <c r="E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" s="27" t="e">
        <f>IF(表2_4[[#This Row],[年收入总个人所得税税负]]=MIN(表2_4[[#All],[年收入总个人所得税税负]]),表2_4[[#This Row],[年收入总个人所得税税负]],NA())</f>
        <v>#N/A</v>
      </c>
      <c r="G2" s="27">
        <f>1-表2_4[[#This Row],[薪酬发放比例]]</f>
        <v>0</v>
      </c>
      <c r="J2" s="2" t="s">
        <v>0</v>
      </c>
      <c r="K2" s="3" t="s">
        <v>1</v>
      </c>
      <c r="L2" s="3" t="s">
        <v>2</v>
      </c>
    </row>
    <row r="3" spans="1:12" x14ac:dyDescent="0.25">
      <c r="A3" s="11">
        <v>0.999</v>
      </c>
      <c r="B3" s="7">
        <f>ROUND((MAX((最优测算!$D$7*A3-SUM(最优测算!$D$9:$D$25))*{3;10;20;25;30;35;45}%-{0;2520;16920;31920;52920;85920;181920},0)+IFERROR(最优测算!$D$7*(1-A3)*VLOOKUP(最优测算!$D$7*(1-A3)/12-1%%,数据!$J$3:$L$9,2,1)-VLOOKUP(最优测算!$D$7*(1-A3)/12-1%%,数据!$J$3:$L$9,3,1),0))/最优测算!$D$7,5)</f>
        <v>0.11885</v>
      </c>
      <c r="C3" s="8">
        <f>最优测算!$D$7*A3</f>
        <v>449550</v>
      </c>
      <c r="D3" s="8">
        <f>最优测算!$D$7*(1-A3)</f>
        <v>450.0000000000004</v>
      </c>
      <c r="E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" s="12" t="e">
        <f>IF(表2_4[[#This Row],[年收入总个人所得税税负]]=MIN(表2_4[[#All],[年收入总个人所得税税负]]),表2_4[[#This Row],[年收入总个人所得税税负]],NA())</f>
        <v>#N/A</v>
      </c>
      <c r="G3" s="12">
        <f>1-表2_4[[#This Row],[薪酬发放比例]]</f>
        <v>1.0000000000000009E-3</v>
      </c>
      <c r="J3" s="2">
        <v>0</v>
      </c>
      <c r="K3" s="4">
        <v>0.03</v>
      </c>
      <c r="L3" s="3">
        <v>0</v>
      </c>
    </row>
    <row r="4" spans="1:12" x14ac:dyDescent="0.25">
      <c r="A4" s="11">
        <v>0.998</v>
      </c>
      <c r="B4" s="7">
        <f>ROUND((MAX((最优测算!$D$7*A4-SUM(最优测算!$D$9:$D$25))*{3;10;20;25;30;35;45}%-{0;2520;16920;31920;52920;85920;181920},0)+IFERROR(最优测算!$D$7*(1-A4)*VLOOKUP(最优测算!$D$7*(1-A4)/12-1%%,数据!$J$3:$L$9,2,1)-VLOOKUP(最优测算!$D$7*(1-A4)/12-1%%,数据!$J$3:$L$9,3,1),0))/最优测算!$D$7,5)</f>
        <v>0.11863</v>
      </c>
      <c r="C4" s="8">
        <f>最优测算!$D$7*A4</f>
        <v>449100</v>
      </c>
      <c r="D4" s="8">
        <f>最优测算!$D$7*(1-A4)</f>
        <v>900.0000000000008</v>
      </c>
      <c r="E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" s="12" t="e">
        <f>IF(表2_4[[#This Row],[年收入总个人所得税税负]]=MIN(表2_4[[#All],[年收入总个人所得税税负]]),表2_4[[#This Row],[年收入总个人所得税税负]],NA())</f>
        <v>#N/A</v>
      </c>
      <c r="G4" s="12">
        <f>1-表2_4[[#This Row],[薪酬发放比例]]</f>
        <v>2.0000000000000018E-3</v>
      </c>
      <c r="J4" s="2">
        <v>3000</v>
      </c>
      <c r="K4" s="4">
        <v>0.1</v>
      </c>
      <c r="L4" s="3">
        <v>210</v>
      </c>
    </row>
    <row r="5" spans="1:12" x14ac:dyDescent="0.25">
      <c r="A5" s="11">
        <v>0.997</v>
      </c>
      <c r="B5" s="7">
        <f>ROUND((MAX((最优测算!$D$7*A5-SUM(最优测算!$D$9:$D$25))*{3;10;20;25;30;35;45}%-{0;2520;16920;31920;52920;85920;181920},0)+IFERROR(最优测算!$D$7*(1-A5)*VLOOKUP(最优测算!$D$7*(1-A5)/12-1%%,数据!$J$3:$L$9,2,1)-VLOOKUP(最优测算!$D$7*(1-A5)/12-1%%,数据!$J$3:$L$9,3,1),0))/最优测算!$D$7,5)</f>
        <v>0.11841</v>
      </c>
      <c r="C5" s="8">
        <f>最优测算!$D$7*A5</f>
        <v>448650</v>
      </c>
      <c r="D5" s="8">
        <f>最优测算!$D$7*(1-A5)</f>
        <v>1350.0000000000011</v>
      </c>
      <c r="E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" s="12" t="e">
        <f>IF(表2_4[[#This Row],[年收入总个人所得税税负]]=MIN(表2_4[[#All],[年收入总个人所得税税负]]),表2_4[[#This Row],[年收入总个人所得税税负]],NA())</f>
        <v>#N/A</v>
      </c>
      <c r="G5" s="12">
        <f>1-表2_4[[#This Row],[薪酬发放比例]]</f>
        <v>3.0000000000000027E-3</v>
      </c>
      <c r="J5" s="2">
        <v>12000</v>
      </c>
      <c r="K5" s="4">
        <v>0.2</v>
      </c>
      <c r="L5" s="3">
        <v>1410</v>
      </c>
    </row>
    <row r="6" spans="1:12" x14ac:dyDescent="0.25">
      <c r="A6" s="11">
        <v>0.996</v>
      </c>
      <c r="B6" s="7">
        <f>ROUND((MAX((最优测算!$D$7*A6-SUM(最优测算!$D$9:$D$25))*{3;10;20;25;30;35;45}%-{0;2520;16920;31920;52920;85920;181920},0)+IFERROR(最优测算!$D$7*(1-A6)*VLOOKUP(最优测算!$D$7*(1-A6)/12-1%%,数据!$J$3:$L$9,2,1)-VLOOKUP(最优测算!$D$7*(1-A6)/12-1%%,数据!$J$3:$L$9,3,1),0))/最优测算!$D$7,5)</f>
        <v>0.11819</v>
      </c>
      <c r="C6" s="8">
        <f>最优测算!$D$7*A6</f>
        <v>448200</v>
      </c>
      <c r="D6" s="8">
        <f>最优测算!$D$7*(1-A6)</f>
        <v>1800.0000000000016</v>
      </c>
      <c r="E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" s="12" t="e">
        <f>IF(表2_4[[#This Row],[年收入总个人所得税税负]]=MIN(表2_4[[#All],[年收入总个人所得税税负]]),表2_4[[#This Row],[年收入总个人所得税税负]],NA())</f>
        <v>#N/A</v>
      </c>
      <c r="G6" s="12">
        <f>1-表2_4[[#This Row],[薪酬发放比例]]</f>
        <v>4.0000000000000036E-3</v>
      </c>
      <c r="J6" s="2">
        <v>25000</v>
      </c>
      <c r="K6" s="4">
        <v>0.25</v>
      </c>
      <c r="L6" s="3">
        <v>2660</v>
      </c>
    </row>
    <row r="7" spans="1:12" x14ac:dyDescent="0.25">
      <c r="A7" s="11">
        <v>0.995</v>
      </c>
      <c r="B7" s="7">
        <f>ROUND((MAX((最优测算!$D$7*A7-SUM(最优测算!$D$9:$D$25))*{3;10;20;25;30;35;45}%-{0;2520;16920;31920;52920;85920;181920},0)+IFERROR(最优测算!$D$7*(1-A7)*VLOOKUP(最优测算!$D$7*(1-A7)/12-1%%,数据!$J$3:$L$9,2,1)-VLOOKUP(最优测算!$D$7*(1-A7)/12-1%%,数据!$J$3:$L$9,3,1),0))/最优测算!$D$7,5)</f>
        <v>0.11797000000000001</v>
      </c>
      <c r="C7" s="8">
        <f>最优测算!$D$7*A7</f>
        <v>447750</v>
      </c>
      <c r="D7" s="8">
        <f>最优测算!$D$7*(1-A7)</f>
        <v>2250.0000000000018</v>
      </c>
      <c r="E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" s="12" t="e">
        <f>IF(表2_4[[#This Row],[年收入总个人所得税税负]]=MIN(表2_4[[#All],[年收入总个人所得税税负]]),表2_4[[#This Row],[年收入总个人所得税税负]],NA())</f>
        <v>#N/A</v>
      </c>
      <c r="G7" s="12">
        <f>1-表2_4[[#This Row],[薪酬发放比例]]</f>
        <v>5.0000000000000044E-3</v>
      </c>
      <c r="J7" s="2">
        <v>35000</v>
      </c>
      <c r="K7" s="4">
        <v>0.3</v>
      </c>
      <c r="L7" s="3">
        <v>4410</v>
      </c>
    </row>
    <row r="8" spans="1:12" x14ac:dyDescent="0.25">
      <c r="A8" s="11">
        <v>0.99399999999999999</v>
      </c>
      <c r="B8" s="7">
        <f>ROUND((MAX((最优测算!$D$7*A8-SUM(最优测算!$D$9:$D$25))*{3;10;20;25;30;35;45}%-{0;2520;16920;31920;52920;85920;181920},0)+IFERROR(最优测算!$D$7*(1-A8)*VLOOKUP(最优测算!$D$7*(1-A8)/12-1%%,数据!$J$3:$L$9,2,1)-VLOOKUP(最优测算!$D$7*(1-A8)/12-1%%,数据!$J$3:$L$9,3,1),0))/最优测算!$D$7,5)</f>
        <v>0.11774999999999999</v>
      </c>
      <c r="C8" s="8">
        <f>最优测算!$D$7*A8</f>
        <v>447300</v>
      </c>
      <c r="D8" s="8">
        <f>最优测算!$D$7*(1-A8)</f>
        <v>2700.0000000000023</v>
      </c>
      <c r="E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" s="12" t="e">
        <f>IF(表2_4[[#This Row],[年收入总个人所得税税负]]=MIN(表2_4[[#All],[年收入总个人所得税税负]]),表2_4[[#This Row],[年收入总个人所得税税负]],NA())</f>
        <v>#N/A</v>
      </c>
      <c r="G8" s="12">
        <f>1-表2_4[[#This Row],[薪酬发放比例]]</f>
        <v>6.0000000000000053E-3</v>
      </c>
      <c r="J8" s="2">
        <v>55000</v>
      </c>
      <c r="K8" s="4">
        <v>0.35</v>
      </c>
      <c r="L8" s="3">
        <v>7160</v>
      </c>
    </row>
    <row r="9" spans="1:12" x14ac:dyDescent="0.25">
      <c r="A9" s="11">
        <v>0.99299999999999999</v>
      </c>
      <c r="B9" s="7">
        <f>ROUND((MAX((最优测算!$D$7*A9-SUM(最优测算!$D$9:$D$25))*{3;10;20;25;30;35;45}%-{0;2520;16920;31920;52920;85920;181920},0)+IFERROR(最优测算!$D$7*(1-A9)*VLOOKUP(最优测算!$D$7*(1-A9)/12-1%%,数据!$J$3:$L$9,2,1)-VLOOKUP(最优测算!$D$7*(1-A9)/12-1%%,数据!$J$3:$L$9,3,1),0))/最优测算!$D$7,5)</f>
        <v>0.11753</v>
      </c>
      <c r="C9" s="8">
        <f>最优测算!$D$7*A9</f>
        <v>446850</v>
      </c>
      <c r="D9" s="8">
        <f>最优测算!$D$7*(1-A9)</f>
        <v>3150.0000000000027</v>
      </c>
      <c r="E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" s="12" t="e">
        <f>IF(表2_4[[#This Row],[年收入总个人所得税税负]]=MIN(表2_4[[#All],[年收入总个人所得税税负]]),表2_4[[#This Row],[年收入总个人所得税税负]],NA())</f>
        <v>#N/A</v>
      </c>
      <c r="G9" s="12">
        <f>1-表2_4[[#This Row],[薪酬发放比例]]</f>
        <v>7.0000000000000062E-3</v>
      </c>
      <c r="J9" s="2">
        <v>80000</v>
      </c>
      <c r="K9" s="4">
        <v>0.45</v>
      </c>
      <c r="L9" s="3">
        <v>15160</v>
      </c>
    </row>
    <row r="10" spans="1:12" x14ac:dyDescent="0.25">
      <c r="A10" s="11">
        <v>0.99199999999999999</v>
      </c>
      <c r="B10" s="7">
        <f>ROUND((MAX((最优测算!$D$7*A10-SUM(最优测算!$D$9:$D$25))*{3;10;20;25;30;35;45}%-{0;2520;16920;31920;52920;85920;181920},0)+IFERROR(最优测算!$D$7*(1-A10)*VLOOKUP(最优测算!$D$7*(1-A10)/12-1%%,数据!$J$3:$L$9,2,1)-VLOOKUP(最优测算!$D$7*(1-A10)/12-1%%,数据!$J$3:$L$9,3,1),0))/最优测算!$D$7,5)</f>
        <v>0.11731</v>
      </c>
      <c r="C10" s="8">
        <f>最优测算!$D$7*A10</f>
        <v>446400</v>
      </c>
      <c r="D10" s="8">
        <f>最优测算!$D$7*(1-A10)</f>
        <v>3600.0000000000032</v>
      </c>
      <c r="E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" s="12" t="e">
        <f>IF(表2_4[[#This Row],[年收入总个人所得税税负]]=MIN(表2_4[[#All],[年收入总个人所得税税负]]),表2_4[[#This Row],[年收入总个人所得税税负]],NA())</f>
        <v>#N/A</v>
      </c>
      <c r="G10" s="12">
        <f>1-表2_4[[#This Row],[薪酬发放比例]]</f>
        <v>8.0000000000000071E-3</v>
      </c>
    </row>
    <row r="11" spans="1:12" x14ac:dyDescent="0.25">
      <c r="A11" s="11">
        <v>0.99099999999999999</v>
      </c>
      <c r="B11" s="7">
        <f>ROUND((MAX((最优测算!$D$7*A11-SUM(最优测算!$D$9:$D$25))*{3;10;20;25;30;35;45}%-{0;2520;16920;31920;52920;85920;181920},0)+IFERROR(最优测算!$D$7*(1-A11)*VLOOKUP(最优测算!$D$7*(1-A11)/12-1%%,数据!$J$3:$L$9,2,1)-VLOOKUP(最优测算!$D$7*(1-A11)/12-1%%,数据!$J$3:$L$9,3,1),0))/最优测算!$D$7,5)</f>
        <v>0.11709</v>
      </c>
      <c r="C11" s="8">
        <f>最优测算!$D$7*A11</f>
        <v>445950</v>
      </c>
      <c r="D11" s="8">
        <f>最优测算!$D$7*(1-A11)</f>
        <v>4050.0000000000036</v>
      </c>
      <c r="E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" s="12" t="e">
        <f>IF(表2_4[[#This Row],[年收入总个人所得税税负]]=MIN(表2_4[[#All],[年收入总个人所得税税负]]),表2_4[[#This Row],[年收入总个人所得税税负]],NA())</f>
        <v>#N/A</v>
      </c>
      <c r="G11" s="12">
        <f>1-表2_4[[#This Row],[薪酬发放比例]]</f>
        <v>9.000000000000008E-3</v>
      </c>
    </row>
    <row r="12" spans="1:12" x14ac:dyDescent="0.25">
      <c r="A12" s="11">
        <v>0.99</v>
      </c>
      <c r="B12" s="7">
        <f>ROUND((MAX((最优测算!$D$7*A12-SUM(最优测算!$D$9:$D$25))*{3;10;20;25;30;35;45}%-{0;2520;16920;31920;52920;85920;181920},0)+IFERROR(最优测算!$D$7*(1-A12)*VLOOKUP(最优测算!$D$7*(1-A12)/12-1%%,数据!$J$3:$L$9,2,1)-VLOOKUP(最优测算!$D$7*(1-A12)/12-1%%,数据!$J$3:$L$9,3,1),0))/最优测算!$D$7,5)</f>
        <v>0.11687</v>
      </c>
      <c r="C12" s="8">
        <f>最优测算!$D$7*A12</f>
        <v>445500</v>
      </c>
      <c r="D12" s="8">
        <f>最优测算!$D$7*(1-A12)</f>
        <v>4500.0000000000036</v>
      </c>
      <c r="E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" s="12" t="e">
        <f>IF(表2_4[[#This Row],[年收入总个人所得税税负]]=MIN(表2_4[[#All],[年收入总个人所得税税负]]),表2_4[[#This Row],[年收入总个人所得税税负]],NA())</f>
        <v>#N/A</v>
      </c>
      <c r="G12" s="12">
        <f>1-表2_4[[#This Row],[薪酬发放比例]]</f>
        <v>1.0000000000000009E-2</v>
      </c>
    </row>
    <row r="13" spans="1:12" x14ac:dyDescent="0.25">
      <c r="A13" s="11">
        <v>0.98899999999999999</v>
      </c>
      <c r="B13" s="7">
        <f>ROUND((MAX((最优测算!$D$7*A13-SUM(最优测算!$D$9:$D$25))*{3;10;20;25;30;35;45}%-{0;2520;16920;31920;52920;85920;181920},0)+IFERROR(最优测算!$D$7*(1-A13)*VLOOKUP(最优测算!$D$7*(1-A13)/12-1%%,数据!$J$3:$L$9,2,1)-VLOOKUP(最优测算!$D$7*(1-A13)/12-1%%,数据!$J$3:$L$9,3,1),0))/最优测算!$D$7,5)</f>
        <v>0.11665</v>
      </c>
      <c r="C13" s="8">
        <f>最优测算!$D$7*A13</f>
        <v>445050</v>
      </c>
      <c r="D13" s="8">
        <f>最优测算!$D$7*(1-A13)</f>
        <v>4950.0000000000045</v>
      </c>
      <c r="E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" s="12" t="e">
        <f>IF(表2_4[[#This Row],[年收入总个人所得税税负]]=MIN(表2_4[[#All],[年收入总个人所得税税负]]),表2_4[[#This Row],[年收入总个人所得税税负]],NA())</f>
        <v>#N/A</v>
      </c>
      <c r="G13" s="12">
        <f>1-表2_4[[#This Row],[薪酬发放比例]]</f>
        <v>1.100000000000001E-2</v>
      </c>
    </row>
    <row r="14" spans="1:12" x14ac:dyDescent="0.25">
      <c r="A14" s="11">
        <v>0.98799999999999999</v>
      </c>
      <c r="B14" s="7">
        <f>ROUND((MAX((最优测算!$D$7*A14-SUM(最优测算!$D$9:$D$25))*{3;10;20;25;30;35;45}%-{0;2520;16920;31920;52920;85920;181920},0)+IFERROR(最优测算!$D$7*(1-A14)*VLOOKUP(最优测算!$D$7*(1-A14)/12-1%%,数据!$J$3:$L$9,2,1)-VLOOKUP(最优测算!$D$7*(1-A14)/12-1%%,数据!$J$3:$L$9,3,1),0))/最优测算!$D$7,5)</f>
        <v>0.11643000000000001</v>
      </c>
      <c r="C14" s="8">
        <f>最优测算!$D$7*A14</f>
        <v>444600</v>
      </c>
      <c r="D14" s="8">
        <f>最优测算!$D$7*(1-A14)</f>
        <v>5400.0000000000045</v>
      </c>
      <c r="E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" s="12" t="e">
        <f>IF(表2_4[[#This Row],[年收入总个人所得税税负]]=MIN(表2_4[[#All],[年收入总个人所得税税负]]),表2_4[[#This Row],[年收入总个人所得税税负]],NA())</f>
        <v>#N/A</v>
      </c>
      <c r="G14" s="12">
        <f>1-表2_4[[#This Row],[薪酬发放比例]]</f>
        <v>1.2000000000000011E-2</v>
      </c>
    </row>
    <row r="15" spans="1:12" x14ac:dyDescent="0.25">
      <c r="A15" s="11">
        <v>0.98699999999999999</v>
      </c>
      <c r="B15" s="7">
        <f>ROUND((MAX((最优测算!$D$7*A15-SUM(最优测算!$D$9:$D$25))*{3;10;20;25;30;35;45}%-{0;2520;16920;31920;52920;85920;181920},0)+IFERROR(最优测算!$D$7*(1-A15)*VLOOKUP(最优测算!$D$7*(1-A15)/12-1%%,数据!$J$3:$L$9,2,1)-VLOOKUP(最优测算!$D$7*(1-A15)/12-1%%,数据!$J$3:$L$9,3,1),0))/最优测算!$D$7,5)</f>
        <v>0.11620999999999999</v>
      </c>
      <c r="C15" s="8">
        <f>最优测算!$D$7*A15</f>
        <v>444150</v>
      </c>
      <c r="D15" s="8">
        <f>最优测算!$D$7*(1-A15)</f>
        <v>5850.0000000000055</v>
      </c>
      <c r="E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" s="12" t="e">
        <f>IF(表2_4[[#This Row],[年收入总个人所得税税负]]=MIN(表2_4[[#All],[年收入总个人所得税税负]]),表2_4[[#This Row],[年收入总个人所得税税负]],NA())</f>
        <v>#N/A</v>
      </c>
      <c r="G15" s="12">
        <f>1-表2_4[[#This Row],[薪酬发放比例]]</f>
        <v>1.3000000000000012E-2</v>
      </c>
    </row>
    <row r="16" spans="1:12" x14ac:dyDescent="0.25">
      <c r="A16" s="11">
        <v>0.98599999999999999</v>
      </c>
      <c r="B16" s="7">
        <f>ROUND((MAX((最优测算!$D$7*A16-SUM(最优测算!$D$9:$D$25))*{3;10;20;25;30;35;45}%-{0;2520;16920;31920;52920;85920;181920},0)+IFERROR(最优测算!$D$7*(1-A16)*VLOOKUP(最优测算!$D$7*(1-A16)/12-1%%,数据!$J$3:$L$9,2,1)-VLOOKUP(最优测算!$D$7*(1-A16)/12-1%%,数据!$J$3:$L$9,3,1),0))/最优测算!$D$7,5)</f>
        <v>0.11599</v>
      </c>
      <c r="C16" s="8">
        <f>最优测算!$D$7*A16</f>
        <v>443700</v>
      </c>
      <c r="D16" s="8">
        <f>最优测算!$D$7*(1-A16)</f>
        <v>6300.0000000000055</v>
      </c>
      <c r="E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" s="12" t="e">
        <f>IF(表2_4[[#This Row],[年收入总个人所得税税负]]=MIN(表2_4[[#All],[年收入总个人所得税税负]]),表2_4[[#This Row],[年收入总个人所得税税负]],NA())</f>
        <v>#N/A</v>
      </c>
      <c r="G16" s="12">
        <f>1-表2_4[[#This Row],[薪酬发放比例]]</f>
        <v>1.4000000000000012E-2</v>
      </c>
    </row>
    <row r="17" spans="1:7" x14ac:dyDescent="0.25">
      <c r="A17" s="11">
        <v>0.98499999999999999</v>
      </c>
      <c r="B17" s="7">
        <f>ROUND((MAX((最优测算!$D$7*A17-SUM(最优测算!$D$9:$D$25))*{3;10;20;25;30;35;45}%-{0;2520;16920;31920;52920;85920;181920},0)+IFERROR(最优测算!$D$7*(1-A17)*VLOOKUP(最优测算!$D$7*(1-A17)/12-1%%,数据!$J$3:$L$9,2,1)-VLOOKUP(最优测算!$D$7*(1-A17)/12-1%%,数据!$J$3:$L$9,3,1),0))/最优测算!$D$7,5)</f>
        <v>0.11577</v>
      </c>
      <c r="C17" s="8">
        <f>最优测算!$D$7*A17</f>
        <v>443250</v>
      </c>
      <c r="D17" s="8">
        <f>最优测算!$D$7*(1-A17)</f>
        <v>6750.0000000000064</v>
      </c>
      <c r="E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" s="12" t="e">
        <f>IF(表2_4[[#This Row],[年收入总个人所得税税负]]=MIN(表2_4[[#All],[年收入总个人所得税税负]]),表2_4[[#This Row],[年收入总个人所得税税负]],NA())</f>
        <v>#N/A</v>
      </c>
      <c r="G17" s="12">
        <f>1-表2_4[[#This Row],[薪酬发放比例]]</f>
        <v>1.5000000000000013E-2</v>
      </c>
    </row>
    <row r="18" spans="1:7" x14ac:dyDescent="0.25">
      <c r="A18" s="11">
        <v>0.98399999999999999</v>
      </c>
      <c r="B18" s="7">
        <f>ROUND((MAX((最优测算!$D$7*A18-SUM(最优测算!$D$9:$D$25))*{3;10;20;25;30;35;45}%-{0;2520;16920;31920;52920;85920;181920},0)+IFERROR(最优测算!$D$7*(1-A18)*VLOOKUP(最优测算!$D$7*(1-A18)/12-1%%,数据!$J$3:$L$9,2,1)-VLOOKUP(最优测算!$D$7*(1-A18)/12-1%%,数据!$J$3:$L$9,3,1),0))/最优测算!$D$7,5)</f>
        <v>0.11555</v>
      </c>
      <c r="C18" s="8">
        <f>最优测算!$D$7*A18</f>
        <v>442800</v>
      </c>
      <c r="D18" s="8">
        <f>最优测算!$D$7*(1-A18)</f>
        <v>7200.0000000000064</v>
      </c>
      <c r="E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" s="12" t="e">
        <f>IF(表2_4[[#This Row],[年收入总个人所得税税负]]=MIN(表2_4[[#All],[年收入总个人所得税税负]]),表2_4[[#This Row],[年收入总个人所得税税负]],NA())</f>
        <v>#N/A</v>
      </c>
      <c r="G18" s="12">
        <f>1-表2_4[[#This Row],[薪酬发放比例]]</f>
        <v>1.6000000000000014E-2</v>
      </c>
    </row>
    <row r="19" spans="1:7" x14ac:dyDescent="0.25">
      <c r="A19" s="11">
        <v>0.98299999999999998</v>
      </c>
      <c r="B19" s="7">
        <f>ROUND((MAX((最优测算!$D$7*A19-SUM(最优测算!$D$9:$D$25))*{3;10;20;25;30;35;45}%-{0;2520;16920;31920;52920;85920;181920},0)+IFERROR(最优测算!$D$7*(1-A19)*VLOOKUP(最优测算!$D$7*(1-A19)/12-1%%,数据!$J$3:$L$9,2,1)-VLOOKUP(最优测算!$D$7*(1-A19)/12-1%%,数据!$J$3:$L$9,3,1),0))/最优测算!$D$7,5)</f>
        <v>0.11533</v>
      </c>
      <c r="C19" s="8">
        <f>最优测算!$D$7*A19</f>
        <v>442350</v>
      </c>
      <c r="D19" s="8">
        <f>最优测算!$D$7*(1-A19)</f>
        <v>7650.0000000000064</v>
      </c>
      <c r="E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" s="12" t="e">
        <f>IF(表2_4[[#This Row],[年收入总个人所得税税负]]=MIN(表2_4[[#All],[年收入总个人所得税税负]]),表2_4[[#This Row],[年收入总个人所得税税负]],NA())</f>
        <v>#N/A</v>
      </c>
      <c r="G19" s="12">
        <f>1-表2_4[[#This Row],[薪酬发放比例]]</f>
        <v>1.7000000000000015E-2</v>
      </c>
    </row>
    <row r="20" spans="1:7" x14ac:dyDescent="0.25">
      <c r="A20" s="11">
        <v>0.98199999999999998</v>
      </c>
      <c r="B20" s="7">
        <f>ROUND((MAX((最优测算!$D$7*A20-SUM(最优测算!$D$9:$D$25))*{3;10;20;25;30;35;45}%-{0;2520;16920;31920;52920;85920;181920},0)+IFERROR(最优测算!$D$7*(1-A20)*VLOOKUP(最优测算!$D$7*(1-A20)/12-1%%,数据!$J$3:$L$9,2,1)-VLOOKUP(最优测算!$D$7*(1-A20)/12-1%%,数据!$J$3:$L$9,3,1),0))/最优测算!$D$7,5)</f>
        <v>0.11511</v>
      </c>
      <c r="C20" s="8">
        <f>最优测算!$D$7*A20</f>
        <v>441900</v>
      </c>
      <c r="D20" s="8">
        <f>最优测算!$D$7*(1-A20)</f>
        <v>8100.0000000000073</v>
      </c>
      <c r="E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" s="12" t="e">
        <f>IF(表2_4[[#This Row],[年收入总个人所得税税负]]=MIN(表2_4[[#All],[年收入总个人所得税税负]]),表2_4[[#This Row],[年收入总个人所得税税负]],NA())</f>
        <v>#N/A</v>
      </c>
      <c r="G20" s="12">
        <f>1-表2_4[[#This Row],[薪酬发放比例]]</f>
        <v>1.8000000000000016E-2</v>
      </c>
    </row>
    <row r="21" spans="1:7" x14ac:dyDescent="0.25">
      <c r="A21" s="11">
        <v>0.98099999999999998</v>
      </c>
      <c r="B21" s="7">
        <f>ROUND((MAX((最优测算!$D$7*A21-SUM(最优测算!$D$9:$D$25))*{3;10;20;25;30;35;45}%-{0;2520;16920;31920;52920;85920;181920},0)+IFERROR(最优测算!$D$7*(1-A21)*VLOOKUP(最优测算!$D$7*(1-A21)/12-1%%,数据!$J$3:$L$9,2,1)-VLOOKUP(最优测算!$D$7*(1-A21)/12-1%%,数据!$J$3:$L$9,3,1),0))/最优测算!$D$7,5)</f>
        <v>0.11489000000000001</v>
      </c>
      <c r="C21" s="8">
        <f>最优测算!$D$7*A21</f>
        <v>441450</v>
      </c>
      <c r="D21" s="8">
        <f>最优测算!$D$7*(1-A21)</f>
        <v>8550.0000000000073</v>
      </c>
      <c r="E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" s="12" t="e">
        <f>IF(表2_4[[#This Row],[年收入总个人所得税税负]]=MIN(表2_4[[#All],[年收入总个人所得税税负]]),表2_4[[#This Row],[年收入总个人所得税税负]],NA())</f>
        <v>#N/A</v>
      </c>
      <c r="G21" s="12">
        <f>1-表2_4[[#This Row],[薪酬发放比例]]</f>
        <v>1.9000000000000017E-2</v>
      </c>
    </row>
    <row r="22" spans="1:7" x14ac:dyDescent="0.25">
      <c r="A22" s="11">
        <v>0.98</v>
      </c>
      <c r="B22" s="7">
        <f>ROUND((MAX((最优测算!$D$7*A22-SUM(最优测算!$D$9:$D$25))*{3;10;20;25;30;35;45}%-{0;2520;16920;31920;52920;85920;181920},0)+IFERROR(最优测算!$D$7*(1-A22)*VLOOKUP(最优测算!$D$7*(1-A22)/12-1%%,数据!$J$3:$L$9,2,1)-VLOOKUP(最优测算!$D$7*(1-A22)/12-1%%,数据!$J$3:$L$9,3,1),0))/最优测算!$D$7,5)</f>
        <v>0.11466999999999999</v>
      </c>
      <c r="C22" s="8">
        <f>最优测算!$D$7*A22</f>
        <v>441000</v>
      </c>
      <c r="D22" s="8">
        <f>最优测算!$D$7*(1-A22)</f>
        <v>9000.0000000000073</v>
      </c>
      <c r="E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" s="12" t="e">
        <f>IF(表2_4[[#This Row],[年收入总个人所得税税负]]=MIN(表2_4[[#All],[年收入总个人所得税税负]]),表2_4[[#This Row],[年收入总个人所得税税负]],NA())</f>
        <v>#N/A</v>
      </c>
      <c r="G22" s="12">
        <f>1-表2_4[[#This Row],[薪酬发放比例]]</f>
        <v>2.0000000000000018E-2</v>
      </c>
    </row>
    <row r="23" spans="1:7" x14ac:dyDescent="0.25">
      <c r="A23" s="11">
        <v>0.97899999999999998</v>
      </c>
      <c r="B23" s="7">
        <f>ROUND((MAX((最优测算!$D$7*A23-SUM(最优测算!$D$9:$D$25))*{3;10;20;25;30;35;45}%-{0;2520;16920;31920;52920;85920;181920},0)+IFERROR(最优测算!$D$7*(1-A23)*VLOOKUP(最优测算!$D$7*(1-A23)/12-1%%,数据!$J$3:$L$9,2,1)-VLOOKUP(最优测算!$D$7*(1-A23)/12-1%%,数据!$J$3:$L$9,3,1),0))/最优测算!$D$7,5)</f>
        <v>0.11445</v>
      </c>
      <c r="C23" s="8">
        <f>最优测算!$D$7*A23</f>
        <v>440550</v>
      </c>
      <c r="D23" s="8">
        <f>最优测算!$D$7*(1-A23)</f>
        <v>9450.0000000000091</v>
      </c>
      <c r="E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" s="12" t="e">
        <f>IF(表2_4[[#This Row],[年收入总个人所得税税负]]=MIN(表2_4[[#All],[年收入总个人所得税税负]]),表2_4[[#This Row],[年收入总个人所得税税负]],NA())</f>
        <v>#N/A</v>
      </c>
      <c r="G23" s="12">
        <f>1-表2_4[[#This Row],[薪酬发放比例]]</f>
        <v>2.1000000000000019E-2</v>
      </c>
    </row>
    <row r="24" spans="1:7" x14ac:dyDescent="0.25">
      <c r="A24" s="11">
        <v>0.97799999999999998</v>
      </c>
      <c r="B24" s="7">
        <f>ROUND((MAX((最优测算!$D$7*A24-SUM(最优测算!$D$9:$D$25))*{3;10;20;25;30;35;45}%-{0;2520;16920;31920;52920;85920;181920},0)+IFERROR(最优测算!$D$7*(1-A24)*VLOOKUP(最优测算!$D$7*(1-A24)/12-1%%,数据!$J$3:$L$9,2,1)-VLOOKUP(最优测算!$D$7*(1-A24)/12-1%%,数据!$J$3:$L$9,3,1),0))/最优测算!$D$7,5)</f>
        <v>0.11423</v>
      </c>
      <c r="C24" s="8">
        <f>最优测算!$D$7*A24</f>
        <v>440100</v>
      </c>
      <c r="D24" s="8">
        <f>最优测算!$D$7*(1-A24)</f>
        <v>9900.0000000000091</v>
      </c>
      <c r="E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" s="12" t="e">
        <f>IF(表2_4[[#This Row],[年收入总个人所得税税负]]=MIN(表2_4[[#All],[年收入总个人所得税税负]]),表2_4[[#This Row],[年收入总个人所得税税负]],NA())</f>
        <v>#N/A</v>
      </c>
      <c r="G24" s="12">
        <f>1-表2_4[[#This Row],[薪酬发放比例]]</f>
        <v>2.200000000000002E-2</v>
      </c>
    </row>
    <row r="25" spans="1:7" x14ac:dyDescent="0.25">
      <c r="A25" s="11">
        <v>0.97699999999999998</v>
      </c>
      <c r="B25" s="7">
        <f>ROUND((MAX((最优测算!$D$7*A25-SUM(最优测算!$D$9:$D$25))*{3;10;20;25;30;35;45}%-{0;2520;16920;31920;52920;85920;181920},0)+IFERROR(最优测算!$D$7*(1-A25)*VLOOKUP(最优测算!$D$7*(1-A25)/12-1%%,数据!$J$3:$L$9,2,1)-VLOOKUP(最优测算!$D$7*(1-A25)/12-1%%,数据!$J$3:$L$9,3,1),0))/最优测算!$D$7,5)</f>
        <v>0.11401</v>
      </c>
      <c r="C25" s="8">
        <f>最优测算!$D$7*A25</f>
        <v>439650</v>
      </c>
      <c r="D25" s="8">
        <f>最优测算!$D$7*(1-A25)</f>
        <v>10350.000000000009</v>
      </c>
      <c r="E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" s="12" t="e">
        <f>IF(表2_4[[#This Row],[年收入总个人所得税税负]]=MIN(表2_4[[#All],[年收入总个人所得税税负]]),表2_4[[#This Row],[年收入总个人所得税税负]],NA())</f>
        <v>#N/A</v>
      </c>
      <c r="G25" s="12">
        <f>1-表2_4[[#This Row],[薪酬发放比例]]</f>
        <v>2.300000000000002E-2</v>
      </c>
    </row>
    <row r="26" spans="1:7" x14ac:dyDescent="0.25">
      <c r="A26" s="11">
        <v>0.97599999999999998</v>
      </c>
      <c r="B26" s="7">
        <f>ROUND((MAX((最优测算!$D$7*A26-SUM(最优测算!$D$9:$D$25))*{3;10;20;25;30;35;45}%-{0;2520;16920;31920;52920;85920;181920},0)+IFERROR(最优测算!$D$7*(1-A26)*VLOOKUP(最优测算!$D$7*(1-A26)/12-1%%,数据!$J$3:$L$9,2,1)-VLOOKUP(最优测算!$D$7*(1-A26)/12-1%%,数据!$J$3:$L$9,3,1),0))/最优测算!$D$7,5)</f>
        <v>0.11379</v>
      </c>
      <c r="C26" s="8">
        <f>最优测算!$D$7*A26</f>
        <v>439200</v>
      </c>
      <c r="D26" s="8">
        <f>最优测算!$D$7*(1-A26)</f>
        <v>10800.000000000009</v>
      </c>
      <c r="E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" s="12" t="e">
        <f>IF(表2_4[[#This Row],[年收入总个人所得税税负]]=MIN(表2_4[[#All],[年收入总个人所得税税负]]),表2_4[[#This Row],[年收入总个人所得税税负]],NA())</f>
        <v>#N/A</v>
      </c>
      <c r="G26" s="12">
        <f>1-表2_4[[#This Row],[薪酬发放比例]]</f>
        <v>2.4000000000000021E-2</v>
      </c>
    </row>
    <row r="27" spans="1:7" x14ac:dyDescent="0.25">
      <c r="A27" s="11">
        <v>0.97499999999999998</v>
      </c>
      <c r="B27" s="7">
        <f>ROUND((MAX((最优测算!$D$7*A27-SUM(最优测算!$D$9:$D$25))*{3;10;20;25;30;35;45}%-{0;2520;16920;31920;52920;85920;181920},0)+IFERROR(最优测算!$D$7*(1-A27)*VLOOKUP(最优测算!$D$7*(1-A27)/12-1%%,数据!$J$3:$L$9,2,1)-VLOOKUP(最优测算!$D$7*(1-A27)/12-1%%,数据!$J$3:$L$9,3,1),0))/最优测算!$D$7,5)</f>
        <v>0.11357</v>
      </c>
      <c r="C27" s="8">
        <f>最优测算!$D$7*A27</f>
        <v>438750</v>
      </c>
      <c r="D27" s="8">
        <f>最优测算!$D$7*(1-A27)</f>
        <v>11250.000000000009</v>
      </c>
      <c r="E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" s="12" t="e">
        <f>IF(表2_4[[#This Row],[年收入总个人所得税税负]]=MIN(表2_4[[#All],[年收入总个人所得税税负]]),表2_4[[#This Row],[年收入总个人所得税税负]],NA())</f>
        <v>#N/A</v>
      </c>
      <c r="G27" s="12">
        <f>1-表2_4[[#This Row],[薪酬发放比例]]</f>
        <v>2.5000000000000022E-2</v>
      </c>
    </row>
    <row r="28" spans="1:7" x14ac:dyDescent="0.25">
      <c r="A28" s="11">
        <v>0.97399999999999998</v>
      </c>
      <c r="B28" s="7">
        <f>ROUND((MAX((最优测算!$D$7*A28-SUM(最优测算!$D$9:$D$25))*{3;10;20;25;30;35;45}%-{0;2520;16920;31920;52920;85920;181920},0)+IFERROR(最优测算!$D$7*(1-A28)*VLOOKUP(最优测算!$D$7*(1-A28)/12-1%%,数据!$J$3:$L$9,2,1)-VLOOKUP(最优测算!$D$7*(1-A28)/12-1%%,数据!$J$3:$L$9,3,1),0))/最优测算!$D$7,5)</f>
        <v>0.11335000000000001</v>
      </c>
      <c r="C28" s="8">
        <f>最优测算!$D$7*A28</f>
        <v>438300</v>
      </c>
      <c r="D28" s="8">
        <f>最优测算!$D$7*(1-A28)</f>
        <v>11700.000000000011</v>
      </c>
      <c r="E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" s="12" t="e">
        <f>IF(表2_4[[#This Row],[年收入总个人所得税税负]]=MIN(表2_4[[#All],[年收入总个人所得税税负]]),表2_4[[#This Row],[年收入总个人所得税税负]],NA())</f>
        <v>#N/A</v>
      </c>
      <c r="G28" s="12">
        <f>1-表2_4[[#This Row],[薪酬发放比例]]</f>
        <v>2.6000000000000023E-2</v>
      </c>
    </row>
    <row r="29" spans="1:7" x14ac:dyDescent="0.25">
      <c r="A29" s="11">
        <v>0.97299999999999998</v>
      </c>
      <c r="B29" s="7">
        <f>ROUND((MAX((最优测算!$D$7*A29-SUM(最优测算!$D$9:$D$25))*{3;10;20;25;30;35;45}%-{0;2520;16920;31920;52920;85920;181920},0)+IFERROR(最优测算!$D$7*(1-A29)*VLOOKUP(最优测算!$D$7*(1-A29)/12-1%%,数据!$J$3:$L$9,2,1)-VLOOKUP(最优测算!$D$7*(1-A29)/12-1%%,数据!$J$3:$L$9,3,1),0))/最优测算!$D$7,5)</f>
        <v>0.11312999999999999</v>
      </c>
      <c r="C29" s="8">
        <f>最优测算!$D$7*A29</f>
        <v>437850</v>
      </c>
      <c r="D29" s="8">
        <f>最优测算!$D$7*(1-A29)</f>
        <v>12150.000000000011</v>
      </c>
      <c r="E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" s="12" t="e">
        <f>IF(表2_4[[#This Row],[年收入总个人所得税税负]]=MIN(表2_4[[#All],[年收入总个人所得税税负]]),表2_4[[#This Row],[年收入总个人所得税税负]],NA())</f>
        <v>#N/A</v>
      </c>
      <c r="G29" s="12">
        <f>1-表2_4[[#This Row],[薪酬发放比例]]</f>
        <v>2.7000000000000024E-2</v>
      </c>
    </row>
    <row r="30" spans="1:7" x14ac:dyDescent="0.25">
      <c r="A30" s="11">
        <v>0.97199999999999998</v>
      </c>
      <c r="B30" s="7">
        <f>ROUND((MAX((最优测算!$D$7*A30-SUM(最优测算!$D$9:$D$25))*{3;10;20;25;30;35;45}%-{0;2520;16920;31920;52920;85920;181920},0)+IFERROR(最优测算!$D$7*(1-A30)*VLOOKUP(最优测算!$D$7*(1-A30)/12-1%%,数据!$J$3:$L$9,2,1)-VLOOKUP(最优测算!$D$7*(1-A30)/12-1%%,数据!$J$3:$L$9,3,1),0))/最优测算!$D$7,5)</f>
        <v>0.11291</v>
      </c>
      <c r="C30" s="8">
        <f>最优测算!$D$7*A30</f>
        <v>437400</v>
      </c>
      <c r="D30" s="8">
        <f>最优测算!$D$7*(1-A30)</f>
        <v>12600.000000000011</v>
      </c>
      <c r="E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" s="12" t="e">
        <f>IF(表2_4[[#This Row],[年收入总个人所得税税负]]=MIN(表2_4[[#All],[年收入总个人所得税税负]]),表2_4[[#This Row],[年收入总个人所得税税负]],NA())</f>
        <v>#N/A</v>
      </c>
      <c r="G30" s="12">
        <f>1-表2_4[[#This Row],[薪酬发放比例]]</f>
        <v>2.8000000000000025E-2</v>
      </c>
    </row>
    <row r="31" spans="1:7" x14ac:dyDescent="0.25">
      <c r="A31" s="11">
        <v>0.97099999999999997</v>
      </c>
      <c r="B31" s="7">
        <f>ROUND((MAX((最优测算!$D$7*A31-SUM(最优测算!$D$9:$D$25))*{3;10;20;25;30;35;45}%-{0;2520;16920;31920;52920;85920;181920},0)+IFERROR(最优测算!$D$7*(1-A31)*VLOOKUP(最优测算!$D$7*(1-A31)/12-1%%,数据!$J$3:$L$9,2,1)-VLOOKUP(最优测算!$D$7*(1-A31)/12-1%%,数据!$J$3:$L$9,3,1),0))/最优测算!$D$7,5)</f>
        <v>0.11269</v>
      </c>
      <c r="C31" s="8">
        <f>最优测算!$D$7*A31</f>
        <v>436950</v>
      </c>
      <c r="D31" s="8">
        <f>最优测算!$D$7*(1-A31)</f>
        <v>13050.000000000011</v>
      </c>
      <c r="E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" s="12" t="e">
        <f>IF(表2_4[[#This Row],[年收入总个人所得税税负]]=MIN(表2_4[[#All],[年收入总个人所得税税负]]),表2_4[[#This Row],[年收入总个人所得税税负]],NA())</f>
        <v>#N/A</v>
      </c>
      <c r="G31" s="12">
        <f>1-表2_4[[#This Row],[薪酬发放比例]]</f>
        <v>2.9000000000000026E-2</v>
      </c>
    </row>
    <row r="32" spans="1:7" x14ac:dyDescent="0.25">
      <c r="A32" s="11">
        <v>0.97</v>
      </c>
      <c r="B32" s="7">
        <f>ROUND((MAX((最优测算!$D$7*A32-SUM(最优测算!$D$9:$D$25))*{3;10;20;25;30;35;45}%-{0;2520;16920;31920;52920;85920;181920},0)+IFERROR(最优测算!$D$7*(1-A32)*VLOOKUP(最优测算!$D$7*(1-A32)/12-1%%,数据!$J$3:$L$9,2,1)-VLOOKUP(最优测算!$D$7*(1-A32)/12-1%%,数据!$J$3:$L$9,3,1),0))/最优测算!$D$7,5)</f>
        <v>0.11247</v>
      </c>
      <c r="C32" s="8">
        <f>最优测算!$D$7*A32</f>
        <v>436500</v>
      </c>
      <c r="D32" s="8">
        <f>最优测算!$D$7*(1-A32)</f>
        <v>13500.000000000013</v>
      </c>
      <c r="E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" s="12" t="e">
        <f>IF(表2_4[[#This Row],[年收入总个人所得税税负]]=MIN(表2_4[[#All],[年收入总个人所得税税负]]),表2_4[[#This Row],[年收入总个人所得税税负]],NA())</f>
        <v>#N/A</v>
      </c>
      <c r="G32" s="12">
        <f>1-表2_4[[#This Row],[薪酬发放比例]]</f>
        <v>3.0000000000000027E-2</v>
      </c>
    </row>
    <row r="33" spans="1:7" x14ac:dyDescent="0.25">
      <c r="A33" s="11">
        <v>0.96899999999999997</v>
      </c>
      <c r="B33" s="7">
        <f>ROUND((MAX((最优测算!$D$7*A33-SUM(最优测算!$D$9:$D$25))*{3;10;20;25;30;35;45}%-{0;2520;16920;31920;52920;85920;181920},0)+IFERROR(最优测算!$D$7*(1-A33)*VLOOKUP(最优测算!$D$7*(1-A33)/12-1%%,数据!$J$3:$L$9,2,1)-VLOOKUP(最优测算!$D$7*(1-A33)/12-1%%,数据!$J$3:$L$9,3,1),0))/最优测算!$D$7,5)</f>
        <v>0.11225</v>
      </c>
      <c r="C33" s="8">
        <f>最优测算!$D$7*A33</f>
        <v>436050</v>
      </c>
      <c r="D33" s="8">
        <f>最优测算!$D$7*(1-A33)</f>
        <v>13950.000000000013</v>
      </c>
      <c r="E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" s="12" t="e">
        <f>IF(表2_4[[#This Row],[年收入总个人所得税税负]]=MIN(表2_4[[#All],[年收入总个人所得税税负]]),表2_4[[#This Row],[年收入总个人所得税税负]],NA())</f>
        <v>#N/A</v>
      </c>
      <c r="G33" s="12">
        <f>1-表2_4[[#This Row],[薪酬发放比例]]</f>
        <v>3.1000000000000028E-2</v>
      </c>
    </row>
    <row r="34" spans="1:7" x14ac:dyDescent="0.25">
      <c r="A34" s="11">
        <v>0.96799999999999997</v>
      </c>
      <c r="B34" s="7">
        <f>ROUND((MAX((最优测算!$D$7*A34-SUM(最优测算!$D$9:$D$25))*{3;10;20;25;30;35;45}%-{0;2520;16920;31920;52920;85920;181920},0)+IFERROR(最优测算!$D$7*(1-A34)*VLOOKUP(最优测算!$D$7*(1-A34)/12-1%%,数据!$J$3:$L$9,2,1)-VLOOKUP(最优测算!$D$7*(1-A34)/12-1%%,数据!$J$3:$L$9,3,1),0))/最优测算!$D$7,5)</f>
        <v>0.11203</v>
      </c>
      <c r="C34" s="8">
        <f>最优测算!$D$7*A34</f>
        <v>435600</v>
      </c>
      <c r="D34" s="8">
        <f>最优测算!$D$7*(1-A34)</f>
        <v>14400.000000000013</v>
      </c>
      <c r="E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" s="12" t="e">
        <f>IF(表2_4[[#This Row],[年收入总个人所得税税负]]=MIN(表2_4[[#All],[年收入总个人所得税税负]]),表2_4[[#This Row],[年收入总个人所得税税负]],NA())</f>
        <v>#N/A</v>
      </c>
      <c r="G34" s="12">
        <f>1-表2_4[[#This Row],[薪酬发放比例]]</f>
        <v>3.2000000000000028E-2</v>
      </c>
    </row>
    <row r="35" spans="1:7" x14ac:dyDescent="0.25">
      <c r="A35" s="11">
        <v>0.96699999999999997</v>
      </c>
      <c r="B35" s="7">
        <f>ROUND((MAX((最优测算!$D$7*A35-SUM(最优测算!$D$9:$D$25))*{3;10;20;25;30;35;45}%-{0;2520;16920;31920;52920;85920;181920},0)+IFERROR(最优测算!$D$7*(1-A35)*VLOOKUP(最优测算!$D$7*(1-A35)/12-1%%,数据!$J$3:$L$9,2,1)-VLOOKUP(最优测算!$D$7*(1-A35)/12-1%%,数据!$J$3:$L$9,3,1),0))/最优测算!$D$7,5)</f>
        <v>0.11181000000000001</v>
      </c>
      <c r="C35" s="8">
        <f>最优测算!$D$7*A35</f>
        <v>435150</v>
      </c>
      <c r="D35" s="8">
        <f>最优测算!$D$7*(1-A35)</f>
        <v>14850.000000000013</v>
      </c>
      <c r="E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" s="12" t="e">
        <f>IF(表2_4[[#This Row],[年收入总个人所得税税负]]=MIN(表2_4[[#All],[年收入总个人所得税税负]]),表2_4[[#This Row],[年收入总个人所得税税负]],NA())</f>
        <v>#N/A</v>
      </c>
      <c r="G35" s="12">
        <f>1-表2_4[[#This Row],[薪酬发放比例]]</f>
        <v>3.3000000000000029E-2</v>
      </c>
    </row>
    <row r="36" spans="1:7" x14ac:dyDescent="0.25">
      <c r="A36" s="11">
        <v>0.96599999999999997</v>
      </c>
      <c r="B36" s="7">
        <f>ROUND((MAX((最优测算!$D$7*A36-SUM(最优测算!$D$9:$D$25))*{3;10;20;25;30;35;45}%-{0;2520;16920;31920;52920;85920;181920},0)+IFERROR(最优测算!$D$7*(1-A36)*VLOOKUP(最优测算!$D$7*(1-A36)/12-1%%,数据!$J$3:$L$9,2,1)-VLOOKUP(最优测算!$D$7*(1-A36)/12-1%%,数据!$J$3:$L$9,3,1),0))/最优测算!$D$7,5)</f>
        <v>0.11158999999999999</v>
      </c>
      <c r="C36" s="8">
        <f>最优测算!$D$7*A36</f>
        <v>434700</v>
      </c>
      <c r="D36" s="8">
        <f>最优测算!$D$7*(1-A36)</f>
        <v>15300.000000000013</v>
      </c>
      <c r="E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" s="12" t="e">
        <f>IF(表2_4[[#This Row],[年收入总个人所得税税负]]=MIN(表2_4[[#All],[年收入总个人所得税税负]]),表2_4[[#This Row],[年收入总个人所得税税负]],NA())</f>
        <v>#N/A</v>
      </c>
      <c r="G36" s="12">
        <f>1-表2_4[[#This Row],[薪酬发放比例]]</f>
        <v>3.400000000000003E-2</v>
      </c>
    </row>
    <row r="37" spans="1:7" x14ac:dyDescent="0.25">
      <c r="A37" s="11">
        <v>0.96499999999999997</v>
      </c>
      <c r="B37" s="7">
        <f>ROUND((MAX((最优测算!$D$7*A37-SUM(最优测算!$D$9:$D$25))*{3;10;20;25;30;35;45}%-{0;2520;16920;31920;52920;85920;181920},0)+IFERROR(最优测算!$D$7*(1-A37)*VLOOKUP(最优测算!$D$7*(1-A37)/12-1%%,数据!$J$3:$L$9,2,1)-VLOOKUP(最优测算!$D$7*(1-A37)/12-1%%,数据!$J$3:$L$9,3,1),0))/最优测算!$D$7,5)</f>
        <v>0.11137</v>
      </c>
      <c r="C37" s="8">
        <f>最优测算!$D$7*A37</f>
        <v>434250</v>
      </c>
      <c r="D37" s="8">
        <f>最优测算!$D$7*(1-A37)</f>
        <v>15750.000000000015</v>
      </c>
      <c r="E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" s="12" t="e">
        <f>IF(表2_4[[#This Row],[年收入总个人所得税税负]]=MIN(表2_4[[#All],[年收入总个人所得税税负]]),表2_4[[#This Row],[年收入总个人所得税税负]],NA())</f>
        <v>#N/A</v>
      </c>
      <c r="G37" s="12">
        <f>1-表2_4[[#This Row],[薪酬发放比例]]</f>
        <v>3.5000000000000031E-2</v>
      </c>
    </row>
    <row r="38" spans="1:7" x14ac:dyDescent="0.25">
      <c r="A38" s="11">
        <v>0.96399999999999997</v>
      </c>
      <c r="B38" s="7">
        <f>ROUND((MAX((最优测算!$D$7*A38-SUM(最优测算!$D$9:$D$25))*{3;10;20;25;30;35;45}%-{0;2520;16920;31920;52920;85920;181920},0)+IFERROR(最优测算!$D$7*(1-A38)*VLOOKUP(最优测算!$D$7*(1-A38)/12-1%%,数据!$J$3:$L$9,2,1)-VLOOKUP(最优测算!$D$7*(1-A38)/12-1%%,数据!$J$3:$L$9,3,1),0))/最优测算!$D$7,5)</f>
        <v>0.11115</v>
      </c>
      <c r="C38" s="8">
        <f>最优测算!$D$7*A38</f>
        <v>433800</v>
      </c>
      <c r="D38" s="8">
        <f>最优测算!$D$7*(1-A38)</f>
        <v>16200.000000000015</v>
      </c>
      <c r="E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" s="12" t="e">
        <f>IF(表2_4[[#This Row],[年收入总个人所得税税负]]=MIN(表2_4[[#All],[年收入总个人所得税税负]]),表2_4[[#This Row],[年收入总个人所得税税负]],NA())</f>
        <v>#N/A</v>
      </c>
      <c r="G38" s="12">
        <f>1-表2_4[[#This Row],[薪酬发放比例]]</f>
        <v>3.6000000000000032E-2</v>
      </c>
    </row>
    <row r="39" spans="1:7" x14ac:dyDescent="0.25">
      <c r="A39" s="11">
        <v>0.96299999999999997</v>
      </c>
      <c r="B39" s="7">
        <f>ROUND((MAX((最优测算!$D$7*A39-SUM(最优测算!$D$9:$D$25))*{3;10;20;25;30;35;45}%-{0;2520;16920;31920;52920;85920;181920},0)+IFERROR(最优测算!$D$7*(1-A39)*VLOOKUP(最优测算!$D$7*(1-A39)/12-1%%,数据!$J$3:$L$9,2,1)-VLOOKUP(最优测算!$D$7*(1-A39)/12-1%%,数据!$J$3:$L$9,3,1),0))/最优测算!$D$7,5)</f>
        <v>0.11093</v>
      </c>
      <c r="C39" s="8">
        <f>最优测算!$D$7*A39</f>
        <v>433350</v>
      </c>
      <c r="D39" s="8">
        <f>最优测算!$D$7*(1-A39)</f>
        <v>16650.000000000015</v>
      </c>
      <c r="E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" s="12" t="e">
        <f>IF(表2_4[[#This Row],[年收入总个人所得税税负]]=MIN(表2_4[[#All],[年收入总个人所得税税负]]),表2_4[[#This Row],[年收入总个人所得税税负]],NA())</f>
        <v>#N/A</v>
      </c>
      <c r="G39" s="12">
        <f>1-表2_4[[#This Row],[薪酬发放比例]]</f>
        <v>3.7000000000000033E-2</v>
      </c>
    </row>
    <row r="40" spans="1:7" x14ac:dyDescent="0.25">
      <c r="A40" s="11">
        <v>0.96199999999999997</v>
      </c>
      <c r="B40" s="7">
        <f>ROUND((MAX((最优测算!$D$7*A40-SUM(最优测算!$D$9:$D$25))*{3;10;20;25;30;35;45}%-{0;2520;16920;31920;52920;85920;181920},0)+IFERROR(最优测算!$D$7*(1-A40)*VLOOKUP(最优测算!$D$7*(1-A40)/12-1%%,数据!$J$3:$L$9,2,1)-VLOOKUP(最优测算!$D$7*(1-A40)/12-1%%,数据!$J$3:$L$9,3,1),0))/最优测算!$D$7,5)</f>
        <v>0.11071</v>
      </c>
      <c r="C40" s="8">
        <f>最优测算!$D$7*A40</f>
        <v>432900</v>
      </c>
      <c r="D40" s="8">
        <f>最优测算!$D$7*(1-A40)</f>
        <v>17100.000000000015</v>
      </c>
      <c r="E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" s="12" t="e">
        <f>IF(表2_4[[#This Row],[年收入总个人所得税税负]]=MIN(表2_4[[#All],[年收入总个人所得税税负]]),表2_4[[#This Row],[年收入总个人所得税税负]],NA())</f>
        <v>#N/A</v>
      </c>
      <c r="G40" s="12">
        <f>1-表2_4[[#This Row],[薪酬发放比例]]</f>
        <v>3.8000000000000034E-2</v>
      </c>
    </row>
    <row r="41" spans="1:7" x14ac:dyDescent="0.25">
      <c r="A41" s="11">
        <v>0.96099999999999997</v>
      </c>
      <c r="B41" s="7">
        <f>ROUND((MAX((最优测算!$D$7*A41-SUM(最优测算!$D$9:$D$25))*{3;10;20;25;30;35;45}%-{0;2520;16920;31920;52920;85920;181920},0)+IFERROR(最优测算!$D$7*(1-A41)*VLOOKUP(最优测算!$D$7*(1-A41)/12-1%%,数据!$J$3:$L$9,2,1)-VLOOKUP(最优测算!$D$7*(1-A41)/12-1%%,数据!$J$3:$L$9,3,1),0))/最优测算!$D$7,5)</f>
        <v>0.11049</v>
      </c>
      <c r="C41" s="8">
        <f>最优测算!$D$7*A41</f>
        <v>432450</v>
      </c>
      <c r="D41" s="8">
        <f>最优测算!$D$7*(1-A41)</f>
        <v>17550.000000000015</v>
      </c>
      <c r="E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" s="12" t="e">
        <f>IF(表2_4[[#This Row],[年收入总个人所得税税负]]=MIN(表2_4[[#All],[年收入总个人所得税税负]]),表2_4[[#This Row],[年收入总个人所得税税负]],NA())</f>
        <v>#N/A</v>
      </c>
      <c r="G41" s="12">
        <f>1-表2_4[[#This Row],[薪酬发放比例]]</f>
        <v>3.9000000000000035E-2</v>
      </c>
    </row>
    <row r="42" spans="1:7" x14ac:dyDescent="0.25">
      <c r="A42" s="11">
        <v>0.96</v>
      </c>
      <c r="B42" s="7">
        <f>ROUND((MAX((最优测算!$D$7*A42-SUM(最优测算!$D$9:$D$25))*{3;10;20;25;30;35;45}%-{0;2520;16920;31920;52920;85920;181920},0)+IFERROR(最优测算!$D$7*(1-A42)*VLOOKUP(最优测算!$D$7*(1-A42)/12-1%%,数据!$J$3:$L$9,2,1)-VLOOKUP(最优测算!$D$7*(1-A42)/12-1%%,数据!$J$3:$L$9,3,1),0))/最优测算!$D$7,5)</f>
        <v>0.11027000000000001</v>
      </c>
      <c r="C42" s="8">
        <f>最优测算!$D$7*A42</f>
        <v>432000</v>
      </c>
      <c r="D42" s="8">
        <f>最优测算!$D$7*(1-A42)</f>
        <v>18000.000000000015</v>
      </c>
      <c r="E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" s="12" t="e">
        <f>IF(表2_4[[#This Row],[年收入总个人所得税税负]]=MIN(表2_4[[#All],[年收入总个人所得税税负]]),表2_4[[#This Row],[年收入总个人所得税税负]],NA())</f>
        <v>#N/A</v>
      </c>
      <c r="G42" s="12">
        <f>1-表2_4[[#This Row],[薪酬发放比例]]</f>
        <v>4.0000000000000036E-2</v>
      </c>
    </row>
    <row r="43" spans="1:7" x14ac:dyDescent="0.25">
      <c r="A43" s="11">
        <v>0.95899999999999996</v>
      </c>
      <c r="B43" s="7">
        <f>ROUND((MAX((最优测算!$D$7*A43-SUM(最优测算!$D$9:$D$25))*{3;10;20;25;30;35;45}%-{0;2520;16920;31920;52920;85920;181920},0)+IFERROR(最优测算!$D$7*(1-A43)*VLOOKUP(最优测算!$D$7*(1-A43)/12-1%%,数据!$J$3:$L$9,2,1)-VLOOKUP(最优测算!$D$7*(1-A43)/12-1%%,数据!$J$3:$L$9,3,1),0))/最优测算!$D$7,5)</f>
        <v>0.11005</v>
      </c>
      <c r="C43" s="8">
        <f>最优测算!$D$7*A43</f>
        <v>431550</v>
      </c>
      <c r="D43" s="8">
        <f>最优测算!$D$7*(1-A43)</f>
        <v>18450.000000000018</v>
      </c>
      <c r="E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" s="12" t="e">
        <f>IF(表2_4[[#This Row],[年收入总个人所得税税负]]=MIN(表2_4[[#All],[年收入总个人所得税税负]]),表2_4[[#This Row],[年收入总个人所得税税负]],NA())</f>
        <v>#N/A</v>
      </c>
      <c r="G43" s="12">
        <f>1-表2_4[[#This Row],[薪酬发放比例]]</f>
        <v>4.1000000000000036E-2</v>
      </c>
    </row>
    <row r="44" spans="1:7" x14ac:dyDescent="0.25">
      <c r="A44" s="11">
        <v>0.95799999999999996</v>
      </c>
      <c r="B44" s="7">
        <f>ROUND((MAX((最优测算!$D$7*A44-SUM(最优测算!$D$9:$D$25))*{3;10;20;25;30;35;45}%-{0;2520;16920;31920;52920;85920;181920},0)+IFERROR(最优测算!$D$7*(1-A44)*VLOOKUP(最优测算!$D$7*(1-A44)/12-1%%,数据!$J$3:$L$9,2,1)-VLOOKUP(最优测算!$D$7*(1-A44)/12-1%%,数据!$J$3:$L$9,3,1),0))/最优测算!$D$7,5)</f>
        <v>0.10983</v>
      </c>
      <c r="C44" s="8">
        <f>最优测算!$D$7*A44</f>
        <v>431100</v>
      </c>
      <c r="D44" s="8">
        <f>最优测算!$D$7*(1-A44)</f>
        <v>18900.000000000018</v>
      </c>
      <c r="E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" s="12" t="e">
        <f>IF(表2_4[[#This Row],[年收入总个人所得税税负]]=MIN(表2_4[[#All],[年收入总个人所得税税负]]),表2_4[[#This Row],[年收入总个人所得税税负]],NA())</f>
        <v>#N/A</v>
      </c>
      <c r="G44" s="12">
        <f>1-表2_4[[#This Row],[薪酬发放比例]]</f>
        <v>4.2000000000000037E-2</v>
      </c>
    </row>
    <row r="45" spans="1:7" x14ac:dyDescent="0.25">
      <c r="A45" s="11">
        <v>0.95699999999999996</v>
      </c>
      <c r="B45" s="7">
        <f>ROUND((MAX((最优测算!$D$7*A45-SUM(最优测算!$D$9:$D$25))*{3;10;20;25;30;35;45}%-{0;2520;16920;31920;52920;85920;181920},0)+IFERROR(最优测算!$D$7*(1-A45)*VLOOKUP(最优测算!$D$7*(1-A45)/12-1%%,数据!$J$3:$L$9,2,1)-VLOOKUP(最优测算!$D$7*(1-A45)/12-1%%,数据!$J$3:$L$9,3,1),0))/最优测算!$D$7,5)</f>
        <v>0.10961</v>
      </c>
      <c r="C45" s="8">
        <f>最优测算!$D$7*A45</f>
        <v>430650</v>
      </c>
      <c r="D45" s="8">
        <f>最优测算!$D$7*(1-A45)</f>
        <v>19350.000000000018</v>
      </c>
      <c r="E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" s="12" t="e">
        <f>IF(表2_4[[#This Row],[年收入总个人所得税税负]]=MIN(表2_4[[#All],[年收入总个人所得税税负]]),表2_4[[#This Row],[年收入总个人所得税税负]],NA())</f>
        <v>#N/A</v>
      </c>
      <c r="G45" s="12">
        <f>1-表2_4[[#This Row],[薪酬发放比例]]</f>
        <v>4.3000000000000038E-2</v>
      </c>
    </row>
    <row r="46" spans="1:7" x14ac:dyDescent="0.25">
      <c r="A46" s="11">
        <v>0.95599999999999996</v>
      </c>
      <c r="B46" s="7">
        <f>ROUND((MAX((最优测算!$D$7*A46-SUM(最优测算!$D$9:$D$25))*{3;10;20;25;30;35;45}%-{0;2520;16920;31920;52920;85920;181920},0)+IFERROR(最优测算!$D$7*(1-A46)*VLOOKUP(最优测算!$D$7*(1-A46)/12-1%%,数据!$J$3:$L$9,2,1)-VLOOKUP(最优测算!$D$7*(1-A46)/12-1%%,数据!$J$3:$L$9,3,1),0))/最优测算!$D$7,5)</f>
        <v>0.10939</v>
      </c>
      <c r="C46" s="8">
        <f>最优测算!$D$7*A46</f>
        <v>430200</v>
      </c>
      <c r="D46" s="8">
        <f>最优测算!$D$7*(1-A46)</f>
        <v>19800.000000000018</v>
      </c>
      <c r="E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" s="12" t="e">
        <f>IF(表2_4[[#This Row],[年收入总个人所得税税负]]=MIN(表2_4[[#All],[年收入总个人所得税税负]]),表2_4[[#This Row],[年收入总个人所得税税负]],NA())</f>
        <v>#N/A</v>
      </c>
      <c r="G46" s="12">
        <f>1-表2_4[[#This Row],[薪酬发放比例]]</f>
        <v>4.4000000000000039E-2</v>
      </c>
    </row>
    <row r="47" spans="1:7" x14ac:dyDescent="0.25">
      <c r="A47" s="11">
        <v>0.95499999999999996</v>
      </c>
      <c r="B47" s="7">
        <f>ROUND((MAX((最优测算!$D$7*A47-SUM(最优测算!$D$9:$D$25))*{3;10;20;25;30;35;45}%-{0;2520;16920;31920;52920;85920;181920},0)+IFERROR(最优测算!$D$7*(1-A47)*VLOOKUP(最优测算!$D$7*(1-A47)/12-1%%,数据!$J$3:$L$9,2,1)-VLOOKUP(最优测算!$D$7*(1-A47)/12-1%%,数据!$J$3:$L$9,3,1),0))/最优测算!$D$7,5)</f>
        <v>0.10917</v>
      </c>
      <c r="C47" s="8">
        <f>最优测算!$D$7*A47</f>
        <v>429750</v>
      </c>
      <c r="D47" s="8">
        <f>最优测算!$D$7*(1-A47)</f>
        <v>20250.000000000018</v>
      </c>
      <c r="E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" s="12" t="e">
        <f>IF(表2_4[[#This Row],[年收入总个人所得税税负]]=MIN(表2_4[[#All],[年收入总个人所得税税负]]),表2_4[[#This Row],[年收入总个人所得税税负]],NA())</f>
        <v>#N/A</v>
      </c>
      <c r="G47" s="12">
        <f>1-表2_4[[#This Row],[薪酬发放比例]]</f>
        <v>4.500000000000004E-2</v>
      </c>
    </row>
    <row r="48" spans="1:7" x14ac:dyDescent="0.25">
      <c r="A48" s="11">
        <v>0.95399999999999996</v>
      </c>
      <c r="B48" s="7">
        <f>ROUND((MAX((最优测算!$D$7*A48-SUM(最优测算!$D$9:$D$25))*{3;10;20;25;30;35;45}%-{0;2520;16920;31920;52920;85920;181920},0)+IFERROR(最优测算!$D$7*(1-A48)*VLOOKUP(最优测算!$D$7*(1-A48)/12-1%%,数据!$J$3:$L$9,2,1)-VLOOKUP(最优测算!$D$7*(1-A48)/12-1%%,数据!$J$3:$L$9,3,1),0))/最优测算!$D$7,5)</f>
        <v>0.10895000000000001</v>
      </c>
      <c r="C48" s="8">
        <f>最优测算!$D$7*A48</f>
        <v>429300</v>
      </c>
      <c r="D48" s="8">
        <f>最优测算!$D$7*(1-A48)</f>
        <v>20700.000000000018</v>
      </c>
      <c r="E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" s="12" t="e">
        <f>IF(表2_4[[#This Row],[年收入总个人所得税税负]]=MIN(表2_4[[#All],[年收入总个人所得税税负]]),表2_4[[#This Row],[年收入总个人所得税税负]],NA())</f>
        <v>#N/A</v>
      </c>
      <c r="G48" s="12">
        <f>1-表2_4[[#This Row],[薪酬发放比例]]</f>
        <v>4.6000000000000041E-2</v>
      </c>
    </row>
    <row r="49" spans="1:7" x14ac:dyDescent="0.25">
      <c r="A49" s="11">
        <v>0.95299999999999996</v>
      </c>
      <c r="B49" s="7">
        <f>ROUND((MAX((最优测算!$D$7*A49-SUM(最优测算!$D$9:$D$25))*{3;10;20;25;30;35;45}%-{0;2520;16920;31920;52920;85920;181920},0)+IFERROR(最优测算!$D$7*(1-A49)*VLOOKUP(最优测算!$D$7*(1-A49)/12-1%%,数据!$J$3:$L$9,2,1)-VLOOKUP(最优测算!$D$7*(1-A49)/12-1%%,数据!$J$3:$L$9,3,1),0))/最优测算!$D$7,5)</f>
        <v>0.10872999999999999</v>
      </c>
      <c r="C49" s="8">
        <f>最优测算!$D$7*A49</f>
        <v>428850</v>
      </c>
      <c r="D49" s="8">
        <f>最优测算!$D$7*(1-A49)</f>
        <v>21150.000000000018</v>
      </c>
      <c r="E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" s="12" t="e">
        <f>IF(表2_4[[#This Row],[年收入总个人所得税税负]]=MIN(表2_4[[#All],[年收入总个人所得税税负]]),表2_4[[#This Row],[年收入总个人所得税税负]],NA())</f>
        <v>#N/A</v>
      </c>
      <c r="G49" s="12">
        <f>1-表2_4[[#This Row],[薪酬发放比例]]</f>
        <v>4.7000000000000042E-2</v>
      </c>
    </row>
    <row r="50" spans="1:7" x14ac:dyDescent="0.25">
      <c r="A50" s="11">
        <v>0.95199999999999996</v>
      </c>
      <c r="B50" s="7">
        <f>ROUND((MAX((最优测算!$D$7*A50-SUM(最优测算!$D$9:$D$25))*{3;10;20;25;30;35;45}%-{0;2520;16920;31920;52920;85920;181920},0)+IFERROR(最优测算!$D$7*(1-A50)*VLOOKUP(最优测算!$D$7*(1-A50)/12-1%%,数据!$J$3:$L$9,2,1)-VLOOKUP(最优测算!$D$7*(1-A50)/12-1%%,数据!$J$3:$L$9,3,1),0))/最优测算!$D$7,5)</f>
        <v>0.10851</v>
      </c>
      <c r="C50" s="8">
        <f>最优测算!$D$7*A50</f>
        <v>428400</v>
      </c>
      <c r="D50" s="8">
        <f>最优测算!$D$7*(1-A50)</f>
        <v>21600.000000000018</v>
      </c>
      <c r="E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" s="12" t="e">
        <f>IF(表2_4[[#This Row],[年收入总个人所得税税负]]=MIN(表2_4[[#All],[年收入总个人所得税税负]]),表2_4[[#This Row],[年收入总个人所得税税负]],NA())</f>
        <v>#N/A</v>
      </c>
      <c r="G50" s="12">
        <f>1-表2_4[[#This Row],[薪酬发放比例]]</f>
        <v>4.8000000000000043E-2</v>
      </c>
    </row>
    <row r="51" spans="1:7" x14ac:dyDescent="0.25">
      <c r="A51" s="11">
        <v>0.95099999999999996</v>
      </c>
      <c r="B51" s="7">
        <f>ROUND((MAX((最优测算!$D$7*A51-SUM(最优测算!$D$9:$D$25))*{3;10;20;25;30;35;45}%-{0;2520;16920;31920;52920;85920;181920},0)+IFERROR(最优测算!$D$7*(1-A51)*VLOOKUP(最优测算!$D$7*(1-A51)/12-1%%,数据!$J$3:$L$9,2,1)-VLOOKUP(最优测算!$D$7*(1-A51)/12-1%%,数据!$J$3:$L$9,3,1),0))/最优测算!$D$7,5)</f>
        <v>0.10829</v>
      </c>
      <c r="C51" s="8">
        <f>最优测算!$D$7*A51</f>
        <v>427950</v>
      </c>
      <c r="D51" s="8">
        <f>最优测算!$D$7*(1-A51)</f>
        <v>22050.000000000018</v>
      </c>
      <c r="E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" s="12" t="e">
        <f>IF(表2_4[[#This Row],[年收入总个人所得税税负]]=MIN(表2_4[[#All],[年收入总个人所得税税负]]),表2_4[[#This Row],[年收入总个人所得税税负]],NA())</f>
        <v>#N/A</v>
      </c>
      <c r="G51" s="12">
        <f>1-表2_4[[#This Row],[薪酬发放比例]]</f>
        <v>4.9000000000000044E-2</v>
      </c>
    </row>
    <row r="52" spans="1:7" x14ac:dyDescent="0.25">
      <c r="A52" s="11">
        <v>0.95</v>
      </c>
      <c r="B52" s="7">
        <f>ROUND((MAX((最优测算!$D$7*A52-SUM(最优测算!$D$9:$D$25))*{3;10;20;25;30;35;45}%-{0;2520;16920;31920;52920;85920;181920},0)+IFERROR(最优测算!$D$7*(1-A52)*VLOOKUP(最优测算!$D$7*(1-A52)/12-1%%,数据!$J$3:$L$9,2,1)-VLOOKUP(最优测算!$D$7*(1-A52)/12-1%%,数据!$J$3:$L$9,3,1),0))/最优测算!$D$7,5)</f>
        <v>0.10807</v>
      </c>
      <c r="C52" s="8">
        <f>最优测算!$D$7*A52</f>
        <v>427500</v>
      </c>
      <c r="D52" s="8">
        <f>最优测算!$D$7*(1-A52)</f>
        <v>22500.000000000018</v>
      </c>
      <c r="E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" s="12" t="e">
        <f>IF(表2_4[[#This Row],[年收入总个人所得税税负]]=MIN(表2_4[[#All],[年收入总个人所得税税负]]),表2_4[[#This Row],[年收入总个人所得税税负]],NA())</f>
        <v>#N/A</v>
      </c>
      <c r="G52" s="12">
        <f>1-表2_4[[#This Row],[薪酬发放比例]]</f>
        <v>5.0000000000000044E-2</v>
      </c>
    </row>
    <row r="53" spans="1:7" x14ac:dyDescent="0.25">
      <c r="A53" s="11">
        <v>0.94899999999999995</v>
      </c>
      <c r="B53" s="7">
        <f>ROUND((MAX((最优测算!$D$7*A53-SUM(最优测算!$D$9:$D$25))*{3;10;20;25;30;35;45}%-{0;2520;16920;31920;52920;85920;181920},0)+IFERROR(最优测算!$D$7*(1-A53)*VLOOKUP(最优测算!$D$7*(1-A53)/12-1%%,数据!$J$3:$L$9,2,1)-VLOOKUP(最优测算!$D$7*(1-A53)/12-1%%,数据!$J$3:$L$9,3,1),0))/最优测算!$D$7,5)</f>
        <v>0.10785</v>
      </c>
      <c r="C53" s="8">
        <f>最优测算!$D$7*A53</f>
        <v>427050</v>
      </c>
      <c r="D53" s="8">
        <f>最优测算!$D$7*(1-A53)</f>
        <v>22950.000000000022</v>
      </c>
      <c r="E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" s="12" t="e">
        <f>IF(表2_4[[#This Row],[年收入总个人所得税税负]]=MIN(表2_4[[#All],[年收入总个人所得税税负]]),表2_4[[#This Row],[年收入总个人所得税税负]],NA())</f>
        <v>#N/A</v>
      </c>
      <c r="G53" s="12">
        <f>1-表2_4[[#This Row],[薪酬发放比例]]</f>
        <v>5.1000000000000045E-2</v>
      </c>
    </row>
    <row r="54" spans="1:7" x14ac:dyDescent="0.25">
      <c r="A54" s="11">
        <v>0.94799999999999995</v>
      </c>
      <c r="B54" s="7">
        <f>ROUND((MAX((最优测算!$D$7*A54-SUM(最优测算!$D$9:$D$25))*{3;10;20;25;30;35;45}%-{0;2520;16920;31920;52920;85920;181920},0)+IFERROR(最优测算!$D$7*(1-A54)*VLOOKUP(最优测算!$D$7*(1-A54)/12-1%%,数据!$J$3:$L$9,2,1)-VLOOKUP(最优测算!$D$7*(1-A54)/12-1%%,数据!$J$3:$L$9,3,1),0))/最优测算!$D$7,5)</f>
        <v>0.10763</v>
      </c>
      <c r="C54" s="8">
        <f>最优测算!$D$7*A54</f>
        <v>426600</v>
      </c>
      <c r="D54" s="8">
        <f>最优测算!$D$7*(1-A54)</f>
        <v>23400.000000000022</v>
      </c>
      <c r="E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" s="12" t="e">
        <f>IF(表2_4[[#This Row],[年收入总个人所得税税负]]=MIN(表2_4[[#All],[年收入总个人所得税税负]]),表2_4[[#This Row],[年收入总个人所得税税负]],NA())</f>
        <v>#N/A</v>
      </c>
      <c r="G54" s="12">
        <f>1-表2_4[[#This Row],[薪酬发放比例]]</f>
        <v>5.2000000000000046E-2</v>
      </c>
    </row>
    <row r="55" spans="1:7" x14ac:dyDescent="0.25">
      <c r="A55" s="11">
        <v>0.94699999999999995</v>
      </c>
      <c r="B55" s="7">
        <f>ROUND((MAX((最优测算!$D$7*A55-SUM(最优测算!$D$9:$D$25))*{3;10;20;25;30;35;45}%-{0;2520;16920;31920;52920;85920;181920},0)+IFERROR(最优测算!$D$7*(1-A55)*VLOOKUP(最优测算!$D$7*(1-A55)/12-1%%,数据!$J$3:$L$9,2,1)-VLOOKUP(最优测算!$D$7*(1-A55)/12-1%%,数据!$J$3:$L$9,3,1),0))/最优测算!$D$7,5)</f>
        <v>0.10741000000000001</v>
      </c>
      <c r="C55" s="8">
        <f>最优测算!$D$7*A55</f>
        <v>426150</v>
      </c>
      <c r="D55" s="8">
        <f>最优测算!$D$7*(1-A55)</f>
        <v>23850.000000000022</v>
      </c>
      <c r="E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" s="12" t="e">
        <f>IF(表2_4[[#This Row],[年收入总个人所得税税负]]=MIN(表2_4[[#All],[年收入总个人所得税税负]]),表2_4[[#This Row],[年收入总个人所得税税负]],NA())</f>
        <v>#N/A</v>
      </c>
      <c r="G55" s="12">
        <f>1-表2_4[[#This Row],[薪酬发放比例]]</f>
        <v>5.3000000000000047E-2</v>
      </c>
    </row>
    <row r="56" spans="1:7" x14ac:dyDescent="0.25">
      <c r="A56" s="11">
        <v>0.94599999999999995</v>
      </c>
      <c r="B56" s="7">
        <f>ROUND((MAX((最优测算!$D$7*A56-SUM(最优测算!$D$9:$D$25))*{3;10;20;25;30;35;45}%-{0;2520;16920;31920;52920;85920;181920},0)+IFERROR(最优测算!$D$7*(1-A56)*VLOOKUP(最优测算!$D$7*(1-A56)/12-1%%,数据!$J$3:$L$9,2,1)-VLOOKUP(最优测算!$D$7*(1-A56)/12-1%%,数据!$J$3:$L$9,3,1),0))/最优测算!$D$7,5)</f>
        <v>0.10718999999999999</v>
      </c>
      <c r="C56" s="8">
        <f>最优测算!$D$7*A56</f>
        <v>425700</v>
      </c>
      <c r="D56" s="8">
        <f>最优测算!$D$7*(1-A56)</f>
        <v>24300.000000000022</v>
      </c>
      <c r="E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" s="12" t="e">
        <f>IF(表2_4[[#This Row],[年收入总个人所得税税负]]=MIN(表2_4[[#All],[年收入总个人所得税税负]]),表2_4[[#This Row],[年收入总个人所得税税负]],NA())</f>
        <v>#N/A</v>
      </c>
      <c r="G56" s="12">
        <f>1-表2_4[[#This Row],[薪酬发放比例]]</f>
        <v>5.4000000000000048E-2</v>
      </c>
    </row>
    <row r="57" spans="1:7" x14ac:dyDescent="0.25">
      <c r="A57" s="11">
        <v>0.94499999999999995</v>
      </c>
      <c r="B57" s="7">
        <f>ROUND((MAX((最优测算!$D$7*A57-SUM(最优测算!$D$9:$D$25))*{3;10;20;25;30;35;45}%-{0;2520;16920;31920;52920;85920;181920},0)+IFERROR(最优测算!$D$7*(1-A57)*VLOOKUP(最优测算!$D$7*(1-A57)/12-1%%,数据!$J$3:$L$9,2,1)-VLOOKUP(最优测算!$D$7*(1-A57)/12-1%%,数据!$J$3:$L$9,3,1),0))/最优测算!$D$7,5)</f>
        <v>0.10697</v>
      </c>
      <c r="C57" s="8">
        <f>最优测算!$D$7*A57</f>
        <v>425250</v>
      </c>
      <c r="D57" s="8">
        <f>最优测算!$D$7*(1-A57)</f>
        <v>24750.000000000022</v>
      </c>
      <c r="E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" s="12" t="e">
        <f>IF(表2_4[[#This Row],[年收入总个人所得税税负]]=MIN(表2_4[[#All],[年收入总个人所得税税负]]),表2_4[[#This Row],[年收入总个人所得税税负]],NA())</f>
        <v>#N/A</v>
      </c>
      <c r="G57" s="12">
        <f>1-表2_4[[#This Row],[薪酬发放比例]]</f>
        <v>5.5000000000000049E-2</v>
      </c>
    </row>
    <row r="58" spans="1:7" x14ac:dyDescent="0.25">
      <c r="A58" s="11">
        <v>0.94399999999999995</v>
      </c>
      <c r="B58" s="7">
        <f>ROUND((MAX((最优测算!$D$7*A58-SUM(最优测算!$D$9:$D$25))*{3;10;20;25;30;35;45}%-{0;2520;16920;31920;52920;85920;181920},0)+IFERROR(最优测算!$D$7*(1-A58)*VLOOKUP(最优测算!$D$7*(1-A58)/12-1%%,数据!$J$3:$L$9,2,1)-VLOOKUP(最优测算!$D$7*(1-A58)/12-1%%,数据!$J$3:$L$9,3,1),0))/最优测算!$D$7,5)</f>
        <v>0.10675</v>
      </c>
      <c r="C58" s="8">
        <f>最优测算!$D$7*A58</f>
        <v>424800</v>
      </c>
      <c r="D58" s="8">
        <f>最优测算!$D$7*(1-A58)</f>
        <v>25200.000000000022</v>
      </c>
      <c r="E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" s="12" t="e">
        <f>IF(表2_4[[#This Row],[年收入总个人所得税税负]]=MIN(表2_4[[#All],[年收入总个人所得税税负]]),表2_4[[#This Row],[年收入总个人所得税税负]],NA())</f>
        <v>#N/A</v>
      </c>
      <c r="G58" s="12">
        <f>1-表2_4[[#This Row],[薪酬发放比例]]</f>
        <v>5.600000000000005E-2</v>
      </c>
    </row>
    <row r="59" spans="1:7" x14ac:dyDescent="0.25">
      <c r="A59" s="11">
        <v>0.94299999999999995</v>
      </c>
      <c r="B59" s="7">
        <f>ROUND((MAX((最优测算!$D$7*A59-SUM(最优测算!$D$9:$D$25))*{3;10;20;25;30;35;45}%-{0;2520;16920;31920;52920;85920;181920},0)+IFERROR(最优测算!$D$7*(1-A59)*VLOOKUP(最优测算!$D$7*(1-A59)/12-1%%,数据!$J$3:$L$9,2,1)-VLOOKUP(最优测算!$D$7*(1-A59)/12-1%%,数据!$J$3:$L$9,3,1),0))/最优测算!$D$7,5)</f>
        <v>0.10653</v>
      </c>
      <c r="C59" s="8">
        <f>最优测算!$D$7*A59</f>
        <v>424350</v>
      </c>
      <c r="D59" s="8">
        <f>最优测算!$D$7*(1-A59)</f>
        <v>25650.000000000022</v>
      </c>
      <c r="E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" s="12" t="e">
        <f>IF(表2_4[[#This Row],[年收入总个人所得税税负]]=MIN(表2_4[[#All],[年收入总个人所得税税负]]),表2_4[[#This Row],[年收入总个人所得税税负]],NA())</f>
        <v>#N/A</v>
      </c>
      <c r="G59" s="12">
        <f>1-表2_4[[#This Row],[薪酬发放比例]]</f>
        <v>5.7000000000000051E-2</v>
      </c>
    </row>
    <row r="60" spans="1:7" x14ac:dyDescent="0.25">
      <c r="A60" s="11">
        <v>0.94199999999999995</v>
      </c>
      <c r="B60" s="7">
        <f>ROUND((MAX((最优测算!$D$7*A60-SUM(最优测算!$D$9:$D$25))*{3;10;20;25;30;35;45}%-{0;2520;16920;31920;52920;85920;181920},0)+IFERROR(最优测算!$D$7*(1-A60)*VLOOKUP(最优测算!$D$7*(1-A60)/12-1%%,数据!$J$3:$L$9,2,1)-VLOOKUP(最优测算!$D$7*(1-A60)/12-1%%,数据!$J$3:$L$9,3,1),0))/最优测算!$D$7,5)</f>
        <v>0.10631</v>
      </c>
      <c r="C60" s="8">
        <f>最优测算!$D$7*A60</f>
        <v>423900</v>
      </c>
      <c r="D60" s="8">
        <f>最优测算!$D$7*(1-A60)</f>
        <v>26100.000000000022</v>
      </c>
      <c r="E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" s="12" t="e">
        <f>IF(表2_4[[#This Row],[年收入总个人所得税税负]]=MIN(表2_4[[#All],[年收入总个人所得税税负]]),表2_4[[#This Row],[年收入总个人所得税税负]],NA())</f>
        <v>#N/A</v>
      </c>
      <c r="G60" s="12">
        <f>1-表2_4[[#This Row],[薪酬发放比例]]</f>
        <v>5.8000000000000052E-2</v>
      </c>
    </row>
    <row r="61" spans="1:7" x14ac:dyDescent="0.25">
      <c r="A61" s="11">
        <v>0.94099999999999995</v>
      </c>
      <c r="B61" s="7">
        <f>ROUND((MAX((最优测算!$D$7*A61-SUM(最优测算!$D$9:$D$25))*{3;10;20;25;30;35;45}%-{0;2520;16920;31920;52920;85920;181920},0)+IFERROR(最优测算!$D$7*(1-A61)*VLOOKUP(最优测算!$D$7*(1-A61)/12-1%%,数据!$J$3:$L$9,2,1)-VLOOKUP(最优测算!$D$7*(1-A61)/12-1%%,数据!$J$3:$L$9,3,1),0))/最优测算!$D$7,5)</f>
        <v>0.10609</v>
      </c>
      <c r="C61" s="8">
        <f>最优测算!$D$7*A61</f>
        <v>423450</v>
      </c>
      <c r="D61" s="8">
        <f>最优测算!$D$7*(1-A61)</f>
        <v>26550.000000000022</v>
      </c>
      <c r="E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" s="12" t="e">
        <f>IF(表2_4[[#This Row],[年收入总个人所得税税负]]=MIN(表2_4[[#All],[年收入总个人所得税税负]]),表2_4[[#This Row],[年收入总个人所得税税负]],NA())</f>
        <v>#N/A</v>
      </c>
      <c r="G61" s="12">
        <f>1-表2_4[[#This Row],[薪酬发放比例]]</f>
        <v>5.9000000000000052E-2</v>
      </c>
    </row>
    <row r="62" spans="1:7" x14ac:dyDescent="0.25">
      <c r="A62" s="11">
        <v>0.94</v>
      </c>
      <c r="B62" s="7">
        <f>ROUND((MAX((最优测算!$D$7*A62-SUM(最优测算!$D$9:$D$25))*{3;10;20;25;30;35;45}%-{0;2520;16920;31920;52920;85920;181920},0)+IFERROR(最优测算!$D$7*(1-A62)*VLOOKUP(最优测算!$D$7*(1-A62)/12-1%%,数据!$J$3:$L$9,2,1)-VLOOKUP(最优测算!$D$7*(1-A62)/12-1%%,数据!$J$3:$L$9,3,1),0))/最优测算!$D$7,5)</f>
        <v>0.10587000000000001</v>
      </c>
      <c r="C62" s="8">
        <f>最优测算!$D$7*A62</f>
        <v>423000</v>
      </c>
      <c r="D62" s="8">
        <f>最优测算!$D$7*(1-A62)</f>
        <v>27000.000000000025</v>
      </c>
      <c r="E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" s="12" t="e">
        <f>IF(表2_4[[#This Row],[年收入总个人所得税税负]]=MIN(表2_4[[#All],[年收入总个人所得税税负]]),表2_4[[#This Row],[年收入总个人所得税税负]],NA())</f>
        <v>#N/A</v>
      </c>
      <c r="G62" s="12">
        <f>1-表2_4[[#This Row],[薪酬发放比例]]</f>
        <v>6.0000000000000053E-2</v>
      </c>
    </row>
    <row r="63" spans="1:7" x14ac:dyDescent="0.25">
      <c r="A63" s="11">
        <v>0.93899999999999995</v>
      </c>
      <c r="B63" s="7">
        <f>ROUND((MAX((最优测算!$D$7*A63-SUM(最优测算!$D$9:$D$25))*{3;10;20;25;30;35;45}%-{0;2520;16920;31920;52920;85920;181920},0)+IFERROR(最优测算!$D$7*(1-A63)*VLOOKUP(最优测算!$D$7*(1-A63)/12-1%%,数据!$J$3:$L$9,2,1)-VLOOKUP(最优测算!$D$7*(1-A63)/12-1%%,数据!$J$3:$L$9,3,1),0))/最优测算!$D$7,5)</f>
        <v>0.10564999999999999</v>
      </c>
      <c r="C63" s="8">
        <f>最优测算!$D$7*A63</f>
        <v>422550</v>
      </c>
      <c r="D63" s="8">
        <f>最优测算!$D$7*(1-A63)</f>
        <v>27450.000000000025</v>
      </c>
      <c r="E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" s="12" t="e">
        <f>IF(表2_4[[#This Row],[年收入总个人所得税税负]]=MIN(表2_4[[#All],[年收入总个人所得税税负]]),表2_4[[#This Row],[年收入总个人所得税税负]],NA())</f>
        <v>#N/A</v>
      </c>
      <c r="G63" s="12">
        <f>1-表2_4[[#This Row],[薪酬发放比例]]</f>
        <v>6.1000000000000054E-2</v>
      </c>
    </row>
    <row r="64" spans="1:7" x14ac:dyDescent="0.25">
      <c r="A64" s="11">
        <v>0.93799999999999994</v>
      </c>
      <c r="B64" s="7">
        <f>ROUND((MAX((最优测算!$D$7*A64-SUM(最优测算!$D$9:$D$25))*{3;10;20;25;30;35;45}%-{0;2520;16920;31920;52920;85920;181920},0)+IFERROR(最优测算!$D$7*(1-A64)*VLOOKUP(最优测算!$D$7*(1-A64)/12-1%%,数据!$J$3:$L$9,2,1)-VLOOKUP(最优测算!$D$7*(1-A64)/12-1%%,数据!$J$3:$L$9,3,1),0))/最优测算!$D$7,5)</f>
        <v>0.10543</v>
      </c>
      <c r="C64" s="8">
        <f>最优测算!$D$7*A64</f>
        <v>422100</v>
      </c>
      <c r="D64" s="8">
        <f>最优测算!$D$7*(1-A64)</f>
        <v>27900.000000000025</v>
      </c>
      <c r="E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" s="12" t="e">
        <f>IF(表2_4[[#This Row],[年收入总个人所得税税负]]=MIN(表2_4[[#All],[年收入总个人所得税税负]]),表2_4[[#This Row],[年收入总个人所得税税负]],NA())</f>
        <v>#N/A</v>
      </c>
      <c r="G64" s="12">
        <f>1-表2_4[[#This Row],[薪酬发放比例]]</f>
        <v>6.2000000000000055E-2</v>
      </c>
    </row>
    <row r="65" spans="1:7" x14ac:dyDescent="0.25">
      <c r="A65" s="11">
        <v>0.93700000000000006</v>
      </c>
      <c r="B65" s="7">
        <f>ROUND((MAX((最优测算!$D$7*A65-SUM(最优测算!$D$9:$D$25))*{3;10;20;25;30;35;45}%-{0;2520;16920;31920;52920;85920;181920},0)+IFERROR(最优测算!$D$7*(1-A65)*VLOOKUP(最优测算!$D$7*(1-A65)/12-1%%,数据!$J$3:$L$9,2,1)-VLOOKUP(最优测算!$D$7*(1-A65)/12-1%%,数据!$J$3:$L$9,3,1),0))/最优测算!$D$7,5)</f>
        <v>0.10521</v>
      </c>
      <c r="C65" s="8">
        <f>最优测算!$D$7*A65</f>
        <v>421650</v>
      </c>
      <c r="D65" s="8">
        <f>最优测算!$D$7*(1-A65)</f>
        <v>28349.999999999975</v>
      </c>
      <c r="E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" s="12" t="e">
        <f>IF(表2_4[[#This Row],[年收入总个人所得税税负]]=MIN(表2_4[[#All],[年收入总个人所得税税负]]),表2_4[[#This Row],[年收入总个人所得税税负]],NA())</f>
        <v>#N/A</v>
      </c>
      <c r="G65" s="12">
        <f>1-表2_4[[#This Row],[薪酬发放比例]]</f>
        <v>6.2999999999999945E-2</v>
      </c>
    </row>
    <row r="66" spans="1:7" x14ac:dyDescent="0.25">
      <c r="A66" s="11">
        <v>0.93600000000000005</v>
      </c>
      <c r="B66" s="7">
        <f>ROUND((MAX((最优测算!$D$7*A66-SUM(最优测算!$D$9:$D$25))*{3;10;20;25;30;35;45}%-{0;2520;16920;31920;52920;85920;181920},0)+IFERROR(最优测算!$D$7*(1-A66)*VLOOKUP(最优测算!$D$7*(1-A66)/12-1%%,数据!$J$3:$L$9,2,1)-VLOOKUP(最优测算!$D$7*(1-A66)/12-1%%,数据!$J$3:$L$9,3,1),0))/最优测算!$D$7,5)</f>
        <v>0.10499</v>
      </c>
      <c r="C66" s="8">
        <f>最优测算!$D$7*A66</f>
        <v>421200</v>
      </c>
      <c r="D66" s="8">
        <f>最优测算!$D$7*(1-A66)</f>
        <v>28799.999999999975</v>
      </c>
      <c r="E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" s="12" t="e">
        <f>IF(表2_4[[#This Row],[年收入总个人所得税税负]]=MIN(表2_4[[#All],[年收入总个人所得税税负]]),表2_4[[#This Row],[年收入总个人所得税税负]],NA())</f>
        <v>#N/A</v>
      </c>
      <c r="G66" s="12">
        <f>1-表2_4[[#This Row],[薪酬发放比例]]</f>
        <v>6.3999999999999946E-2</v>
      </c>
    </row>
    <row r="67" spans="1:7" x14ac:dyDescent="0.25">
      <c r="A67" s="11">
        <v>0.93500000000000005</v>
      </c>
      <c r="B67" s="7">
        <f>ROUND((MAX((最优测算!$D$7*A67-SUM(最优测算!$D$9:$D$25))*{3;10;20;25;30;35;45}%-{0;2520;16920;31920;52920;85920;181920},0)+IFERROR(最优测算!$D$7*(1-A67)*VLOOKUP(最优测算!$D$7*(1-A67)/12-1%%,数据!$J$3:$L$9,2,1)-VLOOKUP(最优测算!$D$7*(1-A67)/12-1%%,数据!$J$3:$L$9,3,1),0))/最优测算!$D$7,5)</f>
        <v>0.10477</v>
      </c>
      <c r="C67" s="8">
        <f>最优测算!$D$7*A67</f>
        <v>420750</v>
      </c>
      <c r="D67" s="8">
        <f>最优测算!$D$7*(1-A67)</f>
        <v>29249.999999999975</v>
      </c>
      <c r="E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" s="12" t="e">
        <f>IF(表2_4[[#This Row],[年收入总个人所得税税负]]=MIN(表2_4[[#All],[年收入总个人所得税税负]]),表2_4[[#This Row],[年收入总个人所得税税负]],NA())</f>
        <v>#N/A</v>
      </c>
      <c r="G67" s="12">
        <f>1-表2_4[[#This Row],[薪酬发放比例]]</f>
        <v>6.4999999999999947E-2</v>
      </c>
    </row>
    <row r="68" spans="1:7" x14ac:dyDescent="0.25">
      <c r="A68" s="11">
        <v>0.93400000000000005</v>
      </c>
      <c r="B68" s="7">
        <f>ROUND((MAX((最优测算!$D$7*A68-SUM(最优测算!$D$9:$D$25))*{3;10;20;25;30;35;45}%-{0;2520;16920;31920;52920;85920;181920},0)+IFERROR(最优测算!$D$7*(1-A68)*VLOOKUP(最优测算!$D$7*(1-A68)/12-1%%,数据!$J$3:$L$9,2,1)-VLOOKUP(最优测算!$D$7*(1-A68)/12-1%%,数据!$J$3:$L$9,3,1),0))/最优测算!$D$7,5)</f>
        <v>0.10455</v>
      </c>
      <c r="C68" s="8">
        <f>最优测算!$D$7*A68</f>
        <v>420300</v>
      </c>
      <c r="D68" s="8">
        <f>最优测算!$D$7*(1-A68)</f>
        <v>29699.999999999978</v>
      </c>
      <c r="E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" s="12" t="e">
        <f>IF(表2_4[[#This Row],[年收入总个人所得税税负]]=MIN(表2_4[[#All],[年收入总个人所得税税负]]),表2_4[[#This Row],[年收入总个人所得税税负]],NA())</f>
        <v>#N/A</v>
      </c>
      <c r="G68" s="12">
        <f>1-表2_4[[#This Row],[薪酬发放比例]]</f>
        <v>6.5999999999999948E-2</v>
      </c>
    </row>
    <row r="69" spans="1:7" x14ac:dyDescent="0.25">
      <c r="A69" s="11">
        <v>0.93300000000000005</v>
      </c>
      <c r="B69" s="7">
        <f>ROUND((MAX((最优测算!$D$7*A69-SUM(最优测算!$D$9:$D$25))*{3;10;20;25;30;35;45}%-{0;2520;16920;31920;52920;85920;181920},0)+IFERROR(最优测算!$D$7*(1-A69)*VLOOKUP(最优测算!$D$7*(1-A69)/12-1%%,数据!$J$3:$L$9,2,1)-VLOOKUP(最优测算!$D$7*(1-A69)/12-1%%,数据!$J$3:$L$9,3,1),0))/最优测算!$D$7,5)</f>
        <v>0.10433000000000001</v>
      </c>
      <c r="C69" s="8">
        <f>最优测算!$D$7*A69</f>
        <v>419850</v>
      </c>
      <c r="D69" s="8">
        <f>最优测算!$D$7*(1-A69)</f>
        <v>30149.999999999978</v>
      </c>
      <c r="E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" s="12" t="e">
        <f>IF(表2_4[[#This Row],[年收入总个人所得税税负]]=MIN(表2_4[[#All],[年收入总个人所得税税负]]),表2_4[[#This Row],[年收入总个人所得税税负]],NA())</f>
        <v>#N/A</v>
      </c>
      <c r="G69" s="12">
        <f>1-表2_4[[#This Row],[薪酬发放比例]]</f>
        <v>6.6999999999999948E-2</v>
      </c>
    </row>
    <row r="70" spans="1:7" x14ac:dyDescent="0.25">
      <c r="A70" s="11">
        <v>0.93200000000000005</v>
      </c>
      <c r="B70" s="7">
        <f>ROUND((MAX((最优测算!$D$7*A70-SUM(最优测算!$D$9:$D$25))*{3;10;20;25;30;35;45}%-{0;2520;16920;31920;52920;85920;181920},0)+IFERROR(最优测算!$D$7*(1-A70)*VLOOKUP(最优测算!$D$7*(1-A70)/12-1%%,数据!$J$3:$L$9,2,1)-VLOOKUP(最优测算!$D$7*(1-A70)/12-1%%,数据!$J$3:$L$9,3,1),0))/最优测算!$D$7,5)</f>
        <v>0.10410999999999999</v>
      </c>
      <c r="C70" s="8">
        <f>最优测算!$D$7*A70</f>
        <v>419400</v>
      </c>
      <c r="D70" s="8">
        <f>最优测算!$D$7*(1-A70)</f>
        <v>30599.999999999978</v>
      </c>
      <c r="E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" s="12" t="e">
        <f>IF(表2_4[[#This Row],[年收入总个人所得税税负]]=MIN(表2_4[[#All],[年收入总个人所得税税负]]),表2_4[[#This Row],[年收入总个人所得税税负]],NA())</f>
        <v>#N/A</v>
      </c>
      <c r="G70" s="12">
        <f>1-表2_4[[#This Row],[薪酬发放比例]]</f>
        <v>6.7999999999999949E-2</v>
      </c>
    </row>
    <row r="71" spans="1:7" x14ac:dyDescent="0.25">
      <c r="A71" s="11">
        <v>0.93100000000000005</v>
      </c>
      <c r="B71" s="7">
        <f>ROUND((MAX((最优测算!$D$7*A71-SUM(最优测算!$D$9:$D$25))*{3;10;20;25;30;35;45}%-{0;2520;16920;31920;52920;85920;181920},0)+IFERROR(最优测算!$D$7*(1-A71)*VLOOKUP(最优测算!$D$7*(1-A71)/12-1%%,数据!$J$3:$L$9,2,1)-VLOOKUP(最优测算!$D$7*(1-A71)/12-1%%,数据!$J$3:$L$9,3,1),0))/最优测算!$D$7,5)</f>
        <v>0.10389</v>
      </c>
      <c r="C71" s="8">
        <f>最优测算!$D$7*A71</f>
        <v>418950</v>
      </c>
      <c r="D71" s="8">
        <f>最优测算!$D$7*(1-A71)</f>
        <v>31049.999999999978</v>
      </c>
      <c r="E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" s="12" t="e">
        <f>IF(表2_4[[#This Row],[年收入总个人所得税税负]]=MIN(表2_4[[#All],[年收入总个人所得税税负]]),表2_4[[#This Row],[年收入总个人所得税税负]],NA())</f>
        <v>#N/A</v>
      </c>
      <c r="G71" s="12">
        <f>1-表2_4[[#This Row],[薪酬发放比例]]</f>
        <v>6.899999999999995E-2</v>
      </c>
    </row>
    <row r="72" spans="1:7" x14ac:dyDescent="0.25">
      <c r="A72" s="11">
        <v>0.93</v>
      </c>
      <c r="B72" s="7">
        <f>ROUND((MAX((最优测算!$D$7*A72-SUM(最优测算!$D$9:$D$25))*{3;10;20;25;30;35;45}%-{0;2520;16920;31920;52920;85920;181920},0)+IFERROR(最优测算!$D$7*(1-A72)*VLOOKUP(最优测算!$D$7*(1-A72)/12-1%%,数据!$J$3:$L$9,2,1)-VLOOKUP(最优测算!$D$7*(1-A72)/12-1%%,数据!$J$3:$L$9,3,1),0))/最优测算!$D$7,5)</f>
        <v>0.10367</v>
      </c>
      <c r="C72" s="8">
        <f>最优测算!$D$7*A72</f>
        <v>418500</v>
      </c>
      <c r="D72" s="8">
        <f>最优测算!$D$7*(1-A72)</f>
        <v>31499.999999999978</v>
      </c>
      <c r="E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" s="12" t="e">
        <f>IF(表2_4[[#This Row],[年收入总个人所得税税负]]=MIN(表2_4[[#All],[年收入总个人所得税税负]]),表2_4[[#This Row],[年收入总个人所得税税负]],NA())</f>
        <v>#N/A</v>
      </c>
      <c r="G72" s="12">
        <f>1-表2_4[[#This Row],[薪酬发放比例]]</f>
        <v>6.9999999999999951E-2</v>
      </c>
    </row>
    <row r="73" spans="1:7" x14ac:dyDescent="0.25">
      <c r="A73" s="11">
        <v>0.92900000000000005</v>
      </c>
      <c r="B73" s="7">
        <f>ROUND((MAX((最优测算!$D$7*A73-SUM(最优测算!$D$9:$D$25))*{3;10;20;25;30;35;45}%-{0;2520;16920;31920;52920;85920;181920},0)+IFERROR(最优测算!$D$7*(1-A73)*VLOOKUP(最优测算!$D$7*(1-A73)/12-1%%,数据!$J$3:$L$9,2,1)-VLOOKUP(最优测算!$D$7*(1-A73)/12-1%%,数据!$J$3:$L$9,3,1),0))/最优测算!$D$7,5)</f>
        <v>0.10345</v>
      </c>
      <c r="C73" s="8">
        <f>最优测算!$D$7*A73</f>
        <v>418050</v>
      </c>
      <c r="D73" s="8">
        <f>最优测算!$D$7*(1-A73)</f>
        <v>31949.999999999978</v>
      </c>
      <c r="E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" s="12" t="e">
        <f>IF(表2_4[[#This Row],[年收入总个人所得税税负]]=MIN(表2_4[[#All],[年收入总个人所得税税负]]),表2_4[[#This Row],[年收入总个人所得税税负]],NA())</f>
        <v>#N/A</v>
      </c>
      <c r="G73" s="12">
        <f>1-表2_4[[#This Row],[薪酬发放比例]]</f>
        <v>7.0999999999999952E-2</v>
      </c>
    </row>
    <row r="74" spans="1:7" x14ac:dyDescent="0.25">
      <c r="A74" s="11">
        <v>0.92800000000000005</v>
      </c>
      <c r="B74" s="7">
        <f>ROUND((MAX((最优测算!$D$7*A74-SUM(最优测算!$D$9:$D$25))*{3;10;20;25;30;35;45}%-{0;2520;16920;31920;52920;85920;181920},0)+IFERROR(最优测算!$D$7*(1-A74)*VLOOKUP(最优测算!$D$7*(1-A74)/12-1%%,数据!$J$3:$L$9,2,1)-VLOOKUP(最优测算!$D$7*(1-A74)/12-1%%,数据!$J$3:$L$9,3,1),0))/最优测算!$D$7,5)</f>
        <v>0.10323</v>
      </c>
      <c r="C74" s="8">
        <f>最优测算!$D$7*A74</f>
        <v>417600</v>
      </c>
      <c r="D74" s="8">
        <f>最优测算!$D$7*(1-A74)</f>
        <v>32399.999999999978</v>
      </c>
      <c r="E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" s="12" t="e">
        <f>IF(表2_4[[#This Row],[年收入总个人所得税税负]]=MIN(表2_4[[#All],[年收入总个人所得税税负]]),表2_4[[#This Row],[年收入总个人所得税税负]],NA())</f>
        <v>#N/A</v>
      </c>
      <c r="G74" s="12">
        <f>1-表2_4[[#This Row],[薪酬发放比例]]</f>
        <v>7.1999999999999953E-2</v>
      </c>
    </row>
    <row r="75" spans="1:7" x14ac:dyDescent="0.25">
      <c r="A75" s="11">
        <v>0.92700000000000005</v>
      </c>
      <c r="B75" s="7">
        <f>ROUND((MAX((最优测算!$D$7*A75-SUM(最优测算!$D$9:$D$25))*{3;10;20;25;30;35;45}%-{0;2520;16920;31920;52920;85920;181920},0)+IFERROR(最优测算!$D$7*(1-A75)*VLOOKUP(最优测算!$D$7*(1-A75)/12-1%%,数据!$J$3:$L$9,2,1)-VLOOKUP(最优测算!$D$7*(1-A75)/12-1%%,数据!$J$3:$L$9,3,1),0))/最优测算!$D$7,5)</f>
        <v>0.10301</v>
      </c>
      <c r="C75" s="8">
        <f>最优测算!$D$7*A75</f>
        <v>417150</v>
      </c>
      <c r="D75" s="8">
        <f>最优测算!$D$7*(1-A75)</f>
        <v>32849.999999999978</v>
      </c>
      <c r="E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" s="12" t="e">
        <f>IF(表2_4[[#This Row],[年收入总个人所得税税负]]=MIN(表2_4[[#All],[年收入总个人所得税税负]]),表2_4[[#This Row],[年收入总个人所得税税负]],NA())</f>
        <v>#N/A</v>
      </c>
      <c r="G75" s="12">
        <f>1-表2_4[[#This Row],[薪酬发放比例]]</f>
        <v>7.2999999999999954E-2</v>
      </c>
    </row>
    <row r="76" spans="1:7" x14ac:dyDescent="0.25">
      <c r="A76" s="11">
        <v>0.92600000000000005</v>
      </c>
      <c r="B76" s="7">
        <f>ROUND((MAX((最优测算!$D$7*A76-SUM(最优测算!$D$9:$D$25))*{3;10;20;25;30;35;45}%-{0;2520;16920;31920;52920;85920;181920},0)+IFERROR(最优测算!$D$7*(1-A76)*VLOOKUP(最优测算!$D$7*(1-A76)/12-1%%,数据!$J$3:$L$9,2,1)-VLOOKUP(最优测算!$D$7*(1-A76)/12-1%%,数据!$J$3:$L$9,3,1),0))/最优测算!$D$7,5)</f>
        <v>0.10279000000000001</v>
      </c>
      <c r="C76" s="8">
        <f>最优测算!$D$7*A76</f>
        <v>416700</v>
      </c>
      <c r="D76" s="8">
        <f>最优测算!$D$7*(1-A76)</f>
        <v>33299.999999999978</v>
      </c>
      <c r="E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" s="12" t="e">
        <f>IF(表2_4[[#This Row],[年收入总个人所得税税负]]=MIN(表2_4[[#All],[年收入总个人所得税税负]]),表2_4[[#This Row],[年收入总个人所得税税负]],NA())</f>
        <v>#N/A</v>
      </c>
      <c r="G76" s="12">
        <f>1-表2_4[[#This Row],[薪酬发放比例]]</f>
        <v>7.3999999999999955E-2</v>
      </c>
    </row>
    <row r="77" spans="1:7" x14ac:dyDescent="0.25">
      <c r="A77" s="11">
        <v>0.92500000000000004</v>
      </c>
      <c r="B77" s="7">
        <f>ROUND((MAX((最优测算!$D$7*A77-SUM(最优测算!$D$9:$D$25))*{3;10;20;25;30;35;45}%-{0;2520;16920;31920;52920;85920;181920},0)+IFERROR(最优测算!$D$7*(1-A77)*VLOOKUP(最优测算!$D$7*(1-A77)/12-1%%,数据!$J$3:$L$9,2,1)-VLOOKUP(最优测算!$D$7*(1-A77)/12-1%%,数据!$J$3:$L$9,3,1),0))/最优测算!$D$7,5)</f>
        <v>0.10256999999999999</v>
      </c>
      <c r="C77" s="8">
        <f>最优测算!$D$7*A77</f>
        <v>416250</v>
      </c>
      <c r="D77" s="8">
        <f>最优测算!$D$7*(1-A77)</f>
        <v>33749.999999999978</v>
      </c>
      <c r="E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" s="12" t="e">
        <f>IF(表2_4[[#This Row],[年收入总个人所得税税负]]=MIN(表2_4[[#All],[年收入总个人所得税税负]]),表2_4[[#This Row],[年收入总个人所得税税负]],NA())</f>
        <v>#N/A</v>
      </c>
      <c r="G77" s="12">
        <f>1-表2_4[[#This Row],[薪酬发放比例]]</f>
        <v>7.4999999999999956E-2</v>
      </c>
    </row>
    <row r="78" spans="1:7" x14ac:dyDescent="0.25">
      <c r="A78" s="11">
        <v>0.92400000000000004</v>
      </c>
      <c r="B78" s="7">
        <f>ROUND((MAX((最优测算!$D$7*A78-SUM(最优测算!$D$9:$D$25))*{3;10;20;25;30;35;45}%-{0;2520;16920;31920;52920;85920;181920},0)+IFERROR(最优测算!$D$7*(1-A78)*VLOOKUP(最优测算!$D$7*(1-A78)/12-1%%,数据!$J$3:$L$9,2,1)-VLOOKUP(最优测算!$D$7*(1-A78)/12-1%%,数据!$J$3:$L$9,3,1),0))/最优测算!$D$7,5)</f>
        <v>0.10235</v>
      </c>
      <c r="C78" s="8">
        <f>最优测算!$D$7*A78</f>
        <v>415800</v>
      </c>
      <c r="D78" s="8">
        <f>最优测算!$D$7*(1-A78)</f>
        <v>34199.999999999978</v>
      </c>
      <c r="E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" s="12" t="e">
        <f>IF(表2_4[[#This Row],[年收入总个人所得税税负]]=MIN(表2_4[[#All],[年收入总个人所得税税负]]),表2_4[[#This Row],[年收入总个人所得税税负]],NA())</f>
        <v>#N/A</v>
      </c>
      <c r="G78" s="12">
        <f>1-表2_4[[#This Row],[薪酬发放比例]]</f>
        <v>7.5999999999999956E-2</v>
      </c>
    </row>
    <row r="79" spans="1:7" x14ac:dyDescent="0.25">
      <c r="A79" s="11">
        <v>0.92300000000000004</v>
      </c>
      <c r="B79" s="7">
        <f>ROUND((MAX((最优测算!$D$7*A79-SUM(最优测算!$D$9:$D$25))*{3;10;20;25;30;35;45}%-{0;2520;16920;31920;52920;85920;181920},0)+IFERROR(最优测算!$D$7*(1-A79)*VLOOKUP(最优测算!$D$7*(1-A79)/12-1%%,数据!$J$3:$L$9,2,1)-VLOOKUP(最优测算!$D$7*(1-A79)/12-1%%,数据!$J$3:$L$9,3,1),0))/最优测算!$D$7,5)</f>
        <v>0.10213</v>
      </c>
      <c r="C79" s="8">
        <f>最优测算!$D$7*A79</f>
        <v>415350</v>
      </c>
      <c r="D79" s="8">
        <f>最优测算!$D$7*(1-A79)</f>
        <v>34649.999999999978</v>
      </c>
      <c r="E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" s="12" t="e">
        <f>IF(表2_4[[#This Row],[年收入总个人所得税税负]]=MIN(表2_4[[#All],[年收入总个人所得税税负]]),表2_4[[#This Row],[年收入总个人所得税税负]],NA())</f>
        <v>#N/A</v>
      </c>
      <c r="G79" s="12">
        <f>1-表2_4[[#This Row],[薪酬发放比例]]</f>
        <v>7.6999999999999957E-2</v>
      </c>
    </row>
    <row r="80" spans="1:7" x14ac:dyDescent="0.25">
      <c r="A80" s="11">
        <v>0.92200000000000004</v>
      </c>
      <c r="B80" s="7">
        <f>ROUND((MAX((最优测算!$D$7*A80-SUM(最优测算!$D$9:$D$25))*{3;10;20;25;30;35;45}%-{0;2520;16920;31920;52920;85920;181920},0)+IFERROR(最优测算!$D$7*(1-A80)*VLOOKUP(最优测算!$D$7*(1-A80)/12-1%%,数据!$J$3:$L$9,2,1)-VLOOKUP(最优测算!$D$7*(1-A80)/12-1%%,数据!$J$3:$L$9,3,1),0))/最优测算!$D$7,5)</f>
        <v>0.10191</v>
      </c>
      <c r="C80" s="8">
        <f>最优测算!$D$7*A80</f>
        <v>414900</v>
      </c>
      <c r="D80" s="8">
        <f>最优测算!$D$7*(1-A80)</f>
        <v>35099.999999999978</v>
      </c>
      <c r="E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" s="12" t="e">
        <f>IF(表2_4[[#This Row],[年收入总个人所得税税负]]=MIN(表2_4[[#All],[年收入总个人所得税税负]]),表2_4[[#This Row],[年收入总个人所得税税负]],NA())</f>
        <v>#N/A</v>
      </c>
      <c r="G80" s="12">
        <f>1-表2_4[[#This Row],[薪酬发放比例]]</f>
        <v>7.7999999999999958E-2</v>
      </c>
    </row>
    <row r="81" spans="1:7" x14ac:dyDescent="0.25">
      <c r="A81" s="11">
        <v>0.92100000000000004</v>
      </c>
      <c r="B81" s="7">
        <f>ROUND((MAX((最优测算!$D$7*A81-SUM(最优测算!$D$9:$D$25))*{3;10;20;25;30;35;45}%-{0;2520;16920;31920;52920;85920;181920},0)+IFERROR(最优测算!$D$7*(1-A81)*VLOOKUP(最优测算!$D$7*(1-A81)/12-1%%,数据!$J$3:$L$9,2,1)-VLOOKUP(最优测算!$D$7*(1-A81)/12-1%%,数据!$J$3:$L$9,3,1),0))/最优测算!$D$7,5)</f>
        <v>0.10169</v>
      </c>
      <c r="C81" s="8">
        <f>最优测算!$D$7*A81</f>
        <v>414450</v>
      </c>
      <c r="D81" s="8">
        <f>最优测算!$D$7*(1-A81)</f>
        <v>35549.999999999978</v>
      </c>
      <c r="E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" s="12" t="e">
        <f>IF(表2_4[[#This Row],[年收入总个人所得税税负]]=MIN(表2_4[[#All],[年收入总个人所得税税负]]),表2_4[[#This Row],[年收入总个人所得税税负]],NA())</f>
        <v>#N/A</v>
      </c>
      <c r="G81" s="12">
        <f>1-表2_4[[#This Row],[薪酬发放比例]]</f>
        <v>7.8999999999999959E-2</v>
      </c>
    </row>
    <row r="82" spans="1:7" x14ac:dyDescent="0.25">
      <c r="A82" s="11">
        <v>0.92</v>
      </c>
      <c r="B82" s="7">
        <f>ROUND((MAX((最优测算!$D$7*A82-SUM(最优测算!$D$9:$D$25))*{3;10;20;25;30;35;45}%-{0;2520;16920;31920;52920;85920;181920},0)+IFERROR(最优测算!$D$7*(1-A82)*VLOOKUP(最优测算!$D$7*(1-A82)/12-1%%,数据!$J$3:$L$9,2,1)-VLOOKUP(最优测算!$D$7*(1-A82)/12-1%%,数据!$J$3:$L$9,3,1),0))/最优测算!$D$7,5)</f>
        <v>0.10147</v>
      </c>
      <c r="C82" s="8">
        <f>最优测算!$D$7*A82</f>
        <v>414000</v>
      </c>
      <c r="D82" s="8">
        <f>最优测算!$D$7*(1-A82)</f>
        <v>35999.999999999985</v>
      </c>
      <c r="E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" s="12" t="e">
        <f>IF(表2_4[[#This Row],[年收入总个人所得税税负]]=MIN(表2_4[[#All],[年收入总个人所得税税负]]),表2_4[[#This Row],[年收入总个人所得税税负]],NA())</f>
        <v>#N/A</v>
      </c>
      <c r="G82" s="12">
        <f>1-表2_4[[#This Row],[薪酬发放比例]]</f>
        <v>7.999999999999996E-2</v>
      </c>
    </row>
    <row r="83" spans="1:7" x14ac:dyDescent="0.25">
      <c r="A83" s="11">
        <v>0.91900000000000004</v>
      </c>
      <c r="B83" s="7">
        <f>ROUND((MAX((最优测算!$D$7*A83-SUM(最优测算!$D$9:$D$25))*{3;10;20;25;30;35;45}%-{0;2520;16920;31920;52920;85920;181920},0)+IFERROR(最优测算!$D$7*(1-A83)*VLOOKUP(最优测算!$D$7*(1-A83)/12-1%%,数据!$J$3:$L$9,2,1)-VLOOKUP(最优测算!$D$7*(1-A83)/12-1%%,数据!$J$3:$L$9,3,1),0))/最优测算!$D$7,5)</f>
        <v>0.10645</v>
      </c>
      <c r="C83" s="8">
        <f>最优测算!$D$7*A83</f>
        <v>413550</v>
      </c>
      <c r="D83" s="8">
        <f>最优测算!$D$7*(1-A83)</f>
        <v>36449.999999999985</v>
      </c>
      <c r="E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" s="12" t="e">
        <f>IF(表2_4[[#This Row],[年收入总个人所得税税负]]=MIN(表2_4[[#All],[年收入总个人所得税税负]]),表2_4[[#This Row],[年收入总个人所得税税负]],NA())</f>
        <v>#N/A</v>
      </c>
      <c r="G83" s="12">
        <f>1-表2_4[[#This Row],[薪酬发放比例]]</f>
        <v>8.0999999999999961E-2</v>
      </c>
    </row>
    <row r="84" spans="1:7" x14ac:dyDescent="0.25">
      <c r="A84" s="11">
        <v>0.91800000000000004</v>
      </c>
      <c r="B84" s="7">
        <f>ROUND((MAX((最优测算!$D$7*A84-SUM(最优测算!$D$9:$D$25))*{3;10;20;25;30;35;45}%-{0;2520;16920;31920;52920;85920;181920},0)+IFERROR(最优测算!$D$7*(1-A84)*VLOOKUP(最优测算!$D$7*(1-A84)/12-1%%,数据!$J$3:$L$9,2,1)-VLOOKUP(最优测算!$D$7*(1-A84)/12-1%%,数据!$J$3:$L$9,3,1),0))/最优测算!$D$7,5)</f>
        <v>0.10630000000000001</v>
      </c>
      <c r="C84" s="8">
        <f>最优测算!$D$7*A84</f>
        <v>413100</v>
      </c>
      <c r="D84" s="8">
        <f>最优测算!$D$7*(1-A84)</f>
        <v>36899.999999999985</v>
      </c>
      <c r="E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" s="12" t="e">
        <f>IF(表2_4[[#This Row],[年收入总个人所得税税负]]=MIN(表2_4[[#All],[年收入总个人所得税税负]]),表2_4[[#This Row],[年收入总个人所得税税负]],NA())</f>
        <v>#N/A</v>
      </c>
      <c r="G84" s="12">
        <f>1-表2_4[[#This Row],[薪酬发放比例]]</f>
        <v>8.1999999999999962E-2</v>
      </c>
    </row>
    <row r="85" spans="1:7" x14ac:dyDescent="0.25">
      <c r="A85" s="11">
        <v>0.91700000000000004</v>
      </c>
      <c r="B85" s="7">
        <f>ROUND((MAX((最优测算!$D$7*A85-SUM(最优测算!$D$9:$D$25))*{3;10;20;25;30;35;45}%-{0;2520;16920;31920;52920;85920;181920},0)+IFERROR(最优测算!$D$7*(1-A85)*VLOOKUP(最优测算!$D$7*(1-A85)/12-1%%,数据!$J$3:$L$9,2,1)-VLOOKUP(最优测算!$D$7*(1-A85)/12-1%%,数据!$J$3:$L$9,3,1),0))/最优测算!$D$7,5)</f>
        <v>0.10614999999999999</v>
      </c>
      <c r="C85" s="8">
        <f>最优测算!$D$7*A85</f>
        <v>412650</v>
      </c>
      <c r="D85" s="8">
        <f>最优测算!$D$7*(1-A85)</f>
        <v>37349.999999999985</v>
      </c>
      <c r="E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" s="12" t="e">
        <f>IF(表2_4[[#This Row],[年收入总个人所得税税负]]=MIN(表2_4[[#All],[年收入总个人所得税税负]]),表2_4[[#This Row],[年收入总个人所得税税负]],NA())</f>
        <v>#N/A</v>
      </c>
      <c r="G85" s="12">
        <f>1-表2_4[[#This Row],[薪酬发放比例]]</f>
        <v>8.2999999999999963E-2</v>
      </c>
    </row>
    <row r="86" spans="1:7" x14ac:dyDescent="0.25">
      <c r="A86" s="11">
        <v>0.91600000000000004</v>
      </c>
      <c r="B86" s="7">
        <f>ROUND((MAX((最优测算!$D$7*A86-SUM(最优测算!$D$9:$D$25))*{3;10;20;25;30;35;45}%-{0;2520;16920;31920;52920;85920;181920},0)+IFERROR(最优测算!$D$7*(1-A86)*VLOOKUP(最优测算!$D$7*(1-A86)/12-1%%,数据!$J$3:$L$9,2,1)-VLOOKUP(最优测算!$D$7*(1-A86)/12-1%%,数据!$J$3:$L$9,3,1),0))/最优测算!$D$7,5)</f>
        <v>0.106</v>
      </c>
      <c r="C86" s="8">
        <f>最优测算!$D$7*A86</f>
        <v>412200</v>
      </c>
      <c r="D86" s="8">
        <f>最优测算!$D$7*(1-A86)</f>
        <v>37799.999999999985</v>
      </c>
      <c r="E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" s="12" t="e">
        <f>IF(表2_4[[#This Row],[年收入总个人所得税税负]]=MIN(表2_4[[#All],[年收入总个人所得税税负]]),表2_4[[#This Row],[年收入总个人所得税税负]],NA())</f>
        <v>#N/A</v>
      </c>
      <c r="G86" s="12">
        <f>1-表2_4[[#This Row],[薪酬发放比例]]</f>
        <v>8.3999999999999964E-2</v>
      </c>
    </row>
    <row r="87" spans="1:7" x14ac:dyDescent="0.25">
      <c r="A87" s="11">
        <v>0.91500000000000004</v>
      </c>
      <c r="B87" s="7">
        <f>ROUND((MAX((最优测算!$D$7*A87-SUM(最优测算!$D$9:$D$25))*{3;10;20;25;30;35;45}%-{0;2520;16920;31920;52920;85920;181920},0)+IFERROR(最优测算!$D$7*(1-A87)*VLOOKUP(最优测算!$D$7*(1-A87)/12-1%%,数据!$J$3:$L$9,2,1)-VLOOKUP(最优测算!$D$7*(1-A87)/12-1%%,数据!$J$3:$L$9,3,1),0))/最优测算!$D$7,5)</f>
        <v>0.10585</v>
      </c>
      <c r="C87" s="8">
        <f>最优测算!$D$7*A87</f>
        <v>411750</v>
      </c>
      <c r="D87" s="8">
        <f>最优测算!$D$7*(1-A87)</f>
        <v>38249.999999999985</v>
      </c>
      <c r="E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" s="12" t="e">
        <f>IF(表2_4[[#This Row],[年收入总个人所得税税负]]=MIN(表2_4[[#All],[年收入总个人所得税税负]]),表2_4[[#This Row],[年收入总个人所得税税负]],NA())</f>
        <v>#N/A</v>
      </c>
      <c r="G87" s="12">
        <f>1-表2_4[[#This Row],[薪酬发放比例]]</f>
        <v>8.4999999999999964E-2</v>
      </c>
    </row>
    <row r="88" spans="1:7" x14ac:dyDescent="0.25">
      <c r="A88" s="11">
        <v>0.91400000000000003</v>
      </c>
      <c r="B88" s="7">
        <f>ROUND((MAX((最优测算!$D$7*A88-SUM(最优测算!$D$9:$D$25))*{3;10;20;25;30;35;45}%-{0;2520;16920;31920;52920;85920;181920},0)+IFERROR(最优测算!$D$7*(1-A88)*VLOOKUP(最优测算!$D$7*(1-A88)/12-1%%,数据!$J$3:$L$9,2,1)-VLOOKUP(最优测算!$D$7*(1-A88)/12-1%%,数据!$J$3:$L$9,3,1),0))/最优测算!$D$7,5)</f>
        <v>0.1057</v>
      </c>
      <c r="C88" s="8">
        <f>最优测算!$D$7*A88</f>
        <v>411300</v>
      </c>
      <c r="D88" s="8">
        <f>最优测算!$D$7*(1-A88)</f>
        <v>38699.999999999985</v>
      </c>
      <c r="E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" s="12" t="e">
        <f>IF(表2_4[[#This Row],[年收入总个人所得税税负]]=MIN(表2_4[[#All],[年收入总个人所得税税负]]),表2_4[[#This Row],[年收入总个人所得税税负]],NA())</f>
        <v>#N/A</v>
      </c>
      <c r="G88" s="12">
        <f>1-表2_4[[#This Row],[薪酬发放比例]]</f>
        <v>8.5999999999999965E-2</v>
      </c>
    </row>
    <row r="89" spans="1:7" x14ac:dyDescent="0.25">
      <c r="A89" s="11">
        <v>0.91300000000000003</v>
      </c>
      <c r="B89" s="7">
        <f>ROUND((MAX((最优测算!$D$7*A89-SUM(最优测算!$D$9:$D$25))*{3;10;20;25;30;35;45}%-{0;2520;16920;31920;52920;85920;181920},0)+IFERROR(最优测算!$D$7*(1-A89)*VLOOKUP(最优测算!$D$7*(1-A89)/12-1%%,数据!$J$3:$L$9,2,1)-VLOOKUP(最优测算!$D$7*(1-A89)/12-1%%,数据!$J$3:$L$9,3,1),0))/最优测算!$D$7,5)</f>
        <v>0.10555</v>
      </c>
      <c r="C89" s="8">
        <f>最优测算!$D$7*A89</f>
        <v>410850</v>
      </c>
      <c r="D89" s="8">
        <f>最优测算!$D$7*(1-A89)</f>
        <v>39149.999999999985</v>
      </c>
      <c r="E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" s="12" t="e">
        <f>IF(表2_4[[#This Row],[年收入总个人所得税税负]]=MIN(表2_4[[#All],[年收入总个人所得税税负]]),表2_4[[#This Row],[年收入总个人所得税税负]],NA())</f>
        <v>#N/A</v>
      </c>
      <c r="G89" s="12">
        <f>1-表2_4[[#This Row],[薪酬发放比例]]</f>
        <v>8.6999999999999966E-2</v>
      </c>
    </row>
    <row r="90" spans="1:7" x14ac:dyDescent="0.25">
      <c r="A90" s="11">
        <v>0.91200000000000003</v>
      </c>
      <c r="B90" s="7">
        <f>ROUND((MAX((最优测算!$D$7*A90-SUM(最优测算!$D$9:$D$25))*{3;10;20;25;30;35;45}%-{0;2520;16920;31920;52920;85920;181920},0)+IFERROR(最优测算!$D$7*(1-A90)*VLOOKUP(最优测算!$D$7*(1-A90)/12-1%%,数据!$J$3:$L$9,2,1)-VLOOKUP(最优测算!$D$7*(1-A90)/12-1%%,数据!$J$3:$L$9,3,1),0))/最优测算!$D$7,5)</f>
        <v>0.10539999999999999</v>
      </c>
      <c r="C90" s="8">
        <f>最优测算!$D$7*A90</f>
        <v>410400</v>
      </c>
      <c r="D90" s="8">
        <f>最优测算!$D$7*(1-A90)</f>
        <v>39599.999999999985</v>
      </c>
      <c r="E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" s="12" t="e">
        <f>IF(表2_4[[#This Row],[年收入总个人所得税税负]]=MIN(表2_4[[#All],[年收入总个人所得税税负]]),表2_4[[#This Row],[年收入总个人所得税税负]],NA())</f>
        <v>#N/A</v>
      </c>
      <c r="G90" s="12">
        <f>1-表2_4[[#This Row],[薪酬发放比例]]</f>
        <v>8.7999999999999967E-2</v>
      </c>
    </row>
    <row r="91" spans="1:7" x14ac:dyDescent="0.25">
      <c r="A91" s="11">
        <v>0.91100000000000003</v>
      </c>
      <c r="B91" s="7">
        <f>ROUND((MAX((最优测算!$D$7*A91-SUM(最优测算!$D$9:$D$25))*{3;10;20;25;30;35;45}%-{0;2520;16920;31920;52920;85920;181920},0)+IFERROR(最优测算!$D$7*(1-A91)*VLOOKUP(最优测算!$D$7*(1-A91)/12-1%%,数据!$J$3:$L$9,2,1)-VLOOKUP(最优测算!$D$7*(1-A91)/12-1%%,数据!$J$3:$L$9,3,1),0))/最优测算!$D$7,5)</f>
        <v>0.10525</v>
      </c>
      <c r="C91" s="8">
        <f>最优测算!$D$7*A91</f>
        <v>409950</v>
      </c>
      <c r="D91" s="8">
        <f>最优测算!$D$7*(1-A91)</f>
        <v>40049.999999999985</v>
      </c>
      <c r="E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" s="12" t="e">
        <f>IF(表2_4[[#This Row],[年收入总个人所得税税负]]=MIN(表2_4[[#All],[年收入总个人所得税税负]]),表2_4[[#This Row],[年收入总个人所得税税负]],NA())</f>
        <v>#N/A</v>
      </c>
      <c r="G91" s="12">
        <f>1-表2_4[[#This Row],[薪酬发放比例]]</f>
        <v>8.8999999999999968E-2</v>
      </c>
    </row>
    <row r="92" spans="1:7" x14ac:dyDescent="0.25">
      <c r="A92" s="11">
        <v>0.91</v>
      </c>
      <c r="B92" s="7">
        <f>ROUND((MAX((最优测算!$D$7*A92-SUM(最优测算!$D$9:$D$25))*{3;10;20;25;30;35;45}%-{0;2520;16920;31920;52920;85920;181920},0)+IFERROR(最优测算!$D$7*(1-A92)*VLOOKUP(最优测算!$D$7*(1-A92)/12-1%%,数据!$J$3:$L$9,2,1)-VLOOKUP(最优测算!$D$7*(1-A92)/12-1%%,数据!$J$3:$L$9,3,1),0))/最优测算!$D$7,5)</f>
        <v>0.1051</v>
      </c>
      <c r="C92" s="8">
        <f>最优测算!$D$7*A92</f>
        <v>409500</v>
      </c>
      <c r="D92" s="8">
        <f>最优测算!$D$7*(1-A92)</f>
        <v>40499.999999999985</v>
      </c>
      <c r="E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" s="12" t="e">
        <f>IF(表2_4[[#This Row],[年收入总个人所得税税负]]=MIN(表2_4[[#All],[年收入总个人所得税税负]]),表2_4[[#This Row],[年收入总个人所得税税负]],NA())</f>
        <v>#N/A</v>
      </c>
      <c r="G92" s="12">
        <f>1-表2_4[[#This Row],[薪酬发放比例]]</f>
        <v>8.9999999999999969E-2</v>
      </c>
    </row>
    <row r="93" spans="1:7" x14ac:dyDescent="0.25">
      <c r="A93" s="11">
        <v>0.90900000000000003</v>
      </c>
      <c r="B93" s="7">
        <f>ROUND((MAX((最优测算!$D$7*A93-SUM(最优测算!$D$9:$D$25))*{3;10;20;25;30;35;45}%-{0;2520;16920;31920;52920;85920;181920},0)+IFERROR(最优测算!$D$7*(1-A93)*VLOOKUP(最优测算!$D$7*(1-A93)/12-1%%,数据!$J$3:$L$9,2,1)-VLOOKUP(最优测算!$D$7*(1-A93)/12-1%%,数据!$J$3:$L$9,3,1),0))/最优测算!$D$7,5)</f>
        <v>0.10495</v>
      </c>
      <c r="C93" s="8">
        <f>最优测算!$D$7*A93</f>
        <v>409050</v>
      </c>
      <c r="D93" s="8">
        <f>最优测算!$D$7*(1-A93)</f>
        <v>40949.999999999985</v>
      </c>
      <c r="E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" s="12" t="e">
        <f>IF(表2_4[[#This Row],[年收入总个人所得税税负]]=MIN(表2_4[[#All],[年收入总个人所得税税负]]),表2_4[[#This Row],[年收入总个人所得税税负]],NA())</f>
        <v>#N/A</v>
      </c>
      <c r="G93" s="12">
        <f>1-表2_4[[#This Row],[薪酬发放比例]]</f>
        <v>9.099999999999997E-2</v>
      </c>
    </row>
    <row r="94" spans="1:7" x14ac:dyDescent="0.25">
      <c r="A94" s="11">
        <v>0.90800000000000003</v>
      </c>
      <c r="B94" s="7">
        <f>ROUND((MAX((最优测算!$D$7*A94-SUM(最优测算!$D$9:$D$25))*{3;10;20;25;30;35;45}%-{0;2520;16920;31920;52920;85920;181920},0)+IFERROR(最优测算!$D$7*(1-A94)*VLOOKUP(最优测算!$D$7*(1-A94)/12-1%%,数据!$J$3:$L$9,2,1)-VLOOKUP(最优测算!$D$7*(1-A94)/12-1%%,数据!$J$3:$L$9,3,1),0))/最优测算!$D$7,5)</f>
        <v>0.1048</v>
      </c>
      <c r="C94" s="8">
        <f>最优测算!$D$7*A94</f>
        <v>408600</v>
      </c>
      <c r="D94" s="8">
        <f>最优测算!$D$7*(1-A94)</f>
        <v>41399.999999999985</v>
      </c>
      <c r="E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" s="12" t="e">
        <f>IF(表2_4[[#This Row],[年收入总个人所得税税负]]=MIN(表2_4[[#All],[年收入总个人所得税税负]]),表2_4[[#This Row],[年收入总个人所得税税负]],NA())</f>
        <v>#N/A</v>
      </c>
      <c r="G94" s="12">
        <f>1-表2_4[[#This Row],[薪酬发放比例]]</f>
        <v>9.1999999999999971E-2</v>
      </c>
    </row>
    <row r="95" spans="1:7" x14ac:dyDescent="0.25">
      <c r="A95" s="11">
        <v>0.90700000000000003</v>
      </c>
      <c r="B95" s="7">
        <f>ROUND((MAX((最优测算!$D$7*A95-SUM(最优测算!$D$9:$D$25))*{3;10;20;25;30;35;45}%-{0;2520;16920;31920;52920;85920;181920},0)+IFERROR(最优测算!$D$7*(1-A95)*VLOOKUP(最优测算!$D$7*(1-A95)/12-1%%,数据!$J$3:$L$9,2,1)-VLOOKUP(最优测算!$D$7*(1-A95)/12-1%%,数据!$J$3:$L$9,3,1),0))/最优测算!$D$7,5)</f>
        <v>0.10465000000000001</v>
      </c>
      <c r="C95" s="8">
        <f>最优测算!$D$7*A95</f>
        <v>408150</v>
      </c>
      <c r="D95" s="8">
        <f>最优测算!$D$7*(1-A95)</f>
        <v>41849.999999999985</v>
      </c>
      <c r="E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" s="12" t="e">
        <f>IF(表2_4[[#This Row],[年收入总个人所得税税负]]=MIN(表2_4[[#All],[年收入总个人所得税税负]]),表2_4[[#This Row],[年收入总个人所得税税负]],NA())</f>
        <v>#N/A</v>
      </c>
      <c r="G95" s="12">
        <f>1-表2_4[[#This Row],[薪酬发放比例]]</f>
        <v>9.2999999999999972E-2</v>
      </c>
    </row>
    <row r="96" spans="1:7" x14ac:dyDescent="0.25">
      <c r="A96" s="11">
        <v>0.90600000000000003</v>
      </c>
      <c r="B96" s="7">
        <f>ROUND((MAX((最优测算!$D$7*A96-SUM(最优测算!$D$9:$D$25))*{3;10;20;25;30;35;45}%-{0;2520;16920;31920;52920;85920;181920},0)+IFERROR(最优测算!$D$7*(1-A96)*VLOOKUP(最优测算!$D$7*(1-A96)/12-1%%,数据!$J$3:$L$9,2,1)-VLOOKUP(最优测算!$D$7*(1-A96)/12-1%%,数据!$J$3:$L$9,3,1),0))/最优测算!$D$7,5)</f>
        <v>0.10453</v>
      </c>
      <c r="C96" s="8">
        <f>最优测算!$D$7*A96</f>
        <v>407700</v>
      </c>
      <c r="D96" s="8">
        <f>最优测算!$D$7*(1-A96)</f>
        <v>42299.999999999985</v>
      </c>
      <c r="E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" s="12" t="e">
        <f>IF(表2_4[[#This Row],[年收入总个人所得税税负]]=MIN(表2_4[[#All],[年收入总个人所得税税负]]),表2_4[[#This Row],[年收入总个人所得税税负]],NA())</f>
        <v>#N/A</v>
      </c>
      <c r="G96" s="12">
        <f>1-表2_4[[#This Row],[薪酬发放比例]]</f>
        <v>9.3999999999999972E-2</v>
      </c>
    </row>
    <row r="97" spans="1:7" x14ac:dyDescent="0.25">
      <c r="A97" s="11">
        <v>0.90500000000000003</v>
      </c>
      <c r="B97" s="7">
        <f>ROUND((MAX((最优测算!$D$7*A97-SUM(最优测算!$D$9:$D$25))*{3;10;20;25;30;35;45}%-{0;2520;16920;31920;52920;85920;181920},0)+IFERROR(最优测算!$D$7*(1-A97)*VLOOKUP(最优测算!$D$7*(1-A97)/12-1%%,数据!$J$3:$L$9,2,1)-VLOOKUP(最优测算!$D$7*(1-A97)/12-1%%,数据!$J$3:$L$9,3,1),0))/最优测算!$D$7,5)</f>
        <v>0.10443</v>
      </c>
      <c r="C97" s="8">
        <f>最优测算!$D$7*A97</f>
        <v>407250</v>
      </c>
      <c r="D97" s="8">
        <f>最优测算!$D$7*(1-A97)</f>
        <v>42749.999999999985</v>
      </c>
      <c r="E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" s="12" t="e">
        <f>IF(表2_4[[#This Row],[年收入总个人所得税税负]]=MIN(表2_4[[#All],[年收入总个人所得税税负]]),表2_4[[#This Row],[年收入总个人所得税税负]],NA())</f>
        <v>#N/A</v>
      </c>
      <c r="G97" s="12">
        <f>1-表2_4[[#This Row],[薪酬发放比例]]</f>
        <v>9.4999999999999973E-2</v>
      </c>
    </row>
    <row r="98" spans="1:7" x14ac:dyDescent="0.25">
      <c r="A98" s="11">
        <v>0.90400000000000003</v>
      </c>
      <c r="B98" s="7">
        <f>ROUND((MAX((最优测算!$D$7*A98-SUM(最优测算!$D$9:$D$25))*{3;10;20;25;30;35;45}%-{0;2520;16920;31920;52920;85920;181920},0)+IFERROR(最优测算!$D$7*(1-A98)*VLOOKUP(最优测算!$D$7*(1-A98)/12-1%%,数据!$J$3:$L$9,2,1)-VLOOKUP(最优测算!$D$7*(1-A98)/12-1%%,数据!$J$3:$L$9,3,1),0))/最优测算!$D$7,5)</f>
        <v>0.10433000000000001</v>
      </c>
      <c r="C98" s="8">
        <f>最优测算!$D$7*A98</f>
        <v>406800</v>
      </c>
      <c r="D98" s="8">
        <f>最优测算!$D$7*(1-A98)</f>
        <v>43199.999999999985</v>
      </c>
      <c r="E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" s="12" t="e">
        <f>IF(表2_4[[#This Row],[年收入总个人所得税税负]]=MIN(表2_4[[#All],[年收入总个人所得税税负]]),表2_4[[#This Row],[年收入总个人所得税税负]],NA())</f>
        <v>#N/A</v>
      </c>
      <c r="G98" s="12">
        <f>1-表2_4[[#This Row],[薪酬发放比例]]</f>
        <v>9.5999999999999974E-2</v>
      </c>
    </row>
    <row r="99" spans="1:7" x14ac:dyDescent="0.25">
      <c r="A99" s="11">
        <v>0.90300000000000002</v>
      </c>
      <c r="B99" s="7">
        <f>ROUND((MAX((最优测算!$D$7*A99-SUM(最优测算!$D$9:$D$25))*{3;10;20;25;30;35;45}%-{0;2520;16920;31920;52920;85920;181920},0)+IFERROR(最优测算!$D$7*(1-A99)*VLOOKUP(最优测算!$D$7*(1-A99)/12-1%%,数据!$J$3:$L$9,2,1)-VLOOKUP(最优测算!$D$7*(1-A99)/12-1%%,数据!$J$3:$L$9,3,1),0))/最优测算!$D$7,5)</f>
        <v>0.10423</v>
      </c>
      <c r="C99" s="8">
        <f>最优测算!$D$7*A99</f>
        <v>406350</v>
      </c>
      <c r="D99" s="8">
        <f>最优测算!$D$7*(1-A99)</f>
        <v>43649.999999999985</v>
      </c>
      <c r="E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" s="12" t="e">
        <f>IF(表2_4[[#This Row],[年收入总个人所得税税负]]=MIN(表2_4[[#All],[年收入总个人所得税税负]]),表2_4[[#This Row],[年收入总个人所得税税负]],NA())</f>
        <v>#N/A</v>
      </c>
      <c r="G99" s="12">
        <f>1-表2_4[[#This Row],[薪酬发放比例]]</f>
        <v>9.6999999999999975E-2</v>
      </c>
    </row>
    <row r="100" spans="1:7" x14ac:dyDescent="0.25">
      <c r="A100" s="11">
        <v>0.90200000000000002</v>
      </c>
      <c r="B100" s="7">
        <f>ROUND((MAX((最优测算!$D$7*A100-SUM(最优测算!$D$9:$D$25))*{3;10;20;25;30;35;45}%-{0;2520;16920;31920;52920;85920;181920},0)+IFERROR(最优测算!$D$7*(1-A100)*VLOOKUP(最优测算!$D$7*(1-A100)/12-1%%,数据!$J$3:$L$9,2,1)-VLOOKUP(最优测算!$D$7*(1-A100)/12-1%%,数据!$J$3:$L$9,3,1),0))/最优测算!$D$7,5)</f>
        <v>0.10413</v>
      </c>
      <c r="C100" s="8">
        <f>最优测算!$D$7*A100</f>
        <v>405900</v>
      </c>
      <c r="D100" s="8">
        <f>最优测算!$D$7*(1-A100)</f>
        <v>44099.999999999993</v>
      </c>
      <c r="E1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0" s="12" t="e">
        <f>IF(表2_4[[#This Row],[年收入总个人所得税税负]]=MIN(表2_4[[#All],[年收入总个人所得税税负]]),表2_4[[#This Row],[年收入总个人所得税税负]],NA())</f>
        <v>#N/A</v>
      </c>
      <c r="G100" s="12">
        <f>1-表2_4[[#This Row],[薪酬发放比例]]</f>
        <v>9.7999999999999976E-2</v>
      </c>
    </row>
    <row r="101" spans="1:7" x14ac:dyDescent="0.25">
      <c r="A101" s="11">
        <v>0.90100000000000002</v>
      </c>
      <c r="B101" s="7">
        <f>ROUND((MAX((最优测算!$D$7*A101-SUM(最优测算!$D$9:$D$25))*{3;10;20;25;30;35;45}%-{0;2520;16920;31920;52920;85920;181920},0)+IFERROR(最优测算!$D$7*(1-A101)*VLOOKUP(最优测算!$D$7*(1-A101)/12-1%%,数据!$J$3:$L$9,2,1)-VLOOKUP(最优测算!$D$7*(1-A101)/12-1%%,数据!$J$3:$L$9,3,1),0))/最优测算!$D$7,5)</f>
        <v>0.10403</v>
      </c>
      <c r="C101" s="8">
        <f>最优测算!$D$7*A101</f>
        <v>405450</v>
      </c>
      <c r="D101" s="8">
        <f>最优测算!$D$7*(1-A101)</f>
        <v>44549.999999999993</v>
      </c>
      <c r="E1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1" s="12" t="e">
        <f>IF(表2_4[[#This Row],[年收入总个人所得税税负]]=MIN(表2_4[[#All],[年收入总个人所得税税负]]),表2_4[[#This Row],[年收入总个人所得税税负]],NA())</f>
        <v>#N/A</v>
      </c>
      <c r="G101" s="12">
        <f>1-表2_4[[#This Row],[薪酬发放比例]]</f>
        <v>9.8999999999999977E-2</v>
      </c>
    </row>
    <row r="102" spans="1:7" x14ac:dyDescent="0.25">
      <c r="A102" s="11">
        <v>0.9</v>
      </c>
      <c r="B102" s="7">
        <f>ROUND((MAX((最优测算!$D$7*A102-SUM(最优测算!$D$9:$D$25))*{3;10;20;25;30;35;45}%-{0;2520;16920;31920;52920;85920;181920},0)+IFERROR(最优测算!$D$7*(1-A102)*VLOOKUP(最优测算!$D$7*(1-A102)/12-1%%,数据!$J$3:$L$9,2,1)-VLOOKUP(最优测算!$D$7*(1-A102)/12-1%%,数据!$J$3:$L$9,3,1),0))/最优测算!$D$7,5)</f>
        <v>0.10392999999999999</v>
      </c>
      <c r="C102" s="8">
        <f>最优测算!$D$7*A102</f>
        <v>405000</v>
      </c>
      <c r="D102" s="8">
        <f>最优测算!$D$7*(1-A102)</f>
        <v>44999.999999999993</v>
      </c>
      <c r="E1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2" s="12" t="e">
        <f>IF(表2_4[[#This Row],[年收入总个人所得税税负]]=MIN(表2_4[[#All],[年收入总个人所得税税负]]),表2_4[[#This Row],[年收入总个人所得税税负]],NA())</f>
        <v>#N/A</v>
      </c>
      <c r="G102" s="12">
        <f>1-表2_4[[#This Row],[薪酬发放比例]]</f>
        <v>9.9999999999999978E-2</v>
      </c>
    </row>
    <row r="103" spans="1:7" x14ac:dyDescent="0.25">
      <c r="A103" s="11">
        <v>0.89900000000000002</v>
      </c>
      <c r="B103" s="7">
        <f>ROUND((MAX((最优测算!$D$7*A103-SUM(最优测算!$D$9:$D$25))*{3;10;20;25;30;35;45}%-{0;2520;16920;31920;52920;85920;181920},0)+IFERROR(最优测算!$D$7*(1-A103)*VLOOKUP(最优测算!$D$7*(1-A103)/12-1%%,数据!$J$3:$L$9,2,1)-VLOOKUP(最优测算!$D$7*(1-A103)/12-1%%,数据!$J$3:$L$9,3,1),0))/最优测算!$D$7,5)</f>
        <v>0.10383000000000001</v>
      </c>
      <c r="C103" s="8">
        <f>最优测算!$D$7*A103</f>
        <v>404550</v>
      </c>
      <c r="D103" s="8">
        <f>最优测算!$D$7*(1-A103)</f>
        <v>45449.999999999993</v>
      </c>
      <c r="E1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3" s="12" t="e">
        <f>IF(表2_4[[#This Row],[年收入总个人所得税税负]]=MIN(表2_4[[#All],[年收入总个人所得税税负]]),表2_4[[#This Row],[年收入总个人所得税税负]],NA())</f>
        <v>#N/A</v>
      </c>
      <c r="G103" s="12">
        <f>1-表2_4[[#This Row],[薪酬发放比例]]</f>
        <v>0.10099999999999998</v>
      </c>
    </row>
    <row r="104" spans="1:7" x14ac:dyDescent="0.25">
      <c r="A104" s="11">
        <v>0.89800000000000002</v>
      </c>
      <c r="B104" s="7">
        <f>ROUND((MAX((最优测算!$D$7*A104-SUM(最优测算!$D$9:$D$25))*{3;10;20;25;30;35;45}%-{0;2520;16920;31920;52920;85920;181920},0)+IFERROR(最优测算!$D$7*(1-A104)*VLOOKUP(最优测算!$D$7*(1-A104)/12-1%%,数据!$J$3:$L$9,2,1)-VLOOKUP(最优测算!$D$7*(1-A104)/12-1%%,数据!$J$3:$L$9,3,1),0))/最优测算!$D$7,5)</f>
        <v>0.10373</v>
      </c>
      <c r="C104" s="8">
        <f>最优测算!$D$7*A104</f>
        <v>404100</v>
      </c>
      <c r="D104" s="8">
        <f>最优测算!$D$7*(1-A104)</f>
        <v>45899.999999999993</v>
      </c>
      <c r="E1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4" s="12" t="e">
        <f>IF(表2_4[[#This Row],[年收入总个人所得税税负]]=MIN(表2_4[[#All],[年收入总个人所得税税负]]),表2_4[[#This Row],[年收入总个人所得税税负]],NA())</f>
        <v>#N/A</v>
      </c>
      <c r="G104" s="12">
        <f>1-表2_4[[#This Row],[薪酬发放比例]]</f>
        <v>0.10199999999999998</v>
      </c>
    </row>
    <row r="105" spans="1:7" x14ac:dyDescent="0.25">
      <c r="A105" s="11">
        <v>0.89700000000000002</v>
      </c>
      <c r="B105" s="7">
        <f>ROUND((MAX((最优测算!$D$7*A105-SUM(最优测算!$D$9:$D$25))*{3;10;20;25;30;35;45}%-{0;2520;16920;31920;52920;85920;181920},0)+IFERROR(最优测算!$D$7*(1-A105)*VLOOKUP(最优测算!$D$7*(1-A105)/12-1%%,数据!$J$3:$L$9,2,1)-VLOOKUP(最优测算!$D$7*(1-A105)/12-1%%,数据!$J$3:$L$9,3,1),0))/最优测算!$D$7,5)</f>
        <v>0.10363</v>
      </c>
      <c r="C105" s="8">
        <f>最优测算!$D$7*A105</f>
        <v>403650</v>
      </c>
      <c r="D105" s="8">
        <f>最优测算!$D$7*(1-A105)</f>
        <v>46349.999999999993</v>
      </c>
      <c r="E1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5" s="12" t="e">
        <f>IF(表2_4[[#This Row],[年收入总个人所得税税负]]=MIN(表2_4[[#All],[年收入总个人所得税税负]]),表2_4[[#This Row],[年收入总个人所得税税负]],NA())</f>
        <v>#N/A</v>
      </c>
      <c r="G105" s="12">
        <f>1-表2_4[[#This Row],[薪酬发放比例]]</f>
        <v>0.10299999999999998</v>
      </c>
    </row>
    <row r="106" spans="1:7" x14ac:dyDescent="0.25">
      <c r="A106" s="11">
        <v>0.89600000000000002</v>
      </c>
      <c r="B106" s="7">
        <f>ROUND((MAX((最优测算!$D$7*A106-SUM(最优测算!$D$9:$D$25))*{3;10;20;25;30;35;45}%-{0;2520;16920;31920;52920;85920;181920},0)+IFERROR(最优测算!$D$7*(1-A106)*VLOOKUP(最优测算!$D$7*(1-A106)/12-1%%,数据!$J$3:$L$9,2,1)-VLOOKUP(最优测算!$D$7*(1-A106)/12-1%%,数据!$J$3:$L$9,3,1),0))/最优测算!$D$7,5)</f>
        <v>0.10353</v>
      </c>
      <c r="C106" s="8">
        <f>最优测算!$D$7*A106</f>
        <v>403200</v>
      </c>
      <c r="D106" s="8">
        <f>最优测算!$D$7*(1-A106)</f>
        <v>46799.999999999993</v>
      </c>
      <c r="E1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6" s="12" t="e">
        <f>IF(表2_4[[#This Row],[年收入总个人所得税税负]]=MIN(表2_4[[#All],[年收入总个人所得税税负]]),表2_4[[#This Row],[年收入总个人所得税税负]],NA())</f>
        <v>#N/A</v>
      </c>
      <c r="G106" s="12">
        <f>1-表2_4[[#This Row],[薪酬发放比例]]</f>
        <v>0.10399999999999998</v>
      </c>
    </row>
    <row r="107" spans="1:7" x14ac:dyDescent="0.25">
      <c r="A107" s="11">
        <v>0.89500000000000002</v>
      </c>
      <c r="B107" s="7">
        <f>ROUND((MAX((最优测算!$D$7*A107-SUM(最优测算!$D$9:$D$25))*{3;10;20;25;30;35;45}%-{0;2520;16920;31920;52920;85920;181920},0)+IFERROR(最优测算!$D$7*(1-A107)*VLOOKUP(最优测算!$D$7*(1-A107)/12-1%%,数据!$J$3:$L$9,2,1)-VLOOKUP(最优测算!$D$7*(1-A107)/12-1%%,数据!$J$3:$L$9,3,1),0))/最优测算!$D$7,5)</f>
        <v>0.10342999999999999</v>
      </c>
      <c r="C107" s="8">
        <f>最优测算!$D$7*A107</f>
        <v>402750</v>
      </c>
      <c r="D107" s="8">
        <f>最优测算!$D$7*(1-A107)</f>
        <v>47249.999999999993</v>
      </c>
      <c r="E1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7" s="12" t="e">
        <f>IF(表2_4[[#This Row],[年收入总个人所得税税负]]=MIN(表2_4[[#All],[年收入总个人所得税税负]]),表2_4[[#This Row],[年收入总个人所得税税负]],NA())</f>
        <v>#N/A</v>
      </c>
      <c r="G107" s="12">
        <f>1-表2_4[[#This Row],[薪酬发放比例]]</f>
        <v>0.10499999999999998</v>
      </c>
    </row>
    <row r="108" spans="1:7" x14ac:dyDescent="0.25">
      <c r="A108" s="11">
        <v>0.89400000000000002</v>
      </c>
      <c r="B108" s="7">
        <f>ROUND((MAX((最优测算!$D$7*A108-SUM(最优测算!$D$9:$D$25))*{3;10;20;25;30;35;45}%-{0;2520;16920;31920;52920;85920;181920},0)+IFERROR(最优测算!$D$7*(1-A108)*VLOOKUP(最优测算!$D$7*(1-A108)/12-1%%,数据!$J$3:$L$9,2,1)-VLOOKUP(最优测算!$D$7*(1-A108)/12-1%%,数据!$J$3:$L$9,3,1),0))/最优测算!$D$7,5)</f>
        <v>0.10333000000000001</v>
      </c>
      <c r="C108" s="8">
        <f>最优测算!$D$7*A108</f>
        <v>402300</v>
      </c>
      <c r="D108" s="8">
        <f>最优测算!$D$7*(1-A108)</f>
        <v>47699.999999999993</v>
      </c>
      <c r="E1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8" s="12" t="e">
        <f>IF(表2_4[[#This Row],[年收入总个人所得税税负]]=MIN(表2_4[[#All],[年收入总个人所得税税负]]),表2_4[[#This Row],[年收入总个人所得税税负]],NA())</f>
        <v>#N/A</v>
      </c>
      <c r="G108" s="12">
        <f>1-表2_4[[#This Row],[薪酬发放比例]]</f>
        <v>0.10599999999999998</v>
      </c>
    </row>
    <row r="109" spans="1:7" x14ac:dyDescent="0.25">
      <c r="A109" s="11">
        <v>0.89300000000000002</v>
      </c>
      <c r="B109" s="7">
        <f>ROUND((MAX((最优测算!$D$7*A109-SUM(最优测算!$D$9:$D$25))*{3;10;20;25;30;35;45}%-{0;2520;16920;31920;52920;85920;181920},0)+IFERROR(最优测算!$D$7*(1-A109)*VLOOKUP(最优测算!$D$7*(1-A109)/12-1%%,数据!$J$3:$L$9,2,1)-VLOOKUP(最优测算!$D$7*(1-A109)/12-1%%,数据!$J$3:$L$9,3,1),0))/最优测算!$D$7,5)</f>
        <v>0.10323</v>
      </c>
      <c r="C109" s="8">
        <f>最优测算!$D$7*A109</f>
        <v>401850</v>
      </c>
      <c r="D109" s="8">
        <f>最优测算!$D$7*(1-A109)</f>
        <v>48149.999999999993</v>
      </c>
      <c r="E1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9" s="12" t="e">
        <f>IF(表2_4[[#This Row],[年收入总个人所得税税负]]=MIN(表2_4[[#All],[年收入总个人所得税税负]]),表2_4[[#This Row],[年收入总个人所得税税负]],NA())</f>
        <v>#N/A</v>
      </c>
      <c r="G109" s="12">
        <f>1-表2_4[[#This Row],[薪酬发放比例]]</f>
        <v>0.10699999999999998</v>
      </c>
    </row>
    <row r="110" spans="1:7" x14ac:dyDescent="0.25">
      <c r="A110" s="11">
        <v>0.89200000000000002</v>
      </c>
      <c r="B110" s="7">
        <f>ROUND((MAX((最优测算!$D$7*A110-SUM(最优测算!$D$9:$D$25))*{3;10;20;25;30;35;45}%-{0;2520;16920;31920;52920;85920;181920},0)+IFERROR(最优测算!$D$7*(1-A110)*VLOOKUP(最优测算!$D$7*(1-A110)/12-1%%,数据!$J$3:$L$9,2,1)-VLOOKUP(最优测算!$D$7*(1-A110)/12-1%%,数据!$J$3:$L$9,3,1),0))/最优测算!$D$7,5)</f>
        <v>0.10313</v>
      </c>
      <c r="C110" s="8">
        <f>最优测算!$D$7*A110</f>
        <v>401400</v>
      </c>
      <c r="D110" s="8">
        <f>最优测算!$D$7*(1-A110)</f>
        <v>48599.999999999993</v>
      </c>
      <c r="E1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0" s="12" t="e">
        <f>IF(表2_4[[#This Row],[年收入总个人所得税税负]]=MIN(表2_4[[#All],[年收入总个人所得税税负]]),表2_4[[#This Row],[年收入总个人所得税税负]],NA())</f>
        <v>#N/A</v>
      </c>
      <c r="G110" s="12">
        <f>1-表2_4[[#This Row],[薪酬发放比例]]</f>
        <v>0.10799999999999998</v>
      </c>
    </row>
    <row r="111" spans="1:7" x14ac:dyDescent="0.25">
      <c r="A111" s="11">
        <v>0.89100000000000001</v>
      </c>
      <c r="B111" s="7">
        <f>ROUND((MAX((最优测算!$D$7*A111-SUM(最优测算!$D$9:$D$25))*{3;10;20;25;30;35;45}%-{0;2520;16920;31920;52920;85920;181920},0)+IFERROR(最优测算!$D$7*(1-A111)*VLOOKUP(最优测算!$D$7*(1-A111)/12-1%%,数据!$J$3:$L$9,2,1)-VLOOKUP(最优测算!$D$7*(1-A111)/12-1%%,数据!$J$3:$L$9,3,1),0))/最优测算!$D$7,5)</f>
        <v>0.10303</v>
      </c>
      <c r="C111" s="8">
        <f>最优测算!$D$7*A111</f>
        <v>400950</v>
      </c>
      <c r="D111" s="8">
        <f>最优测算!$D$7*(1-A111)</f>
        <v>49049.999999999993</v>
      </c>
      <c r="E1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1" s="12" t="e">
        <f>IF(表2_4[[#This Row],[年收入总个人所得税税负]]=MIN(表2_4[[#All],[年收入总个人所得税税负]]),表2_4[[#This Row],[年收入总个人所得税税负]],NA())</f>
        <v>#N/A</v>
      </c>
      <c r="G111" s="12">
        <f>1-表2_4[[#This Row],[薪酬发放比例]]</f>
        <v>0.10899999999999999</v>
      </c>
    </row>
    <row r="112" spans="1:7" x14ac:dyDescent="0.25">
      <c r="A112" s="11">
        <v>0.89</v>
      </c>
      <c r="B112" s="7">
        <f>ROUND((MAX((最优测算!$D$7*A112-SUM(最优测算!$D$9:$D$25))*{3;10;20;25;30;35;45}%-{0;2520;16920;31920;52920;85920;181920},0)+IFERROR(最优测算!$D$7*(1-A112)*VLOOKUP(最优测算!$D$7*(1-A112)/12-1%%,数据!$J$3:$L$9,2,1)-VLOOKUP(最优测算!$D$7*(1-A112)/12-1%%,数据!$J$3:$L$9,3,1),0))/最优测算!$D$7,5)</f>
        <v>0.10292999999999999</v>
      </c>
      <c r="C112" s="8">
        <f>最优测算!$D$7*A112</f>
        <v>400500</v>
      </c>
      <c r="D112" s="8">
        <f>最优测算!$D$7*(1-A112)</f>
        <v>49499.999999999993</v>
      </c>
      <c r="E1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2" s="12" t="e">
        <f>IF(表2_4[[#This Row],[年收入总个人所得税税负]]=MIN(表2_4[[#All],[年收入总个人所得税税负]]),表2_4[[#This Row],[年收入总个人所得税税负]],NA())</f>
        <v>#N/A</v>
      </c>
      <c r="G112" s="12">
        <f>1-表2_4[[#This Row],[薪酬发放比例]]</f>
        <v>0.10999999999999999</v>
      </c>
    </row>
    <row r="113" spans="1:7" x14ac:dyDescent="0.25">
      <c r="A113" s="11">
        <v>0.88900000000000001</v>
      </c>
      <c r="B113" s="7">
        <f>ROUND((MAX((最优测算!$D$7*A113-SUM(最优测算!$D$9:$D$25))*{3;10;20;25;30;35;45}%-{0;2520;16920;31920;52920;85920;181920},0)+IFERROR(最优测算!$D$7*(1-A113)*VLOOKUP(最优测算!$D$7*(1-A113)/12-1%%,数据!$J$3:$L$9,2,1)-VLOOKUP(最优测算!$D$7*(1-A113)/12-1%%,数据!$J$3:$L$9,3,1),0))/最优测算!$D$7,5)</f>
        <v>0.10283</v>
      </c>
      <c r="C113" s="8">
        <f>最优测算!$D$7*A113</f>
        <v>400050</v>
      </c>
      <c r="D113" s="8">
        <f>最优测算!$D$7*(1-A113)</f>
        <v>49949.999999999993</v>
      </c>
      <c r="E1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3" s="12" t="e">
        <f>IF(表2_4[[#This Row],[年收入总个人所得税税负]]=MIN(表2_4[[#All],[年收入总个人所得税税负]]),表2_4[[#This Row],[年收入总个人所得税税负]],NA())</f>
        <v>#N/A</v>
      </c>
      <c r="G113" s="12">
        <f>1-表2_4[[#This Row],[薪酬发放比例]]</f>
        <v>0.11099999999999999</v>
      </c>
    </row>
    <row r="114" spans="1:7" x14ac:dyDescent="0.25">
      <c r="A114" s="11">
        <v>0.88800000000000001</v>
      </c>
      <c r="B114" s="7">
        <f>ROUND((MAX((最优测算!$D$7*A114-SUM(最优测算!$D$9:$D$25))*{3;10;20;25;30;35;45}%-{0;2520;16920;31920;52920;85920;181920},0)+IFERROR(最优测算!$D$7*(1-A114)*VLOOKUP(最优测算!$D$7*(1-A114)/12-1%%,数据!$J$3:$L$9,2,1)-VLOOKUP(最优测算!$D$7*(1-A114)/12-1%%,数据!$J$3:$L$9,3,1),0))/最优测算!$D$7,5)</f>
        <v>0.10273</v>
      </c>
      <c r="C114" s="8">
        <f>最优测算!$D$7*A114</f>
        <v>399600</v>
      </c>
      <c r="D114" s="8">
        <f>最优测算!$D$7*(1-A114)</f>
        <v>50399.999999999993</v>
      </c>
      <c r="E1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4" s="12" t="e">
        <f>IF(表2_4[[#This Row],[年收入总个人所得税税负]]=MIN(表2_4[[#All],[年收入总个人所得税税负]]),表2_4[[#This Row],[年收入总个人所得税税负]],NA())</f>
        <v>#N/A</v>
      </c>
      <c r="G114" s="12">
        <f>1-表2_4[[#This Row],[薪酬发放比例]]</f>
        <v>0.11199999999999999</v>
      </c>
    </row>
    <row r="115" spans="1:7" x14ac:dyDescent="0.25">
      <c r="A115" s="11">
        <v>0.88700000000000001</v>
      </c>
      <c r="B115" s="7">
        <f>ROUND((MAX((最优测算!$D$7*A115-SUM(最优测算!$D$9:$D$25))*{3;10;20;25;30;35;45}%-{0;2520;16920;31920;52920;85920;181920},0)+IFERROR(最优测算!$D$7*(1-A115)*VLOOKUP(最优测算!$D$7*(1-A115)/12-1%%,数据!$J$3:$L$9,2,1)-VLOOKUP(最优测算!$D$7*(1-A115)/12-1%%,数据!$J$3:$L$9,3,1),0))/最优测算!$D$7,5)</f>
        <v>0.10263</v>
      </c>
      <c r="C115" s="8">
        <f>最优测算!$D$7*A115</f>
        <v>399150</v>
      </c>
      <c r="D115" s="8">
        <f>最优测算!$D$7*(1-A115)</f>
        <v>50849.999999999993</v>
      </c>
      <c r="E1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5" s="12" t="e">
        <f>IF(表2_4[[#This Row],[年收入总个人所得税税负]]=MIN(表2_4[[#All],[年收入总个人所得税税负]]),表2_4[[#This Row],[年收入总个人所得税税负]],NA())</f>
        <v>#N/A</v>
      </c>
      <c r="G115" s="12">
        <f>1-表2_4[[#This Row],[薪酬发放比例]]</f>
        <v>0.11299999999999999</v>
      </c>
    </row>
    <row r="116" spans="1:7" x14ac:dyDescent="0.25">
      <c r="A116" s="11">
        <v>0.88600000000000001</v>
      </c>
      <c r="B116" s="7">
        <f>ROUND((MAX((最优测算!$D$7*A116-SUM(最优测算!$D$9:$D$25))*{3;10;20;25;30;35;45}%-{0;2520;16920;31920;52920;85920;181920},0)+IFERROR(最优测算!$D$7*(1-A116)*VLOOKUP(最优测算!$D$7*(1-A116)/12-1%%,数据!$J$3:$L$9,2,1)-VLOOKUP(最优测算!$D$7*(1-A116)/12-1%%,数据!$J$3:$L$9,3,1),0))/最优测算!$D$7,5)</f>
        <v>0.10253</v>
      </c>
      <c r="C116" s="8">
        <f>最优测算!$D$7*A116</f>
        <v>398700</v>
      </c>
      <c r="D116" s="8">
        <f>最优测算!$D$7*(1-A116)</f>
        <v>51299.999999999993</v>
      </c>
      <c r="E1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6" s="12" t="e">
        <f>IF(表2_4[[#This Row],[年收入总个人所得税税负]]=MIN(表2_4[[#All],[年收入总个人所得税税负]]),表2_4[[#This Row],[年收入总个人所得税税负]],NA())</f>
        <v>#N/A</v>
      </c>
      <c r="G116" s="12">
        <f>1-表2_4[[#This Row],[薪酬发放比例]]</f>
        <v>0.11399999999999999</v>
      </c>
    </row>
    <row r="117" spans="1:7" x14ac:dyDescent="0.25">
      <c r="A117" s="11">
        <v>0.88500000000000001</v>
      </c>
      <c r="B117" s="7">
        <f>ROUND((MAX((最优测算!$D$7*A117-SUM(最优测算!$D$9:$D$25))*{3;10;20;25;30;35;45}%-{0;2520;16920;31920;52920;85920;181920},0)+IFERROR(最优测算!$D$7*(1-A117)*VLOOKUP(最优测算!$D$7*(1-A117)/12-1%%,数据!$J$3:$L$9,2,1)-VLOOKUP(最优测算!$D$7*(1-A117)/12-1%%,数据!$J$3:$L$9,3,1),0))/最优测算!$D$7,5)</f>
        <v>0.10242999999999999</v>
      </c>
      <c r="C117" s="8">
        <f>最优测算!$D$7*A117</f>
        <v>398250</v>
      </c>
      <c r="D117" s="8">
        <f>最优测算!$D$7*(1-A117)</f>
        <v>51749.999999999993</v>
      </c>
      <c r="E1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7" s="12" t="e">
        <f>IF(表2_4[[#This Row],[年收入总个人所得税税负]]=MIN(表2_4[[#All],[年收入总个人所得税税负]]),表2_4[[#This Row],[年收入总个人所得税税负]],NA())</f>
        <v>#N/A</v>
      </c>
      <c r="G117" s="12">
        <f>1-表2_4[[#This Row],[薪酬发放比例]]</f>
        <v>0.11499999999999999</v>
      </c>
    </row>
    <row r="118" spans="1:7" x14ac:dyDescent="0.25">
      <c r="A118" s="11">
        <v>0.88400000000000001</v>
      </c>
      <c r="B118" s="7">
        <f>ROUND((MAX((最优测算!$D$7*A118-SUM(最优测算!$D$9:$D$25))*{3;10;20;25;30;35;45}%-{0;2520;16920;31920;52920;85920;181920},0)+IFERROR(最优测算!$D$7*(1-A118)*VLOOKUP(最优测算!$D$7*(1-A118)/12-1%%,数据!$J$3:$L$9,2,1)-VLOOKUP(最优测算!$D$7*(1-A118)/12-1%%,数据!$J$3:$L$9,3,1),0))/最优测算!$D$7,5)</f>
        <v>0.10233</v>
      </c>
      <c r="C118" s="8">
        <f>最优测算!$D$7*A118</f>
        <v>397800</v>
      </c>
      <c r="D118" s="8">
        <f>最优测算!$D$7*(1-A118)</f>
        <v>52200</v>
      </c>
      <c r="E1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8" s="12" t="e">
        <f>IF(表2_4[[#This Row],[年收入总个人所得税税负]]=MIN(表2_4[[#All],[年收入总个人所得税税负]]),表2_4[[#This Row],[年收入总个人所得税税负]],NA())</f>
        <v>#N/A</v>
      </c>
      <c r="G118" s="12">
        <f>1-表2_4[[#This Row],[薪酬发放比例]]</f>
        <v>0.11599999999999999</v>
      </c>
    </row>
    <row r="119" spans="1:7" x14ac:dyDescent="0.25">
      <c r="A119" s="11">
        <v>0.88300000000000001</v>
      </c>
      <c r="B119" s="7">
        <f>ROUND((MAX((最优测算!$D$7*A119-SUM(最优测算!$D$9:$D$25))*{3;10;20;25;30;35;45}%-{0;2520;16920;31920;52920;85920;181920},0)+IFERROR(最优测算!$D$7*(1-A119)*VLOOKUP(最优测算!$D$7*(1-A119)/12-1%%,数据!$J$3:$L$9,2,1)-VLOOKUP(最优测算!$D$7*(1-A119)/12-1%%,数据!$J$3:$L$9,3,1),0))/最优测算!$D$7,5)</f>
        <v>0.10223</v>
      </c>
      <c r="C119" s="8">
        <f>最优测算!$D$7*A119</f>
        <v>397350</v>
      </c>
      <c r="D119" s="8">
        <f>最优测算!$D$7*(1-A119)</f>
        <v>52650</v>
      </c>
      <c r="E1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19" s="12" t="e">
        <f>IF(表2_4[[#This Row],[年收入总个人所得税税负]]=MIN(表2_4[[#All],[年收入总个人所得税税负]]),表2_4[[#This Row],[年收入总个人所得税税负]],NA())</f>
        <v>#N/A</v>
      </c>
      <c r="G119" s="12">
        <f>1-表2_4[[#This Row],[薪酬发放比例]]</f>
        <v>0.11699999999999999</v>
      </c>
    </row>
    <row r="120" spans="1:7" x14ac:dyDescent="0.25">
      <c r="A120" s="11">
        <v>0.88200000000000001</v>
      </c>
      <c r="B120" s="7">
        <f>ROUND((MAX((最优测算!$D$7*A120-SUM(最优测算!$D$9:$D$25))*{3;10;20;25;30;35;45}%-{0;2520;16920;31920;52920;85920;181920},0)+IFERROR(最优测算!$D$7*(1-A120)*VLOOKUP(最优测算!$D$7*(1-A120)/12-1%%,数据!$J$3:$L$9,2,1)-VLOOKUP(最优测算!$D$7*(1-A120)/12-1%%,数据!$J$3:$L$9,3,1),0))/最优测算!$D$7,5)</f>
        <v>0.10213</v>
      </c>
      <c r="C120" s="8">
        <f>最优测算!$D$7*A120</f>
        <v>396900</v>
      </c>
      <c r="D120" s="8">
        <f>最优测算!$D$7*(1-A120)</f>
        <v>53100</v>
      </c>
      <c r="E1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0" s="12" t="e">
        <f>IF(表2_4[[#This Row],[年收入总个人所得税税负]]=MIN(表2_4[[#All],[年收入总个人所得税税负]]),表2_4[[#This Row],[年收入总个人所得税税负]],NA())</f>
        <v>#N/A</v>
      </c>
      <c r="G120" s="12">
        <f>1-表2_4[[#This Row],[薪酬发放比例]]</f>
        <v>0.11799999999999999</v>
      </c>
    </row>
    <row r="121" spans="1:7" x14ac:dyDescent="0.25">
      <c r="A121" s="11">
        <v>0.88100000000000001</v>
      </c>
      <c r="B121" s="7">
        <f>ROUND((MAX((最优测算!$D$7*A121-SUM(最优测算!$D$9:$D$25))*{3;10;20;25;30;35;45}%-{0;2520;16920;31920;52920;85920;181920},0)+IFERROR(最优测算!$D$7*(1-A121)*VLOOKUP(最优测算!$D$7*(1-A121)/12-1%%,数据!$J$3:$L$9,2,1)-VLOOKUP(最优测算!$D$7*(1-A121)/12-1%%,数据!$J$3:$L$9,3,1),0))/最优测算!$D$7,5)</f>
        <v>0.10203</v>
      </c>
      <c r="C121" s="8">
        <f>最优测算!$D$7*A121</f>
        <v>396450</v>
      </c>
      <c r="D121" s="8">
        <f>最优测算!$D$7*(1-A121)</f>
        <v>53550</v>
      </c>
      <c r="E1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1" s="12" t="e">
        <f>IF(表2_4[[#This Row],[年收入总个人所得税税负]]=MIN(表2_4[[#All],[年收入总个人所得税税负]]),表2_4[[#This Row],[年收入总个人所得税税负]],NA())</f>
        <v>#N/A</v>
      </c>
      <c r="G121" s="12">
        <f>1-表2_4[[#This Row],[薪酬发放比例]]</f>
        <v>0.11899999999999999</v>
      </c>
    </row>
    <row r="122" spans="1:7" x14ac:dyDescent="0.25">
      <c r="A122" s="11">
        <v>0.88</v>
      </c>
      <c r="B122" s="7">
        <f>ROUND((MAX((最优测算!$D$7*A122-SUM(最优测算!$D$9:$D$25))*{3;10;20;25;30;35;45}%-{0;2520;16920;31920;52920;85920;181920},0)+IFERROR(最优测算!$D$7*(1-A122)*VLOOKUP(最优测算!$D$7*(1-A122)/12-1%%,数据!$J$3:$L$9,2,1)-VLOOKUP(最优测算!$D$7*(1-A122)/12-1%%,数据!$J$3:$L$9,3,1),0))/最优测算!$D$7,5)</f>
        <v>0.10193000000000001</v>
      </c>
      <c r="C122" s="8">
        <f>最优测算!$D$7*A122</f>
        <v>396000</v>
      </c>
      <c r="D122" s="8">
        <f>最优测算!$D$7*(1-A122)</f>
        <v>54000</v>
      </c>
      <c r="E1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2" s="12" t="e">
        <f>IF(表2_4[[#This Row],[年收入总个人所得税税负]]=MIN(表2_4[[#All],[年收入总个人所得税税负]]),表2_4[[#This Row],[年收入总个人所得税税负]],NA())</f>
        <v>#N/A</v>
      </c>
      <c r="G122" s="12">
        <f>1-表2_4[[#This Row],[薪酬发放比例]]</f>
        <v>0.12</v>
      </c>
    </row>
    <row r="123" spans="1:7" x14ac:dyDescent="0.25">
      <c r="A123" s="11">
        <v>0.879</v>
      </c>
      <c r="B123" s="7">
        <f>ROUND((MAX((最优测算!$D$7*A123-SUM(最优测算!$D$9:$D$25))*{3;10;20;25;30;35;45}%-{0;2520;16920;31920;52920;85920;181920},0)+IFERROR(最优测算!$D$7*(1-A123)*VLOOKUP(最优测算!$D$7*(1-A123)/12-1%%,数据!$J$3:$L$9,2,1)-VLOOKUP(最优测算!$D$7*(1-A123)/12-1%%,数据!$J$3:$L$9,3,1),0))/最优测算!$D$7,5)</f>
        <v>0.10183</v>
      </c>
      <c r="C123" s="8">
        <f>最优测算!$D$7*A123</f>
        <v>395550</v>
      </c>
      <c r="D123" s="8">
        <f>最优测算!$D$7*(1-A123)</f>
        <v>54450</v>
      </c>
      <c r="E1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3" s="12" t="e">
        <f>IF(表2_4[[#This Row],[年收入总个人所得税税负]]=MIN(表2_4[[#All],[年收入总个人所得税税负]]),表2_4[[#This Row],[年收入总个人所得税税负]],NA())</f>
        <v>#N/A</v>
      </c>
      <c r="G123" s="12">
        <f>1-表2_4[[#This Row],[薪酬发放比例]]</f>
        <v>0.121</v>
      </c>
    </row>
    <row r="124" spans="1:7" x14ac:dyDescent="0.25">
      <c r="A124" s="11">
        <v>0.878</v>
      </c>
      <c r="B124" s="7">
        <f>ROUND((MAX((最优测算!$D$7*A124-SUM(最优测算!$D$9:$D$25))*{3;10;20;25;30;35;45}%-{0;2520;16920;31920;52920;85920;181920},0)+IFERROR(最优测算!$D$7*(1-A124)*VLOOKUP(最优测算!$D$7*(1-A124)/12-1%%,数据!$J$3:$L$9,2,1)-VLOOKUP(最优测算!$D$7*(1-A124)/12-1%%,数据!$J$3:$L$9,3,1),0))/最优测算!$D$7,5)</f>
        <v>0.10173</v>
      </c>
      <c r="C124" s="8">
        <f>最优测算!$D$7*A124</f>
        <v>395100</v>
      </c>
      <c r="D124" s="8">
        <f>最优测算!$D$7*(1-A124)</f>
        <v>54900</v>
      </c>
      <c r="E1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4" s="12" t="e">
        <f>IF(表2_4[[#This Row],[年收入总个人所得税税负]]=MIN(表2_4[[#All],[年收入总个人所得税税负]]),表2_4[[#This Row],[年收入总个人所得税税负]],NA())</f>
        <v>#N/A</v>
      </c>
      <c r="G124" s="12">
        <f>1-表2_4[[#This Row],[薪酬发放比例]]</f>
        <v>0.122</v>
      </c>
    </row>
    <row r="125" spans="1:7" x14ac:dyDescent="0.25">
      <c r="A125" s="11">
        <v>0.877</v>
      </c>
      <c r="B125" s="7">
        <f>ROUND((MAX((最优测算!$D$7*A125-SUM(最优测算!$D$9:$D$25))*{3;10;20;25;30;35;45}%-{0;2520;16920;31920;52920;85920;181920},0)+IFERROR(最优测算!$D$7*(1-A125)*VLOOKUP(最优测算!$D$7*(1-A125)/12-1%%,数据!$J$3:$L$9,2,1)-VLOOKUP(最优测算!$D$7*(1-A125)/12-1%%,数据!$J$3:$L$9,3,1),0))/最优测算!$D$7,5)</f>
        <v>0.10163</v>
      </c>
      <c r="C125" s="8">
        <f>最优测算!$D$7*A125</f>
        <v>394650</v>
      </c>
      <c r="D125" s="8">
        <f>最优测算!$D$7*(1-A125)</f>
        <v>55350</v>
      </c>
      <c r="E1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5" s="12" t="e">
        <f>IF(表2_4[[#This Row],[年收入总个人所得税税负]]=MIN(表2_4[[#All],[年收入总个人所得税税负]]),表2_4[[#This Row],[年收入总个人所得税税负]],NA())</f>
        <v>#N/A</v>
      </c>
      <c r="G125" s="12">
        <f>1-表2_4[[#This Row],[薪酬发放比例]]</f>
        <v>0.123</v>
      </c>
    </row>
    <row r="126" spans="1:7" x14ac:dyDescent="0.25">
      <c r="A126" s="11">
        <v>0.876</v>
      </c>
      <c r="B126" s="7">
        <f>ROUND((MAX((最优测算!$D$7*A126-SUM(最优测算!$D$9:$D$25))*{3;10;20;25;30;35;45}%-{0;2520;16920;31920;52920;85920;181920},0)+IFERROR(最优测算!$D$7*(1-A126)*VLOOKUP(最优测算!$D$7*(1-A126)/12-1%%,数据!$J$3:$L$9,2,1)-VLOOKUP(最优测算!$D$7*(1-A126)/12-1%%,数据!$J$3:$L$9,3,1),0))/最优测算!$D$7,5)</f>
        <v>0.10153</v>
      </c>
      <c r="C126" s="8">
        <f>最优测算!$D$7*A126</f>
        <v>394200</v>
      </c>
      <c r="D126" s="8">
        <f>最优测算!$D$7*(1-A126)</f>
        <v>55800</v>
      </c>
      <c r="E1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6" s="12" t="e">
        <f>IF(表2_4[[#This Row],[年收入总个人所得税税负]]=MIN(表2_4[[#All],[年收入总个人所得税税负]]),表2_4[[#This Row],[年收入总个人所得税税负]],NA())</f>
        <v>#N/A</v>
      </c>
      <c r="G126" s="12">
        <f>1-表2_4[[#This Row],[薪酬发放比例]]</f>
        <v>0.124</v>
      </c>
    </row>
    <row r="127" spans="1:7" x14ac:dyDescent="0.25">
      <c r="A127" s="11">
        <v>0.875</v>
      </c>
      <c r="B127" s="7">
        <f>ROUND((MAX((最优测算!$D$7*A127-SUM(最优测算!$D$9:$D$25))*{3;10;20;25;30;35;45}%-{0;2520;16920;31920;52920;85920;181920},0)+IFERROR(最优测算!$D$7*(1-A127)*VLOOKUP(最优测算!$D$7*(1-A127)/12-1%%,数据!$J$3:$L$9,2,1)-VLOOKUP(最优测算!$D$7*(1-A127)/12-1%%,数据!$J$3:$L$9,3,1),0))/最优测算!$D$7,5)</f>
        <v>0.10143000000000001</v>
      </c>
      <c r="C127" s="8">
        <f>最优测算!$D$7*A127</f>
        <v>393750</v>
      </c>
      <c r="D127" s="8">
        <f>最优测算!$D$7*(1-A127)</f>
        <v>56250</v>
      </c>
      <c r="E1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7" s="12" t="e">
        <f>IF(表2_4[[#This Row],[年收入总个人所得税税负]]=MIN(表2_4[[#All],[年收入总个人所得税税负]]),表2_4[[#This Row],[年收入总个人所得税税负]],NA())</f>
        <v>#N/A</v>
      </c>
      <c r="G127" s="12">
        <f>1-表2_4[[#This Row],[薪酬发放比例]]</f>
        <v>0.125</v>
      </c>
    </row>
    <row r="128" spans="1:7" x14ac:dyDescent="0.25">
      <c r="A128" s="11">
        <v>0.874</v>
      </c>
      <c r="B128" s="7">
        <f>ROUND((MAX((最优测算!$D$7*A128-SUM(最优测算!$D$9:$D$25))*{3;10;20;25;30;35;45}%-{0;2520;16920;31920;52920;85920;181920},0)+IFERROR(最优测算!$D$7*(1-A128)*VLOOKUP(最优测算!$D$7*(1-A128)/12-1%%,数据!$J$3:$L$9,2,1)-VLOOKUP(最优测算!$D$7*(1-A128)/12-1%%,数据!$J$3:$L$9,3,1),0))/最优测算!$D$7,5)</f>
        <v>0.10133</v>
      </c>
      <c r="C128" s="8">
        <f>最优测算!$D$7*A128</f>
        <v>393300</v>
      </c>
      <c r="D128" s="8">
        <f>最优测算!$D$7*(1-A128)</f>
        <v>56700</v>
      </c>
      <c r="E1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8" s="12" t="e">
        <f>IF(表2_4[[#This Row],[年收入总个人所得税税负]]=MIN(表2_4[[#All],[年收入总个人所得税税负]]),表2_4[[#This Row],[年收入总个人所得税税负]],NA())</f>
        <v>#N/A</v>
      </c>
      <c r="G128" s="12">
        <f>1-表2_4[[#This Row],[薪酬发放比例]]</f>
        <v>0.126</v>
      </c>
    </row>
    <row r="129" spans="1:7" x14ac:dyDescent="0.25">
      <c r="A129" s="11">
        <v>0.873</v>
      </c>
      <c r="B129" s="7">
        <f>ROUND((MAX((最优测算!$D$7*A129-SUM(最优测算!$D$9:$D$25))*{3;10;20;25;30;35;45}%-{0;2520;16920;31920;52920;85920;181920},0)+IFERROR(最优测算!$D$7*(1-A129)*VLOOKUP(最优测算!$D$7*(1-A129)/12-1%%,数据!$J$3:$L$9,2,1)-VLOOKUP(最优测算!$D$7*(1-A129)/12-1%%,数据!$J$3:$L$9,3,1),0))/最优测算!$D$7,5)</f>
        <v>0.10123</v>
      </c>
      <c r="C129" s="8">
        <f>最优测算!$D$7*A129</f>
        <v>392850</v>
      </c>
      <c r="D129" s="8">
        <f>最优测算!$D$7*(1-A129)</f>
        <v>57150</v>
      </c>
      <c r="E1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29" s="12" t="e">
        <f>IF(表2_4[[#This Row],[年收入总个人所得税税负]]=MIN(表2_4[[#All],[年收入总个人所得税税负]]),表2_4[[#This Row],[年收入总个人所得税税负]],NA())</f>
        <v>#N/A</v>
      </c>
      <c r="G129" s="12">
        <f>1-表2_4[[#This Row],[薪酬发放比例]]</f>
        <v>0.127</v>
      </c>
    </row>
    <row r="130" spans="1:7" x14ac:dyDescent="0.25">
      <c r="A130" s="11">
        <v>0.872</v>
      </c>
      <c r="B130" s="7">
        <f>ROUND((MAX((最优测算!$D$7*A130-SUM(最优测算!$D$9:$D$25))*{3;10;20;25;30;35;45}%-{0;2520;16920;31920;52920;85920;181920},0)+IFERROR(最优测算!$D$7*(1-A130)*VLOOKUP(最优测算!$D$7*(1-A130)/12-1%%,数据!$J$3:$L$9,2,1)-VLOOKUP(最优测算!$D$7*(1-A130)/12-1%%,数据!$J$3:$L$9,3,1),0))/最优测算!$D$7,5)</f>
        <v>0.10113</v>
      </c>
      <c r="C130" s="8">
        <f>最优测算!$D$7*A130</f>
        <v>392400</v>
      </c>
      <c r="D130" s="8">
        <f>最优测算!$D$7*(1-A130)</f>
        <v>57600</v>
      </c>
      <c r="E1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0" s="12" t="e">
        <f>IF(表2_4[[#This Row],[年收入总个人所得税税负]]=MIN(表2_4[[#All],[年收入总个人所得税税负]]),表2_4[[#This Row],[年收入总个人所得税税负]],NA())</f>
        <v>#N/A</v>
      </c>
      <c r="G130" s="12">
        <f>1-表2_4[[#This Row],[薪酬发放比例]]</f>
        <v>0.128</v>
      </c>
    </row>
    <row r="131" spans="1:7" x14ac:dyDescent="0.25">
      <c r="A131" s="11">
        <v>0.871</v>
      </c>
      <c r="B131" s="7">
        <f>ROUND((MAX((最优测算!$D$7*A131-SUM(最优测算!$D$9:$D$25))*{3;10;20;25;30;35;45}%-{0;2520;16920;31920;52920;85920;181920},0)+IFERROR(最优测算!$D$7*(1-A131)*VLOOKUP(最优测算!$D$7*(1-A131)/12-1%%,数据!$J$3:$L$9,2,1)-VLOOKUP(最优测算!$D$7*(1-A131)/12-1%%,数据!$J$3:$L$9,3,1),0))/最优测算!$D$7,5)</f>
        <v>0.10102999999999999</v>
      </c>
      <c r="C131" s="8">
        <f>最优测算!$D$7*A131</f>
        <v>391950</v>
      </c>
      <c r="D131" s="8">
        <f>最优测算!$D$7*(1-A131)</f>
        <v>58050</v>
      </c>
      <c r="E1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1" s="12" t="e">
        <f>IF(表2_4[[#This Row],[年收入总个人所得税税负]]=MIN(表2_4[[#All],[年收入总个人所得税税负]]),表2_4[[#This Row],[年收入总个人所得税税负]],NA())</f>
        <v>#N/A</v>
      </c>
      <c r="G131" s="12">
        <f>1-表2_4[[#This Row],[薪酬发放比例]]</f>
        <v>0.129</v>
      </c>
    </row>
    <row r="132" spans="1:7" x14ac:dyDescent="0.25">
      <c r="A132" s="11">
        <v>0.87</v>
      </c>
      <c r="B132" s="7">
        <f>ROUND((MAX((最优测算!$D$7*A132-SUM(最优测算!$D$9:$D$25))*{3;10;20;25;30;35;45}%-{0;2520;16920;31920;52920;85920;181920},0)+IFERROR(最优测算!$D$7*(1-A132)*VLOOKUP(最优测算!$D$7*(1-A132)/12-1%%,数据!$J$3:$L$9,2,1)-VLOOKUP(最优测算!$D$7*(1-A132)/12-1%%,数据!$J$3:$L$9,3,1),0))/最优测算!$D$7,5)</f>
        <v>0.10093000000000001</v>
      </c>
      <c r="C132" s="8">
        <f>最优测算!$D$7*A132</f>
        <v>391500</v>
      </c>
      <c r="D132" s="8">
        <f>最优测算!$D$7*(1-A132)</f>
        <v>58500</v>
      </c>
      <c r="E1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2" s="12" t="e">
        <f>IF(表2_4[[#This Row],[年收入总个人所得税税负]]=MIN(表2_4[[#All],[年收入总个人所得税税负]]),表2_4[[#This Row],[年收入总个人所得税税负]],NA())</f>
        <v>#N/A</v>
      </c>
      <c r="G132" s="12">
        <f>1-表2_4[[#This Row],[薪酬发放比例]]</f>
        <v>0.13</v>
      </c>
    </row>
    <row r="133" spans="1:7" x14ac:dyDescent="0.25">
      <c r="A133" s="11">
        <v>0.86899999999999999</v>
      </c>
      <c r="B133" s="7">
        <f>ROUND((MAX((最优测算!$D$7*A133-SUM(最优测算!$D$9:$D$25))*{3;10;20;25;30;35;45}%-{0;2520;16920;31920;52920;85920;181920},0)+IFERROR(最优测算!$D$7*(1-A133)*VLOOKUP(最优测算!$D$7*(1-A133)/12-1%%,数据!$J$3:$L$9,2,1)-VLOOKUP(最优测算!$D$7*(1-A133)/12-1%%,数据!$J$3:$L$9,3,1),0))/最优测算!$D$7,5)</f>
        <v>0.10083</v>
      </c>
      <c r="C133" s="8">
        <f>最优测算!$D$7*A133</f>
        <v>391050</v>
      </c>
      <c r="D133" s="8">
        <f>最优测算!$D$7*(1-A133)</f>
        <v>58950</v>
      </c>
      <c r="E1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3" s="12" t="e">
        <f>IF(表2_4[[#This Row],[年收入总个人所得税税负]]=MIN(表2_4[[#All],[年收入总个人所得税税负]]),表2_4[[#This Row],[年收入总个人所得税税负]],NA())</f>
        <v>#N/A</v>
      </c>
      <c r="G133" s="12">
        <f>1-表2_4[[#This Row],[薪酬发放比例]]</f>
        <v>0.13100000000000001</v>
      </c>
    </row>
    <row r="134" spans="1:7" x14ac:dyDescent="0.25">
      <c r="A134" s="11">
        <v>0.86799999999999999</v>
      </c>
      <c r="B134" s="7">
        <f>ROUND((MAX((最优测算!$D$7*A134-SUM(最优测算!$D$9:$D$25))*{3;10;20;25;30;35;45}%-{0;2520;16920;31920;52920;85920;181920},0)+IFERROR(最优测算!$D$7*(1-A134)*VLOOKUP(最优测算!$D$7*(1-A134)/12-1%%,数据!$J$3:$L$9,2,1)-VLOOKUP(最优测算!$D$7*(1-A134)/12-1%%,数据!$J$3:$L$9,3,1),0))/最优测算!$D$7,5)</f>
        <v>0.10073</v>
      </c>
      <c r="C134" s="8">
        <f>最优测算!$D$7*A134</f>
        <v>390600</v>
      </c>
      <c r="D134" s="8">
        <f>最优测算!$D$7*(1-A134)</f>
        <v>59400</v>
      </c>
      <c r="E1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4" s="12" t="e">
        <f>IF(表2_4[[#This Row],[年收入总个人所得税税负]]=MIN(表2_4[[#All],[年收入总个人所得税税负]]),表2_4[[#This Row],[年收入总个人所得税税负]],NA())</f>
        <v>#N/A</v>
      </c>
      <c r="G134" s="12">
        <f>1-表2_4[[#This Row],[薪酬发放比例]]</f>
        <v>0.13200000000000001</v>
      </c>
    </row>
    <row r="135" spans="1:7" x14ac:dyDescent="0.25">
      <c r="A135" s="11">
        <v>0.86699999999999999</v>
      </c>
      <c r="B135" s="7">
        <f>ROUND((MAX((最优测算!$D$7*A135-SUM(最优测算!$D$9:$D$25))*{3;10;20;25;30;35;45}%-{0;2520;16920;31920;52920;85920;181920},0)+IFERROR(最优测算!$D$7*(1-A135)*VLOOKUP(最优测算!$D$7*(1-A135)/12-1%%,数据!$J$3:$L$9,2,1)-VLOOKUP(最优测算!$D$7*(1-A135)/12-1%%,数据!$J$3:$L$9,3,1),0))/最优测算!$D$7,5)</f>
        <v>0.10063</v>
      </c>
      <c r="C135" s="8">
        <f>最优测算!$D$7*A135</f>
        <v>390150</v>
      </c>
      <c r="D135" s="8">
        <f>最优测算!$D$7*(1-A135)</f>
        <v>59850</v>
      </c>
      <c r="E1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5" s="12" t="e">
        <f>IF(表2_4[[#This Row],[年收入总个人所得税税负]]=MIN(表2_4[[#All],[年收入总个人所得税税负]]),表2_4[[#This Row],[年收入总个人所得税税负]],NA())</f>
        <v>#N/A</v>
      </c>
      <c r="G135" s="12">
        <f>1-表2_4[[#This Row],[薪酬发放比例]]</f>
        <v>0.13300000000000001</v>
      </c>
    </row>
    <row r="136" spans="1:7" x14ac:dyDescent="0.25">
      <c r="A136" s="11">
        <v>0.86599999999999999</v>
      </c>
      <c r="B136" s="7">
        <f>ROUND((MAX((最优测算!$D$7*A136-SUM(最优测算!$D$9:$D$25))*{3;10;20;25;30;35;45}%-{0;2520;16920;31920;52920;85920;181920},0)+IFERROR(最优测算!$D$7*(1-A136)*VLOOKUP(最优测算!$D$7*(1-A136)/12-1%%,数据!$J$3:$L$9,2,1)-VLOOKUP(最优测算!$D$7*(1-A136)/12-1%%,数据!$J$3:$L$9,3,1),0))/最优测算!$D$7,5)</f>
        <v>0.10052999999999999</v>
      </c>
      <c r="C136" s="8">
        <f>最优测算!$D$7*A136</f>
        <v>389700</v>
      </c>
      <c r="D136" s="8">
        <f>最优测算!$D$7*(1-A136)</f>
        <v>60300</v>
      </c>
      <c r="E1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6" s="12" t="e">
        <f>IF(表2_4[[#This Row],[年收入总个人所得税税负]]=MIN(表2_4[[#All],[年收入总个人所得税税负]]),表2_4[[#This Row],[年收入总个人所得税税负]],NA())</f>
        <v>#N/A</v>
      </c>
      <c r="G136" s="12">
        <f>1-表2_4[[#This Row],[薪酬发放比例]]</f>
        <v>0.13400000000000001</v>
      </c>
    </row>
    <row r="137" spans="1:7" x14ac:dyDescent="0.25">
      <c r="A137" s="11">
        <v>0.86499999999999999</v>
      </c>
      <c r="B137" s="7">
        <f>ROUND((MAX((最优测算!$D$7*A137-SUM(最优测算!$D$9:$D$25))*{3;10;20;25;30;35;45}%-{0;2520;16920;31920;52920;85920;181920},0)+IFERROR(最优测算!$D$7*(1-A137)*VLOOKUP(最优测算!$D$7*(1-A137)/12-1%%,数据!$J$3:$L$9,2,1)-VLOOKUP(最优测算!$D$7*(1-A137)/12-1%%,数据!$J$3:$L$9,3,1),0))/最优测算!$D$7,5)</f>
        <v>0.10043000000000001</v>
      </c>
      <c r="C137" s="8">
        <f>最优测算!$D$7*A137</f>
        <v>389250</v>
      </c>
      <c r="D137" s="8">
        <f>最优测算!$D$7*(1-A137)</f>
        <v>60750.000000000007</v>
      </c>
      <c r="E1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7" s="12" t="e">
        <f>IF(表2_4[[#This Row],[年收入总个人所得税税负]]=MIN(表2_4[[#All],[年收入总个人所得税税负]]),表2_4[[#This Row],[年收入总个人所得税税负]],NA())</f>
        <v>#N/A</v>
      </c>
      <c r="G137" s="12">
        <f>1-表2_4[[#This Row],[薪酬发放比例]]</f>
        <v>0.13500000000000001</v>
      </c>
    </row>
    <row r="138" spans="1:7" x14ac:dyDescent="0.25">
      <c r="A138" s="11">
        <v>0.86399999999999999</v>
      </c>
      <c r="B138" s="7">
        <f>ROUND((MAX((最优测算!$D$7*A138-SUM(最优测算!$D$9:$D$25))*{3;10;20;25;30;35;45}%-{0;2520;16920;31920;52920;85920;181920},0)+IFERROR(最优测算!$D$7*(1-A138)*VLOOKUP(最优测算!$D$7*(1-A138)/12-1%%,数据!$J$3:$L$9,2,1)-VLOOKUP(最优测算!$D$7*(1-A138)/12-1%%,数据!$J$3:$L$9,3,1),0))/最优测算!$D$7,5)</f>
        <v>0.10033</v>
      </c>
      <c r="C138" s="8">
        <f>最优测算!$D$7*A138</f>
        <v>388800</v>
      </c>
      <c r="D138" s="8">
        <f>最优测算!$D$7*(1-A138)</f>
        <v>61200.000000000007</v>
      </c>
      <c r="E1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8" s="12" t="e">
        <f>IF(表2_4[[#This Row],[年收入总个人所得税税负]]=MIN(表2_4[[#All],[年收入总个人所得税税负]]),表2_4[[#This Row],[年收入总个人所得税税负]],NA())</f>
        <v>#N/A</v>
      </c>
      <c r="G138" s="12">
        <f>1-表2_4[[#This Row],[薪酬发放比例]]</f>
        <v>0.13600000000000001</v>
      </c>
    </row>
    <row r="139" spans="1:7" x14ac:dyDescent="0.25">
      <c r="A139" s="11">
        <v>0.86299999999999999</v>
      </c>
      <c r="B139" s="7">
        <f>ROUND((MAX((最优测算!$D$7*A139-SUM(最优测算!$D$9:$D$25))*{3;10;20;25;30;35;45}%-{0;2520;16920;31920;52920;85920;181920},0)+IFERROR(最优测算!$D$7*(1-A139)*VLOOKUP(最优测算!$D$7*(1-A139)/12-1%%,数据!$J$3:$L$9,2,1)-VLOOKUP(最优测算!$D$7*(1-A139)/12-1%%,数据!$J$3:$L$9,3,1),0))/最优测算!$D$7,5)</f>
        <v>0.10023</v>
      </c>
      <c r="C139" s="8">
        <f>最优测算!$D$7*A139</f>
        <v>388350</v>
      </c>
      <c r="D139" s="8">
        <f>最优测算!$D$7*(1-A139)</f>
        <v>61650.000000000007</v>
      </c>
      <c r="E1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39" s="12" t="e">
        <f>IF(表2_4[[#This Row],[年收入总个人所得税税负]]=MIN(表2_4[[#All],[年收入总个人所得税税负]]),表2_4[[#This Row],[年收入总个人所得税税负]],NA())</f>
        <v>#N/A</v>
      </c>
      <c r="G139" s="12">
        <f>1-表2_4[[#This Row],[薪酬发放比例]]</f>
        <v>0.13700000000000001</v>
      </c>
    </row>
    <row r="140" spans="1:7" x14ac:dyDescent="0.25">
      <c r="A140" s="11">
        <v>0.86199999999999999</v>
      </c>
      <c r="B140" s="7">
        <f>ROUND((MAX((最优测算!$D$7*A140-SUM(最优测算!$D$9:$D$25))*{3;10;20;25;30;35;45}%-{0;2520;16920;31920;52920;85920;181920},0)+IFERROR(最优测算!$D$7*(1-A140)*VLOOKUP(最优测算!$D$7*(1-A140)/12-1%%,数据!$J$3:$L$9,2,1)-VLOOKUP(最优测算!$D$7*(1-A140)/12-1%%,数据!$J$3:$L$9,3,1),0))/最优测算!$D$7,5)</f>
        <v>0.10013</v>
      </c>
      <c r="C140" s="8">
        <f>最优测算!$D$7*A140</f>
        <v>387900</v>
      </c>
      <c r="D140" s="8">
        <f>最优测算!$D$7*(1-A140)</f>
        <v>62100.000000000007</v>
      </c>
      <c r="E1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0" s="12" t="e">
        <f>IF(表2_4[[#This Row],[年收入总个人所得税税负]]=MIN(表2_4[[#All],[年收入总个人所得税税负]]),表2_4[[#This Row],[年收入总个人所得税税负]],NA())</f>
        <v>#N/A</v>
      </c>
      <c r="G140" s="12">
        <f>1-表2_4[[#This Row],[薪酬发放比例]]</f>
        <v>0.13800000000000001</v>
      </c>
    </row>
    <row r="141" spans="1:7" x14ac:dyDescent="0.25">
      <c r="A141" s="11">
        <v>0.86099999999999999</v>
      </c>
      <c r="B141" s="7">
        <f>ROUND((MAX((最优测算!$D$7*A141-SUM(最优测算!$D$9:$D$25))*{3;10;20;25;30;35;45}%-{0;2520;16920;31920;52920;85920;181920},0)+IFERROR(最优测算!$D$7*(1-A141)*VLOOKUP(最优测算!$D$7*(1-A141)/12-1%%,数据!$J$3:$L$9,2,1)-VLOOKUP(最优测算!$D$7*(1-A141)/12-1%%,数据!$J$3:$L$9,3,1),0))/最优测算!$D$7,5)</f>
        <v>0.10002999999999999</v>
      </c>
      <c r="C141" s="8">
        <f>最优测算!$D$7*A141</f>
        <v>387450</v>
      </c>
      <c r="D141" s="8">
        <f>最优测算!$D$7*(1-A141)</f>
        <v>62550.000000000007</v>
      </c>
      <c r="E1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1" s="12" t="e">
        <f>IF(表2_4[[#This Row],[年收入总个人所得税税负]]=MIN(表2_4[[#All],[年收入总个人所得税税负]]),表2_4[[#This Row],[年收入总个人所得税税负]],NA())</f>
        <v>#N/A</v>
      </c>
      <c r="G141" s="12">
        <f>1-表2_4[[#This Row],[薪酬发放比例]]</f>
        <v>0.13900000000000001</v>
      </c>
    </row>
    <row r="142" spans="1:7" x14ac:dyDescent="0.25">
      <c r="A142" s="11">
        <v>0.86</v>
      </c>
      <c r="B142" s="7">
        <f>ROUND((MAX((最优测算!$D$7*A142-SUM(最优测算!$D$9:$D$25))*{3;10;20;25;30;35;45}%-{0;2520;16920;31920;52920;85920;181920},0)+IFERROR(最优测算!$D$7*(1-A142)*VLOOKUP(最优测算!$D$7*(1-A142)/12-1%%,数据!$J$3:$L$9,2,1)-VLOOKUP(最优测算!$D$7*(1-A142)/12-1%%,数据!$J$3:$L$9,3,1),0))/最优测算!$D$7,5)</f>
        <v>9.9930000000000005E-2</v>
      </c>
      <c r="C142" s="8">
        <f>最优测算!$D$7*A142</f>
        <v>387000</v>
      </c>
      <c r="D142" s="8">
        <f>最优测算!$D$7*(1-A142)</f>
        <v>63000.000000000007</v>
      </c>
      <c r="E1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2" s="12" t="e">
        <f>IF(表2_4[[#This Row],[年收入总个人所得税税负]]=MIN(表2_4[[#All],[年收入总个人所得税税负]]),表2_4[[#This Row],[年收入总个人所得税税负]],NA())</f>
        <v>#N/A</v>
      </c>
      <c r="G142" s="12">
        <f>1-表2_4[[#This Row],[薪酬发放比例]]</f>
        <v>0.14000000000000001</v>
      </c>
    </row>
    <row r="143" spans="1:7" x14ac:dyDescent="0.25">
      <c r="A143" s="11">
        <v>0.85899999999999999</v>
      </c>
      <c r="B143" s="7">
        <f>ROUND((MAX((最优测算!$D$7*A143-SUM(最优测算!$D$9:$D$25))*{3;10;20;25;30;35;45}%-{0;2520;16920;31920;52920;85920;181920},0)+IFERROR(最优测算!$D$7*(1-A143)*VLOOKUP(最优测算!$D$7*(1-A143)/12-1%%,数据!$J$3:$L$9,2,1)-VLOOKUP(最优测算!$D$7*(1-A143)/12-1%%,数据!$J$3:$L$9,3,1),0))/最优测算!$D$7,5)</f>
        <v>9.9830000000000002E-2</v>
      </c>
      <c r="C143" s="8">
        <f>最优测算!$D$7*A143</f>
        <v>386550</v>
      </c>
      <c r="D143" s="8">
        <f>最优测算!$D$7*(1-A143)</f>
        <v>63450.000000000007</v>
      </c>
      <c r="E1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3" s="12" t="e">
        <f>IF(表2_4[[#This Row],[年收入总个人所得税税负]]=MIN(表2_4[[#All],[年收入总个人所得税税负]]),表2_4[[#This Row],[年收入总个人所得税税负]],NA())</f>
        <v>#N/A</v>
      </c>
      <c r="G143" s="12">
        <f>1-表2_4[[#This Row],[薪酬发放比例]]</f>
        <v>0.14100000000000001</v>
      </c>
    </row>
    <row r="144" spans="1:7" x14ac:dyDescent="0.25">
      <c r="A144" s="11">
        <v>0.85799999999999998</v>
      </c>
      <c r="B144" s="7">
        <f>ROUND((MAX((最优测算!$D$7*A144-SUM(最优测算!$D$9:$D$25))*{3;10;20;25;30;35;45}%-{0;2520;16920;31920;52920;85920;181920},0)+IFERROR(最优测算!$D$7*(1-A144)*VLOOKUP(最优测算!$D$7*(1-A144)/12-1%%,数据!$J$3:$L$9,2,1)-VLOOKUP(最优测算!$D$7*(1-A144)/12-1%%,数据!$J$3:$L$9,3,1),0))/最优测算!$D$7,5)</f>
        <v>9.9729999999999999E-2</v>
      </c>
      <c r="C144" s="8">
        <f>最优测算!$D$7*A144</f>
        <v>386100</v>
      </c>
      <c r="D144" s="8">
        <f>最优测算!$D$7*(1-A144)</f>
        <v>63900.000000000007</v>
      </c>
      <c r="E1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4" s="12" t="e">
        <f>IF(表2_4[[#This Row],[年收入总个人所得税税负]]=MIN(表2_4[[#All],[年收入总个人所得税税负]]),表2_4[[#This Row],[年收入总个人所得税税负]],NA())</f>
        <v>#N/A</v>
      </c>
      <c r="G144" s="12">
        <f>1-表2_4[[#This Row],[薪酬发放比例]]</f>
        <v>0.14200000000000002</v>
      </c>
    </row>
    <row r="145" spans="1:7" x14ac:dyDescent="0.25">
      <c r="A145" s="11">
        <v>0.85699999999999998</v>
      </c>
      <c r="B145" s="7">
        <f>ROUND((MAX((最优测算!$D$7*A145-SUM(最优测算!$D$9:$D$25))*{3;10;20;25;30;35;45}%-{0;2520;16920;31920;52920;85920;181920},0)+IFERROR(最优测算!$D$7*(1-A145)*VLOOKUP(最优测算!$D$7*(1-A145)/12-1%%,数据!$J$3:$L$9,2,1)-VLOOKUP(最优测算!$D$7*(1-A145)/12-1%%,数据!$J$3:$L$9,3,1),0))/最优测算!$D$7,5)</f>
        <v>9.9629999999999996E-2</v>
      </c>
      <c r="C145" s="8">
        <f>最优测算!$D$7*A145</f>
        <v>385650</v>
      </c>
      <c r="D145" s="8">
        <f>最优测算!$D$7*(1-A145)</f>
        <v>64350.000000000007</v>
      </c>
      <c r="E1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5" s="12" t="e">
        <f>IF(表2_4[[#This Row],[年收入总个人所得税税负]]=MIN(表2_4[[#All],[年收入总个人所得税税负]]),表2_4[[#This Row],[年收入总个人所得税税负]],NA())</f>
        <v>#N/A</v>
      </c>
      <c r="G145" s="12">
        <f>1-表2_4[[#This Row],[薪酬发放比例]]</f>
        <v>0.14300000000000002</v>
      </c>
    </row>
    <row r="146" spans="1:7" x14ac:dyDescent="0.25">
      <c r="A146" s="11">
        <v>0.85599999999999998</v>
      </c>
      <c r="B146" s="7">
        <f>ROUND((MAX((最优测算!$D$7*A146-SUM(最优测算!$D$9:$D$25))*{3;10;20;25;30;35;45}%-{0;2520;16920;31920;52920;85920;181920},0)+IFERROR(最优测算!$D$7*(1-A146)*VLOOKUP(最优测算!$D$7*(1-A146)/12-1%%,数据!$J$3:$L$9,2,1)-VLOOKUP(最优测算!$D$7*(1-A146)/12-1%%,数据!$J$3:$L$9,3,1),0))/最优测算!$D$7,5)</f>
        <v>9.9529999999999993E-2</v>
      </c>
      <c r="C146" s="8">
        <f>最优测算!$D$7*A146</f>
        <v>385200</v>
      </c>
      <c r="D146" s="8">
        <f>最优测算!$D$7*(1-A146)</f>
        <v>64800.000000000007</v>
      </c>
      <c r="E1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6" s="12" t="e">
        <f>IF(表2_4[[#This Row],[年收入总个人所得税税负]]=MIN(表2_4[[#All],[年收入总个人所得税税负]]),表2_4[[#This Row],[年收入总个人所得税税负]],NA())</f>
        <v>#N/A</v>
      </c>
      <c r="G146" s="12">
        <f>1-表2_4[[#This Row],[薪酬发放比例]]</f>
        <v>0.14400000000000002</v>
      </c>
    </row>
    <row r="147" spans="1:7" x14ac:dyDescent="0.25">
      <c r="A147" s="11">
        <v>0.85499999999999998</v>
      </c>
      <c r="B147" s="7">
        <f>ROUND((MAX((最优测算!$D$7*A147-SUM(最优测算!$D$9:$D$25))*{3;10;20;25;30;35;45}%-{0;2520;16920;31920;52920;85920;181920},0)+IFERROR(最优测算!$D$7*(1-A147)*VLOOKUP(最优测算!$D$7*(1-A147)/12-1%%,数据!$J$3:$L$9,2,1)-VLOOKUP(最优测算!$D$7*(1-A147)/12-1%%,数据!$J$3:$L$9,3,1),0))/最优测算!$D$7,5)</f>
        <v>9.9430000000000004E-2</v>
      </c>
      <c r="C147" s="8">
        <f>最优测算!$D$7*A147</f>
        <v>384750</v>
      </c>
      <c r="D147" s="8">
        <f>最优测算!$D$7*(1-A147)</f>
        <v>65250.000000000007</v>
      </c>
      <c r="E1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7" s="12" t="e">
        <f>IF(表2_4[[#This Row],[年收入总个人所得税税负]]=MIN(表2_4[[#All],[年收入总个人所得税税负]]),表2_4[[#This Row],[年收入总个人所得税税负]],NA())</f>
        <v>#N/A</v>
      </c>
      <c r="G147" s="12">
        <f>1-表2_4[[#This Row],[薪酬发放比例]]</f>
        <v>0.14500000000000002</v>
      </c>
    </row>
    <row r="148" spans="1:7" x14ac:dyDescent="0.25">
      <c r="A148" s="11">
        <v>0.85399999999999998</v>
      </c>
      <c r="B148" s="7">
        <f>ROUND((MAX((最优测算!$D$7*A148-SUM(最优测算!$D$9:$D$25))*{3;10;20;25;30;35;45}%-{0;2520;16920;31920;52920;85920;181920},0)+IFERROR(最优测算!$D$7*(1-A148)*VLOOKUP(最优测算!$D$7*(1-A148)/12-1%%,数据!$J$3:$L$9,2,1)-VLOOKUP(最优测算!$D$7*(1-A148)/12-1%%,数据!$J$3:$L$9,3,1),0))/最优测算!$D$7,5)</f>
        <v>9.9330000000000002E-2</v>
      </c>
      <c r="C148" s="8">
        <f>最优测算!$D$7*A148</f>
        <v>384300</v>
      </c>
      <c r="D148" s="8">
        <f>最优测算!$D$7*(1-A148)</f>
        <v>65700.000000000015</v>
      </c>
      <c r="E1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8" s="12" t="e">
        <f>IF(表2_4[[#This Row],[年收入总个人所得税税负]]=MIN(表2_4[[#All],[年收入总个人所得税税负]]),表2_4[[#This Row],[年收入总个人所得税税负]],NA())</f>
        <v>#N/A</v>
      </c>
      <c r="G148" s="12">
        <f>1-表2_4[[#This Row],[薪酬发放比例]]</f>
        <v>0.14600000000000002</v>
      </c>
    </row>
    <row r="149" spans="1:7" x14ac:dyDescent="0.25">
      <c r="A149" s="11">
        <v>0.85299999999999998</v>
      </c>
      <c r="B149" s="7">
        <f>ROUND((MAX((最优测算!$D$7*A149-SUM(最优测算!$D$9:$D$25))*{3;10;20;25;30;35;45}%-{0;2520;16920;31920;52920;85920;181920},0)+IFERROR(最优测算!$D$7*(1-A149)*VLOOKUP(最优测算!$D$7*(1-A149)/12-1%%,数据!$J$3:$L$9,2,1)-VLOOKUP(最优测算!$D$7*(1-A149)/12-1%%,数据!$J$3:$L$9,3,1),0))/最优测算!$D$7,5)</f>
        <v>9.9229999999999999E-2</v>
      </c>
      <c r="C149" s="8">
        <f>最优测算!$D$7*A149</f>
        <v>383850</v>
      </c>
      <c r="D149" s="8">
        <f>最优测算!$D$7*(1-A149)</f>
        <v>66150.000000000015</v>
      </c>
      <c r="E1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49" s="12" t="e">
        <f>IF(表2_4[[#This Row],[年收入总个人所得税税负]]=MIN(表2_4[[#All],[年收入总个人所得税税负]]),表2_4[[#This Row],[年收入总个人所得税税负]],NA())</f>
        <v>#N/A</v>
      </c>
      <c r="G149" s="12">
        <f>1-表2_4[[#This Row],[薪酬发放比例]]</f>
        <v>0.14700000000000002</v>
      </c>
    </row>
    <row r="150" spans="1:7" x14ac:dyDescent="0.25">
      <c r="A150" s="11">
        <v>0.85199999999999998</v>
      </c>
      <c r="B150" s="7">
        <f>ROUND((MAX((最优测算!$D$7*A150-SUM(最优测算!$D$9:$D$25))*{3;10;20;25;30;35;45}%-{0;2520;16920;31920;52920;85920;181920},0)+IFERROR(最优测算!$D$7*(1-A150)*VLOOKUP(最优测算!$D$7*(1-A150)/12-1%%,数据!$J$3:$L$9,2,1)-VLOOKUP(最优测算!$D$7*(1-A150)/12-1%%,数据!$J$3:$L$9,3,1),0))/最优测算!$D$7,5)</f>
        <v>9.9129999999999996E-2</v>
      </c>
      <c r="C150" s="8">
        <f>最优测算!$D$7*A150</f>
        <v>383400</v>
      </c>
      <c r="D150" s="8">
        <f>最优测算!$D$7*(1-A150)</f>
        <v>66600.000000000015</v>
      </c>
      <c r="E1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0" s="12" t="e">
        <f>IF(表2_4[[#This Row],[年收入总个人所得税税负]]=MIN(表2_4[[#All],[年收入总个人所得税税负]]),表2_4[[#This Row],[年收入总个人所得税税负]],NA())</f>
        <v>#N/A</v>
      </c>
      <c r="G150" s="12">
        <f>1-表2_4[[#This Row],[薪酬发放比例]]</f>
        <v>0.14800000000000002</v>
      </c>
    </row>
    <row r="151" spans="1:7" x14ac:dyDescent="0.25">
      <c r="A151" s="11">
        <v>0.85099999999999998</v>
      </c>
      <c r="B151" s="7">
        <f>ROUND((MAX((最优测算!$D$7*A151-SUM(最优测算!$D$9:$D$25))*{3;10;20;25;30;35;45}%-{0;2520;16920;31920;52920;85920;181920},0)+IFERROR(最优测算!$D$7*(1-A151)*VLOOKUP(最优测算!$D$7*(1-A151)/12-1%%,数据!$J$3:$L$9,2,1)-VLOOKUP(最优测算!$D$7*(1-A151)/12-1%%,数据!$J$3:$L$9,3,1),0))/最优测算!$D$7,5)</f>
        <v>9.9030000000000007E-2</v>
      </c>
      <c r="C151" s="8">
        <f>最优测算!$D$7*A151</f>
        <v>382950</v>
      </c>
      <c r="D151" s="8">
        <f>最优测算!$D$7*(1-A151)</f>
        <v>67050.000000000015</v>
      </c>
      <c r="E1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1" s="12" t="e">
        <f>IF(表2_4[[#This Row],[年收入总个人所得税税负]]=MIN(表2_4[[#All],[年收入总个人所得税税负]]),表2_4[[#This Row],[年收入总个人所得税税负]],NA())</f>
        <v>#N/A</v>
      </c>
      <c r="G151" s="12">
        <f>1-表2_4[[#This Row],[薪酬发放比例]]</f>
        <v>0.14900000000000002</v>
      </c>
    </row>
    <row r="152" spans="1:7" x14ac:dyDescent="0.25">
      <c r="A152" s="11">
        <v>0.85</v>
      </c>
      <c r="B152" s="7">
        <f>ROUND((MAX((最优测算!$D$7*A152-SUM(最优测算!$D$9:$D$25))*{3;10;20;25;30;35;45}%-{0;2520;16920;31920;52920;85920;181920},0)+IFERROR(最优测算!$D$7*(1-A152)*VLOOKUP(最优测算!$D$7*(1-A152)/12-1%%,数据!$J$3:$L$9,2,1)-VLOOKUP(最优测算!$D$7*(1-A152)/12-1%%,数据!$J$3:$L$9,3,1),0))/最优测算!$D$7,5)</f>
        <v>9.8930000000000004E-2</v>
      </c>
      <c r="C152" s="8">
        <f>最优测算!$D$7*A152</f>
        <v>382500</v>
      </c>
      <c r="D152" s="8">
        <f>最优测算!$D$7*(1-A152)</f>
        <v>67500.000000000015</v>
      </c>
      <c r="E1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2" s="12" t="e">
        <f>IF(表2_4[[#This Row],[年收入总个人所得税税负]]=MIN(表2_4[[#All],[年收入总个人所得税税负]]),表2_4[[#This Row],[年收入总个人所得税税负]],NA())</f>
        <v>#N/A</v>
      </c>
      <c r="G152" s="12">
        <f>1-表2_4[[#This Row],[薪酬发放比例]]</f>
        <v>0.15000000000000002</v>
      </c>
    </row>
    <row r="153" spans="1:7" x14ac:dyDescent="0.25">
      <c r="A153" s="11">
        <v>0.84899999999999998</v>
      </c>
      <c r="B153" s="7">
        <f>ROUND((MAX((最优测算!$D$7*A153-SUM(最优测算!$D$9:$D$25))*{3;10;20;25;30;35;45}%-{0;2520;16920;31920;52920;85920;181920},0)+IFERROR(最优测算!$D$7*(1-A153)*VLOOKUP(最优测算!$D$7*(1-A153)/12-1%%,数据!$J$3:$L$9,2,1)-VLOOKUP(最优测算!$D$7*(1-A153)/12-1%%,数据!$J$3:$L$9,3,1),0))/最优测算!$D$7,5)</f>
        <v>9.8830000000000001E-2</v>
      </c>
      <c r="C153" s="8">
        <f>最优测算!$D$7*A153</f>
        <v>382050</v>
      </c>
      <c r="D153" s="8">
        <f>最优测算!$D$7*(1-A153)</f>
        <v>67950.000000000015</v>
      </c>
      <c r="E1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3" s="12" t="e">
        <f>IF(表2_4[[#This Row],[年收入总个人所得税税负]]=MIN(表2_4[[#All],[年收入总个人所得税税负]]),表2_4[[#This Row],[年收入总个人所得税税负]],NA())</f>
        <v>#N/A</v>
      </c>
      <c r="G153" s="12">
        <f>1-表2_4[[#This Row],[薪酬发放比例]]</f>
        <v>0.15100000000000002</v>
      </c>
    </row>
    <row r="154" spans="1:7" x14ac:dyDescent="0.25">
      <c r="A154" s="11">
        <v>0.84799999999999998</v>
      </c>
      <c r="B154" s="7">
        <f>ROUND((MAX((最优测算!$D$7*A154-SUM(最优测算!$D$9:$D$25))*{3;10;20;25;30;35;45}%-{0;2520;16920;31920;52920;85920;181920},0)+IFERROR(最优测算!$D$7*(1-A154)*VLOOKUP(最优测算!$D$7*(1-A154)/12-1%%,数据!$J$3:$L$9,2,1)-VLOOKUP(最优测算!$D$7*(1-A154)/12-1%%,数据!$J$3:$L$9,3,1),0))/最优测算!$D$7,5)</f>
        <v>9.8729999999999998E-2</v>
      </c>
      <c r="C154" s="8">
        <f>最优测算!$D$7*A154</f>
        <v>381600</v>
      </c>
      <c r="D154" s="8">
        <f>最优测算!$D$7*(1-A154)</f>
        <v>68400.000000000015</v>
      </c>
      <c r="E1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4" s="12" t="e">
        <f>IF(表2_4[[#This Row],[年收入总个人所得税税负]]=MIN(表2_4[[#All],[年收入总个人所得税税负]]),表2_4[[#This Row],[年收入总个人所得税税负]],NA())</f>
        <v>#N/A</v>
      </c>
      <c r="G154" s="12">
        <f>1-表2_4[[#This Row],[薪酬发放比例]]</f>
        <v>0.15200000000000002</v>
      </c>
    </row>
    <row r="155" spans="1:7" x14ac:dyDescent="0.25">
      <c r="A155" s="11">
        <v>0.84699999999999998</v>
      </c>
      <c r="B155" s="7">
        <f>ROUND((MAX((最优测算!$D$7*A155-SUM(最优测算!$D$9:$D$25))*{3;10;20;25;30;35;45}%-{0;2520;16920;31920;52920;85920;181920},0)+IFERROR(最优测算!$D$7*(1-A155)*VLOOKUP(最优测算!$D$7*(1-A155)/12-1%%,数据!$J$3:$L$9,2,1)-VLOOKUP(最优测算!$D$7*(1-A155)/12-1%%,数据!$J$3:$L$9,3,1),0))/最优测算!$D$7,5)</f>
        <v>9.8629999999999995E-2</v>
      </c>
      <c r="C155" s="8">
        <f>最优测算!$D$7*A155</f>
        <v>381150</v>
      </c>
      <c r="D155" s="8">
        <f>最优测算!$D$7*(1-A155)</f>
        <v>68850.000000000015</v>
      </c>
      <c r="E1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5" s="12" t="e">
        <f>IF(表2_4[[#This Row],[年收入总个人所得税税负]]=MIN(表2_4[[#All],[年收入总个人所得税税负]]),表2_4[[#This Row],[年收入总个人所得税税负]],NA())</f>
        <v>#N/A</v>
      </c>
      <c r="G155" s="12">
        <f>1-表2_4[[#This Row],[薪酬发放比例]]</f>
        <v>0.15300000000000002</v>
      </c>
    </row>
    <row r="156" spans="1:7" x14ac:dyDescent="0.25">
      <c r="A156" s="11">
        <v>0.84599999999999997</v>
      </c>
      <c r="B156" s="7">
        <f>ROUND((MAX((最优测算!$D$7*A156-SUM(最优测算!$D$9:$D$25))*{3;10;20;25;30;35;45}%-{0;2520;16920;31920;52920;85920;181920},0)+IFERROR(最优测算!$D$7*(1-A156)*VLOOKUP(最优测算!$D$7*(1-A156)/12-1%%,数据!$J$3:$L$9,2,1)-VLOOKUP(最优测算!$D$7*(1-A156)/12-1%%,数据!$J$3:$L$9,3,1),0))/最优测算!$D$7,5)</f>
        <v>9.8530000000000006E-2</v>
      </c>
      <c r="C156" s="8">
        <f>最优测算!$D$7*A156</f>
        <v>380700</v>
      </c>
      <c r="D156" s="8">
        <f>最优测算!$D$7*(1-A156)</f>
        <v>69300.000000000015</v>
      </c>
      <c r="E1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6" s="12" t="e">
        <f>IF(表2_4[[#This Row],[年收入总个人所得税税负]]=MIN(表2_4[[#All],[年收入总个人所得税税负]]),表2_4[[#This Row],[年收入总个人所得税税负]],NA())</f>
        <v>#N/A</v>
      </c>
      <c r="G156" s="12">
        <f>1-表2_4[[#This Row],[薪酬发放比例]]</f>
        <v>0.15400000000000003</v>
      </c>
    </row>
    <row r="157" spans="1:7" x14ac:dyDescent="0.25">
      <c r="A157" s="11">
        <v>0.84499999999999997</v>
      </c>
      <c r="B157" s="7">
        <f>ROUND((MAX((最优测算!$D$7*A157-SUM(最优测算!$D$9:$D$25))*{3;10;20;25;30;35;45}%-{0;2520;16920;31920;52920;85920;181920},0)+IFERROR(最优测算!$D$7*(1-A157)*VLOOKUP(最优测算!$D$7*(1-A157)/12-1%%,数据!$J$3:$L$9,2,1)-VLOOKUP(最优测算!$D$7*(1-A157)/12-1%%,数据!$J$3:$L$9,3,1),0))/最优测算!$D$7,5)</f>
        <v>9.8430000000000004E-2</v>
      </c>
      <c r="C157" s="8">
        <f>最优测算!$D$7*A157</f>
        <v>380250</v>
      </c>
      <c r="D157" s="8">
        <f>最优测算!$D$7*(1-A157)</f>
        <v>69750.000000000015</v>
      </c>
      <c r="E1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7" s="12" t="e">
        <f>IF(表2_4[[#This Row],[年收入总个人所得税税负]]=MIN(表2_4[[#All],[年收入总个人所得税税负]]),表2_4[[#This Row],[年收入总个人所得税税负]],NA())</f>
        <v>#N/A</v>
      </c>
      <c r="G157" s="12">
        <f>1-表2_4[[#This Row],[薪酬发放比例]]</f>
        <v>0.15500000000000003</v>
      </c>
    </row>
    <row r="158" spans="1:7" x14ac:dyDescent="0.25">
      <c r="A158" s="11">
        <v>0.84399999999999997</v>
      </c>
      <c r="B158" s="7">
        <f>ROUND((MAX((最优测算!$D$7*A158-SUM(最优测算!$D$9:$D$25))*{3;10;20;25;30;35;45}%-{0;2520;16920;31920;52920;85920;181920},0)+IFERROR(最优测算!$D$7*(1-A158)*VLOOKUP(最优测算!$D$7*(1-A158)/12-1%%,数据!$J$3:$L$9,2,1)-VLOOKUP(最优测算!$D$7*(1-A158)/12-1%%,数据!$J$3:$L$9,3,1),0))/最优测算!$D$7,5)</f>
        <v>9.8330000000000001E-2</v>
      </c>
      <c r="C158" s="8">
        <f>最优测算!$D$7*A158</f>
        <v>379800</v>
      </c>
      <c r="D158" s="8">
        <f>最优测算!$D$7*(1-A158)</f>
        <v>70200.000000000015</v>
      </c>
      <c r="E1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8" s="12" t="e">
        <f>IF(表2_4[[#This Row],[年收入总个人所得税税负]]=MIN(表2_4[[#All],[年收入总个人所得税税负]]),表2_4[[#This Row],[年收入总个人所得税税负]],NA())</f>
        <v>#N/A</v>
      </c>
      <c r="G158" s="12">
        <f>1-表2_4[[#This Row],[薪酬发放比例]]</f>
        <v>0.15600000000000003</v>
      </c>
    </row>
    <row r="159" spans="1:7" x14ac:dyDescent="0.25">
      <c r="A159" s="11">
        <v>0.84299999999999997</v>
      </c>
      <c r="B159" s="7">
        <f>ROUND((MAX((最优测算!$D$7*A159-SUM(最优测算!$D$9:$D$25))*{3;10;20;25;30;35;45}%-{0;2520;16920;31920;52920;85920;181920},0)+IFERROR(最优测算!$D$7*(1-A159)*VLOOKUP(最优测算!$D$7*(1-A159)/12-1%%,数据!$J$3:$L$9,2,1)-VLOOKUP(最优测算!$D$7*(1-A159)/12-1%%,数据!$J$3:$L$9,3,1),0))/最优测算!$D$7,5)</f>
        <v>9.8229999999999998E-2</v>
      </c>
      <c r="C159" s="8">
        <f>最优测算!$D$7*A159</f>
        <v>379350</v>
      </c>
      <c r="D159" s="8">
        <f>最优测算!$D$7*(1-A159)</f>
        <v>70650.000000000015</v>
      </c>
      <c r="E1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59" s="12" t="e">
        <f>IF(表2_4[[#This Row],[年收入总个人所得税税负]]=MIN(表2_4[[#All],[年收入总个人所得税税负]]),表2_4[[#This Row],[年收入总个人所得税税负]],NA())</f>
        <v>#N/A</v>
      </c>
      <c r="G159" s="12">
        <f>1-表2_4[[#This Row],[薪酬发放比例]]</f>
        <v>0.15700000000000003</v>
      </c>
    </row>
    <row r="160" spans="1:7" x14ac:dyDescent="0.25">
      <c r="A160" s="11">
        <v>0.84199999999999997</v>
      </c>
      <c r="B160" s="7">
        <f>ROUND((MAX((最优测算!$D$7*A160-SUM(最优测算!$D$9:$D$25))*{3;10;20;25;30;35;45}%-{0;2520;16920;31920;52920;85920;181920},0)+IFERROR(最优测算!$D$7*(1-A160)*VLOOKUP(最优测算!$D$7*(1-A160)/12-1%%,数据!$J$3:$L$9,2,1)-VLOOKUP(最优测算!$D$7*(1-A160)/12-1%%,数据!$J$3:$L$9,3,1),0))/最优测算!$D$7,5)</f>
        <v>9.8129999999999995E-2</v>
      </c>
      <c r="C160" s="8">
        <f>最优测算!$D$7*A160</f>
        <v>378900</v>
      </c>
      <c r="D160" s="8">
        <f>最优测算!$D$7*(1-A160)</f>
        <v>71100.000000000015</v>
      </c>
      <c r="E1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0" s="12" t="e">
        <f>IF(表2_4[[#This Row],[年收入总个人所得税税负]]=MIN(表2_4[[#All],[年收入总个人所得税税负]]),表2_4[[#This Row],[年收入总个人所得税税负]],NA())</f>
        <v>#N/A</v>
      </c>
      <c r="G160" s="12">
        <f>1-表2_4[[#This Row],[薪酬发放比例]]</f>
        <v>0.15800000000000003</v>
      </c>
    </row>
    <row r="161" spans="1:7" x14ac:dyDescent="0.25">
      <c r="A161" s="11">
        <v>0.84099999999999997</v>
      </c>
      <c r="B161" s="7">
        <f>ROUND((MAX((最优测算!$D$7*A161-SUM(最优测算!$D$9:$D$25))*{3;10;20;25;30;35;45}%-{0;2520;16920;31920;52920;85920;181920},0)+IFERROR(最优测算!$D$7*(1-A161)*VLOOKUP(最优测算!$D$7*(1-A161)/12-1%%,数据!$J$3:$L$9,2,1)-VLOOKUP(最优测算!$D$7*(1-A161)/12-1%%,数据!$J$3:$L$9,3,1),0))/最优测算!$D$7,5)</f>
        <v>9.8030000000000006E-2</v>
      </c>
      <c r="C161" s="8">
        <f>最优测算!$D$7*A161</f>
        <v>378450</v>
      </c>
      <c r="D161" s="8">
        <f>最优测算!$D$7*(1-A161)</f>
        <v>71550.000000000015</v>
      </c>
      <c r="E1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1" s="12" t="e">
        <f>IF(表2_4[[#This Row],[年收入总个人所得税税负]]=MIN(表2_4[[#All],[年收入总个人所得税税负]]),表2_4[[#This Row],[年收入总个人所得税税负]],NA())</f>
        <v>#N/A</v>
      </c>
      <c r="G161" s="12">
        <f>1-表2_4[[#This Row],[薪酬发放比例]]</f>
        <v>0.15900000000000003</v>
      </c>
    </row>
    <row r="162" spans="1:7" x14ac:dyDescent="0.25">
      <c r="A162" s="11">
        <v>0.84</v>
      </c>
      <c r="B162" s="7">
        <f>ROUND((MAX((最优测算!$D$7*A162-SUM(最优测算!$D$9:$D$25))*{3;10;20;25;30;35;45}%-{0;2520;16920;31920;52920;85920;181920},0)+IFERROR(最优测算!$D$7*(1-A162)*VLOOKUP(最优测算!$D$7*(1-A162)/12-1%%,数据!$J$3:$L$9,2,1)-VLOOKUP(最优测算!$D$7*(1-A162)/12-1%%,数据!$J$3:$L$9,3,1),0))/最优测算!$D$7,5)</f>
        <v>9.7930000000000003E-2</v>
      </c>
      <c r="C162" s="8">
        <f>最优测算!$D$7*A162</f>
        <v>378000</v>
      </c>
      <c r="D162" s="8">
        <f>最优测算!$D$7*(1-A162)</f>
        <v>72000.000000000015</v>
      </c>
      <c r="E1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2" s="12" t="e">
        <f>IF(表2_4[[#This Row],[年收入总个人所得税税负]]=MIN(表2_4[[#All],[年收入总个人所得税税负]]),表2_4[[#This Row],[年收入总个人所得税税负]],NA())</f>
        <v>#N/A</v>
      </c>
      <c r="G162" s="12">
        <f>1-表2_4[[#This Row],[薪酬发放比例]]</f>
        <v>0.16000000000000003</v>
      </c>
    </row>
    <row r="163" spans="1:7" x14ac:dyDescent="0.25">
      <c r="A163" s="11">
        <v>0.83899999999999997</v>
      </c>
      <c r="B163" s="7">
        <f>ROUND((MAX((最优测算!$D$7*A163-SUM(最优测算!$D$9:$D$25))*{3;10;20;25;30;35;45}%-{0;2520;16920;31920;52920;85920;181920},0)+IFERROR(最优测算!$D$7*(1-A163)*VLOOKUP(最优测算!$D$7*(1-A163)/12-1%%,数据!$J$3:$L$9,2,1)-VLOOKUP(最优测算!$D$7*(1-A163)/12-1%%,数据!$J$3:$L$9,3,1),0))/最优测算!$D$7,5)</f>
        <v>9.783E-2</v>
      </c>
      <c r="C163" s="8">
        <f>最优测算!$D$7*A163</f>
        <v>377550</v>
      </c>
      <c r="D163" s="8">
        <f>最优测算!$D$7*(1-A163)</f>
        <v>72450.000000000015</v>
      </c>
      <c r="E1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3" s="12" t="e">
        <f>IF(表2_4[[#This Row],[年收入总个人所得税税负]]=MIN(表2_4[[#All],[年收入总个人所得税税负]]),表2_4[[#This Row],[年收入总个人所得税税负]],NA())</f>
        <v>#N/A</v>
      </c>
      <c r="G163" s="12">
        <f>1-表2_4[[#This Row],[薪酬发放比例]]</f>
        <v>0.16100000000000003</v>
      </c>
    </row>
    <row r="164" spans="1:7" x14ac:dyDescent="0.25">
      <c r="A164" s="11">
        <v>0.83799999999999997</v>
      </c>
      <c r="B164" s="7">
        <f>ROUND((MAX((最优测算!$D$7*A164-SUM(最优测算!$D$9:$D$25))*{3;10;20;25;30;35;45}%-{0;2520;16920;31920;52920;85920;181920},0)+IFERROR(最优测算!$D$7*(1-A164)*VLOOKUP(最优测算!$D$7*(1-A164)/12-1%%,数据!$J$3:$L$9,2,1)-VLOOKUP(最优测算!$D$7*(1-A164)/12-1%%,数据!$J$3:$L$9,3,1),0))/最优测算!$D$7,5)</f>
        <v>9.7729999999999997E-2</v>
      </c>
      <c r="C164" s="8">
        <f>最优测算!$D$7*A164</f>
        <v>377100</v>
      </c>
      <c r="D164" s="8">
        <f>最优测算!$D$7*(1-A164)</f>
        <v>72900.000000000015</v>
      </c>
      <c r="E1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4" s="12" t="e">
        <f>IF(表2_4[[#This Row],[年收入总个人所得税税负]]=MIN(表2_4[[#All],[年收入总个人所得税税负]]),表2_4[[#This Row],[年收入总个人所得税税负]],NA())</f>
        <v>#N/A</v>
      </c>
      <c r="G164" s="12">
        <f>1-表2_4[[#This Row],[薪酬发放比例]]</f>
        <v>0.16200000000000003</v>
      </c>
    </row>
    <row r="165" spans="1:7" x14ac:dyDescent="0.25">
      <c r="A165" s="11">
        <v>0.83699999999999997</v>
      </c>
      <c r="B165" s="7">
        <f>ROUND((MAX((最优测算!$D$7*A165-SUM(最优测算!$D$9:$D$25))*{3;10;20;25;30;35;45}%-{0;2520;16920;31920;52920;85920;181920},0)+IFERROR(最优测算!$D$7*(1-A165)*VLOOKUP(最优测算!$D$7*(1-A165)/12-1%%,数据!$J$3:$L$9,2,1)-VLOOKUP(最优测算!$D$7*(1-A165)/12-1%%,数据!$J$3:$L$9,3,1),0))/最优测算!$D$7,5)</f>
        <v>9.7629999999999995E-2</v>
      </c>
      <c r="C165" s="8">
        <f>最优测算!$D$7*A165</f>
        <v>376650</v>
      </c>
      <c r="D165" s="8">
        <f>最优测算!$D$7*(1-A165)</f>
        <v>73350.000000000015</v>
      </c>
      <c r="E1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5" s="12" t="e">
        <f>IF(表2_4[[#This Row],[年收入总个人所得税税负]]=MIN(表2_4[[#All],[年收入总个人所得税税负]]),表2_4[[#This Row],[年收入总个人所得税税负]],NA())</f>
        <v>#N/A</v>
      </c>
      <c r="G165" s="12">
        <f>1-表2_4[[#This Row],[薪酬发放比例]]</f>
        <v>0.16300000000000003</v>
      </c>
    </row>
    <row r="166" spans="1:7" x14ac:dyDescent="0.25">
      <c r="A166" s="11">
        <v>0.83599999999999997</v>
      </c>
      <c r="B166" s="7">
        <f>ROUND((MAX((最优测算!$D$7*A166-SUM(最优测算!$D$9:$D$25))*{3;10;20;25;30;35;45}%-{0;2520;16920;31920;52920;85920;181920},0)+IFERROR(最优测算!$D$7*(1-A166)*VLOOKUP(最优测算!$D$7*(1-A166)/12-1%%,数据!$J$3:$L$9,2,1)-VLOOKUP(最优测算!$D$7*(1-A166)/12-1%%,数据!$J$3:$L$9,3,1),0))/最优测算!$D$7,5)</f>
        <v>9.7530000000000006E-2</v>
      </c>
      <c r="C166" s="8">
        <f>最优测算!$D$7*A166</f>
        <v>376200</v>
      </c>
      <c r="D166" s="8">
        <f>最优测算!$D$7*(1-A166)</f>
        <v>73800.000000000015</v>
      </c>
      <c r="E1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6" s="12" t="e">
        <f>IF(表2_4[[#This Row],[年收入总个人所得税税负]]=MIN(表2_4[[#All],[年收入总个人所得税税负]]),表2_4[[#This Row],[年收入总个人所得税税负]],NA())</f>
        <v>#N/A</v>
      </c>
      <c r="G166" s="12">
        <f>1-表2_4[[#This Row],[薪酬发放比例]]</f>
        <v>0.16400000000000003</v>
      </c>
    </row>
    <row r="167" spans="1:7" x14ac:dyDescent="0.25">
      <c r="A167" s="11">
        <v>0.83499999999999996</v>
      </c>
      <c r="B167" s="7">
        <f>ROUND((MAX((最优测算!$D$7*A167-SUM(最优测算!$D$9:$D$25))*{3;10;20;25;30;35;45}%-{0;2520;16920;31920;52920;85920;181920},0)+IFERROR(最优测算!$D$7*(1-A167)*VLOOKUP(最优测算!$D$7*(1-A167)/12-1%%,数据!$J$3:$L$9,2,1)-VLOOKUP(最优测算!$D$7*(1-A167)/12-1%%,数据!$J$3:$L$9,3,1),0))/最优测算!$D$7,5)</f>
        <v>9.7430000000000003E-2</v>
      </c>
      <c r="C167" s="8">
        <f>最优测算!$D$7*A167</f>
        <v>375750</v>
      </c>
      <c r="D167" s="8">
        <f>最优测算!$D$7*(1-A167)</f>
        <v>74250.000000000015</v>
      </c>
      <c r="E1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7" s="12" t="e">
        <f>IF(表2_4[[#This Row],[年收入总个人所得税税负]]=MIN(表2_4[[#All],[年收入总个人所得税税负]]),表2_4[[#This Row],[年收入总个人所得税税负]],NA())</f>
        <v>#N/A</v>
      </c>
      <c r="G167" s="12">
        <f>1-表2_4[[#This Row],[薪酬发放比例]]</f>
        <v>0.16500000000000004</v>
      </c>
    </row>
    <row r="168" spans="1:7" x14ac:dyDescent="0.25">
      <c r="A168" s="11">
        <v>0.83399999999999996</v>
      </c>
      <c r="B168" s="7">
        <f>ROUND((MAX((最优测算!$D$7*A168-SUM(最优测算!$D$9:$D$25))*{3;10;20;25;30;35;45}%-{0;2520;16920;31920;52920;85920;181920},0)+IFERROR(最优测算!$D$7*(1-A168)*VLOOKUP(最优测算!$D$7*(1-A168)/12-1%%,数据!$J$3:$L$9,2,1)-VLOOKUP(最优测算!$D$7*(1-A168)/12-1%%,数据!$J$3:$L$9,3,1),0))/最优测算!$D$7,5)</f>
        <v>9.733E-2</v>
      </c>
      <c r="C168" s="8">
        <f>最优测算!$D$7*A168</f>
        <v>375300</v>
      </c>
      <c r="D168" s="8">
        <f>最优测算!$D$7*(1-A168)</f>
        <v>74700.000000000015</v>
      </c>
      <c r="E1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8" s="12" t="e">
        <f>IF(表2_4[[#This Row],[年收入总个人所得税税负]]=MIN(表2_4[[#All],[年收入总个人所得税税负]]),表2_4[[#This Row],[年收入总个人所得税税负]],NA())</f>
        <v>#N/A</v>
      </c>
      <c r="G168" s="12">
        <f>1-表2_4[[#This Row],[薪酬发放比例]]</f>
        <v>0.16600000000000004</v>
      </c>
    </row>
    <row r="169" spans="1:7" x14ac:dyDescent="0.25">
      <c r="A169" s="11">
        <v>0.83299999999999996</v>
      </c>
      <c r="B169" s="7">
        <f>ROUND((MAX((最优测算!$D$7*A169-SUM(最优测算!$D$9:$D$25))*{3;10;20;25;30;35;45}%-{0;2520;16920;31920;52920;85920;181920},0)+IFERROR(最优测算!$D$7*(1-A169)*VLOOKUP(最优测算!$D$7*(1-A169)/12-1%%,数据!$J$3:$L$9,2,1)-VLOOKUP(最优测算!$D$7*(1-A169)/12-1%%,数据!$J$3:$L$9,3,1),0))/最优测算!$D$7,5)</f>
        <v>9.7229999999999997E-2</v>
      </c>
      <c r="C169" s="8">
        <f>最优测算!$D$7*A169</f>
        <v>374850</v>
      </c>
      <c r="D169" s="8">
        <f>最优测算!$D$7*(1-A169)</f>
        <v>75150.000000000015</v>
      </c>
      <c r="E1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69" s="12" t="e">
        <f>IF(表2_4[[#This Row],[年收入总个人所得税税负]]=MIN(表2_4[[#All],[年收入总个人所得税税负]]),表2_4[[#This Row],[年收入总个人所得税税负]],NA())</f>
        <v>#N/A</v>
      </c>
      <c r="G169" s="12">
        <f>1-表2_4[[#This Row],[薪酬发放比例]]</f>
        <v>0.16700000000000004</v>
      </c>
    </row>
    <row r="170" spans="1:7" x14ac:dyDescent="0.25">
      <c r="A170" s="11">
        <v>0.83199999999999996</v>
      </c>
      <c r="B170" s="7">
        <f>ROUND((MAX((最优测算!$D$7*A170-SUM(最优测算!$D$9:$D$25))*{3;10;20;25;30;35;45}%-{0;2520;16920;31920;52920;85920;181920},0)+IFERROR(最优测算!$D$7*(1-A170)*VLOOKUP(最优测算!$D$7*(1-A170)/12-1%%,数据!$J$3:$L$9,2,1)-VLOOKUP(最优测算!$D$7*(1-A170)/12-1%%,数据!$J$3:$L$9,3,1),0))/最优测算!$D$7,5)</f>
        <v>9.7129999999999994E-2</v>
      </c>
      <c r="C170" s="8">
        <f>最优测算!$D$7*A170</f>
        <v>374400</v>
      </c>
      <c r="D170" s="8">
        <f>最优测算!$D$7*(1-A170)</f>
        <v>75600.000000000015</v>
      </c>
      <c r="E1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0" s="12" t="e">
        <f>IF(表2_4[[#This Row],[年收入总个人所得税税负]]=MIN(表2_4[[#All],[年收入总个人所得税税负]]),表2_4[[#This Row],[年收入总个人所得税税负]],NA())</f>
        <v>#N/A</v>
      </c>
      <c r="G170" s="12">
        <f>1-表2_4[[#This Row],[薪酬发放比例]]</f>
        <v>0.16800000000000004</v>
      </c>
    </row>
    <row r="171" spans="1:7" x14ac:dyDescent="0.25">
      <c r="A171" s="11">
        <v>0.83099999999999996</v>
      </c>
      <c r="B171" s="7">
        <f>ROUND((MAX((最优测算!$D$7*A171-SUM(最优测算!$D$9:$D$25))*{3;10;20;25;30;35;45}%-{0;2520;16920;31920;52920;85920;181920},0)+IFERROR(最优测算!$D$7*(1-A171)*VLOOKUP(最优测算!$D$7*(1-A171)/12-1%%,数据!$J$3:$L$9,2,1)-VLOOKUP(最优测算!$D$7*(1-A171)/12-1%%,数据!$J$3:$L$9,3,1),0))/最优测算!$D$7,5)</f>
        <v>9.7030000000000005E-2</v>
      </c>
      <c r="C171" s="8">
        <f>最优测算!$D$7*A171</f>
        <v>373950</v>
      </c>
      <c r="D171" s="8">
        <f>最优测算!$D$7*(1-A171)</f>
        <v>76050.000000000015</v>
      </c>
      <c r="E1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1" s="12" t="e">
        <f>IF(表2_4[[#This Row],[年收入总个人所得税税负]]=MIN(表2_4[[#All],[年收入总个人所得税税负]]),表2_4[[#This Row],[年收入总个人所得税税负]],NA())</f>
        <v>#N/A</v>
      </c>
      <c r="G171" s="12">
        <f>1-表2_4[[#This Row],[薪酬发放比例]]</f>
        <v>0.16900000000000004</v>
      </c>
    </row>
    <row r="172" spans="1:7" x14ac:dyDescent="0.25">
      <c r="A172" s="11">
        <v>0.83</v>
      </c>
      <c r="B172" s="7">
        <f>ROUND((MAX((最优测算!$D$7*A172-SUM(最优测算!$D$9:$D$25))*{3;10;20;25;30;35;45}%-{0;2520;16920;31920;52920;85920;181920},0)+IFERROR(最优测算!$D$7*(1-A172)*VLOOKUP(最优测算!$D$7*(1-A172)/12-1%%,数据!$J$3:$L$9,2,1)-VLOOKUP(最优测算!$D$7*(1-A172)/12-1%%,数据!$J$3:$L$9,3,1),0))/最优测算!$D$7,5)</f>
        <v>9.6930000000000002E-2</v>
      </c>
      <c r="C172" s="8">
        <f>最优测算!$D$7*A172</f>
        <v>373500</v>
      </c>
      <c r="D172" s="8">
        <f>最优测算!$D$7*(1-A172)</f>
        <v>76500.000000000015</v>
      </c>
      <c r="E1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2" s="12" t="e">
        <f>IF(表2_4[[#This Row],[年收入总个人所得税税负]]=MIN(表2_4[[#All],[年收入总个人所得税税负]]),表2_4[[#This Row],[年收入总个人所得税税负]],NA())</f>
        <v>#N/A</v>
      </c>
      <c r="G172" s="12">
        <f>1-表2_4[[#This Row],[薪酬发放比例]]</f>
        <v>0.17000000000000004</v>
      </c>
    </row>
    <row r="173" spans="1:7" x14ac:dyDescent="0.25">
      <c r="A173" s="11">
        <v>0.82899999999999996</v>
      </c>
      <c r="B173" s="7">
        <f>ROUND((MAX((最优测算!$D$7*A173-SUM(最优测算!$D$9:$D$25))*{3;10;20;25;30;35;45}%-{0;2520;16920;31920;52920;85920;181920},0)+IFERROR(最优测算!$D$7*(1-A173)*VLOOKUP(最优测算!$D$7*(1-A173)/12-1%%,数据!$J$3:$L$9,2,1)-VLOOKUP(最优测算!$D$7*(1-A173)/12-1%%,数据!$J$3:$L$9,3,1),0))/最优测算!$D$7,5)</f>
        <v>9.6829999999999999E-2</v>
      </c>
      <c r="C173" s="8">
        <f>最优测算!$D$7*A173</f>
        <v>373050</v>
      </c>
      <c r="D173" s="8">
        <f>最优测算!$D$7*(1-A173)</f>
        <v>76950.000000000015</v>
      </c>
      <c r="E1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3" s="12" t="e">
        <f>IF(表2_4[[#This Row],[年收入总个人所得税税负]]=MIN(表2_4[[#All],[年收入总个人所得税税负]]),表2_4[[#This Row],[年收入总个人所得税税负]],NA())</f>
        <v>#N/A</v>
      </c>
      <c r="G173" s="12">
        <f>1-表2_4[[#This Row],[薪酬发放比例]]</f>
        <v>0.17100000000000004</v>
      </c>
    </row>
    <row r="174" spans="1:7" x14ac:dyDescent="0.25">
      <c r="A174" s="11">
        <v>0.82799999999999996</v>
      </c>
      <c r="B174" s="7">
        <f>ROUND((MAX((最优测算!$D$7*A174-SUM(最优测算!$D$9:$D$25))*{3;10;20;25;30;35;45}%-{0;2520;16920;31920;52920;85920;181920},0)+IFERROR(最优测算!$D$7*(1-A174)*VLOOKUP(最优测算!$D$7*(1-A174)/12-1%%,数据!$J$3:$L$9,2,1)-VLOOKUP(最优测算!$D$7*(1-A174)/12-1%%,数据!$J$3:$L$9,3,1),0))/最优测算!$D$7,5)</f>
        <v>9.6729999999999997E-2</v>
      </c>
      <c r="C174" s="8">
        <f>最优测算!$D$7*A174</f>
        <v>372600</v>
      </c>
      <c r="D174" s="8">
        <f>最优测算!$D$7*(1-A174)</f>
        <v>77400.000000000015</v>
      </c>
      <c r="E1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4" s="12" t="e">
        <f>IF(表2_4[[#This Row],[年收入总个人所得税税负]]=MIN(表2_4[[#All],[年收入总个人所得税税负]]),表2_4[[#This Row],[年收入总个人所得税税负]],NA())</f>
        <v>#N/A</v>
      </c>
      <c r="G174" s="12">
        <f>1-表2_4[[#This Row],[薪酬发放比例]]</f>
        <v>0.17200000000000004</v>
      </c>
    </row>
    <row r="175" spans="1:7" x14ac:dyDescent="0.25">
      <c r="A175" s="11">
        <v>0.82699999999999996</v>
      </c>
      <c r="B175" s="7">
        <f>ROUND((MAX((最优测算!$D$7*A175-SUM(最优测算!$D$9:$D$25))*{3;10;20;25;30;35;45}%-{0;2520;16920;31920;52920;85920;181920},0)+IFERROR(最优测算!$D$7*(1-A175)*VLOOKUP(最优测算!$D$7*(1-A175)/12-1%%,数据!$J$3:$L$9,2,1)-VLOOKUP(最优测算!$D$7*(1-A175)/12-1%%,数据!$J$3:$L$9,3,1),0))/最优测算!$D$7,5)</f>
        <v>9.6629999999999994E-2</v>
      </c>
      <c r="C175" s="8">
        <f>最优测算!$D$7*A175</f>
        <v>372150</v>
      </c>
      <c r="D175" s="8">
        <f>最优测算!$D$7*(1-A175)</f>
        <v>77850.000000000015</v>
      </c>
      <c r="E1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5" s="12" t="e">
        <f>IF(表2_4[[#This Row],[年收入总个人所得税税负]]=MIN(表2_4[[#All],[年收入总个人所得税税负]]),表2_4[[#This Row],[年收入总个人所得税税负]],NA())</f>
        <v>#N/A</v>
      </c>
      <c r="G175" s="12">
        <f>1-表2_4[[#This Row],[薪酬发放比例]]</f>
        <v>0.17300000000000004</v>
      </c>
    </row>
    <row r="176" spans="1:7" x14ac:dyDescent="0.25">
      <c r="A176" s="11">
        <v>0.82599999999999996</v>
      </c>
      <c r="B176" s="7">
        <f>ROUND((MAX((最优测算!$D$7*A176-SUM(最优测算!$D$9:$D$25))*{3;10;20;25;30;35;45}%-{0;2520;16920;31920;52920;85920;181920},0)+IFERROR(最优测算!$D$7*(1-A176)*VLOOKUP(最优测算!$D$7*(1-A176)/12-1%%,数据!$J$3:$L$9,2,1)-VLOOKUP(最优测算!$D$7*(1-A176)/12-1%%,数据!$J$3:$L$9,3,1),0))/最优测算!$D$7,5)</f>
        <v>9.6530000000000005E-2</v>
      </c>
      <c r="C176" s="8">
        <f>最优测算!$D$7*A176</f>
        <v>371700</v>
      </c>
      <c r="D176" s="8">
        <f>最优测算!$D$7*(1-A176)</f>
        <v>78300.000000000015</v>
      </c>
      <c r="E1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6" s="12" t="e">
        <f>IF(表2_4[[#This Row],[年收入总个人所得税税负]]=MIN(表2_4[[#All],[年收入总个人所得税税负]]),表2_4[[#This Row],[年收入总个人所得税税负]],NA())</f>
        <v>#N/A</v>
      </c>
      <c r="G176" s="12">
        <f>1-表2_4[[#This Row],[薪酬发放比例]]</f>
        <v>0.17400000000000004</v>
      </c>
    </row>
    <row r="177" spans="1:7" x14ac:dyDescent="0.25">
      <c r="A177" s="11">
        <v>0.82499999999999996</v>
      </c>
      <c r="B177" s="7">
        <f>ROUND((MAX((最优测算!$D$7*A177-SUM(最优测算!$D$9:$D$25))*{3;10;20;25;30;35;45}%-{0;2520;16920;31920;52920;85920;181920},0)+IFERROR(最优测算!$D$7*(1-A177)*VLOOKUP(最优测算!$D$7*(1-A177)/12-1%%,数据!$J$3:$L$9,2,1)-VLOOKUP(最优测算!$D$7*(1-A177)/12-1%%,数据!$J$3:$L$9,3,1),0))/最优测算!$D$7,5)</f>
        <v>9.6430000000000002E-2</v>
      </c>
      <c r="C177" s="8">
        <f>最优测算!$D$7*A177</f>
        <v>371250</v>
      </c>
      <c r="D177" s="8">
        <f>最优测算!$D$7*(1-A177)</f>
        <v>78750.000000000015</v>
      </c>
      <c r="E1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7" s="12" t="e">
        <f>IF(表2_4[[#This Row],[年收入总个人所得税税负]]=MIN(表2_4[[#All],[年收入总个人所得税税负]]),表2_4[[#This Row],[年收入总个人所得税税负]],NA())</f>
        <v>#N/A</v>
      </c>
      <c r="G177" s="12">
        <f>1-表2_4[[#This Row],[薪酬发放比例]]</f>
        <v>0.17500000000000004</v>
      </c>
    </row>
    <row r="178" spans="1:7" x14ac:dyDescent="0.25">
      <c r="A178" s="11">
        <v>0.82399999999999995</v>
      </c>
      <c r="B178" s="7">
        <f>ROUND((MAX((最优测算!$D$7*A178-SUM(最优测算!$D$9:$D$25))*{3;10;20;25;30;35;45}%-{0;2520;16920;31920;52920;85920;181920},0)+IFERROR(最优测算!$D$7*(1-A178)*VLOOKUP(最优测算!$D$7*(1-A178)/12-1%%,数据!$J$3:$L$9,2,1)-VLOOKUP(最优测算!$D$7*(1-A178)/12-1%%,数据!$J$3:$L$9,3,1),0))/最优测算!$D$7,5)</f>
        <v>9.6329999999999999E-2</v>
      </c>
      <c r="C178" s="8">
        <f>最优测算!$D$7*A178</f>
        <v>370800</v>
      </c>
      <c r="D178" s="8">
        <f>最优测算!$D$7*(1-A178)</f>
        <v>79200.000000000015</v>
      </c>
      <c r="E1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8" s="12" t="e">
        <f>IF(表2_4[[#This Row],[年收入总个人所得税税负]]=MIN(表2_4[[#All],[年收入总个人所得税税负]]),表2_4[[#This Row],[年收入总个人所得税税负]],NA())</f>
        <v>#N/A</v>
      </c>
      <c r="G178" s="12">
        <f>1-表2_4[[#This Row],[薪酬发放比例]]</f>
        <v>0.17600000000000005</v>
      </c>
    </row>
    <row r="179" spans="1:7" x14ac:dyDescent="0.25">
      <c r="A179" s="11">
        <v>0.82299999999999995</v>
      </c>
      <c r="B179" s="7">
        <f>ROUND((MAX((最优测算!$D$7*A179-SUM(最优测算!$D$9:$D$25))*{3;10;20;25;30;35;45}%-{0;2520;16920;31920;52920;85920;181920},0)+IFERROR(最优测算!$D$7*(1-A179)*VLOOKUP(最优测算!$D$7*(1-A179)/12-1%%,数据!$J$3:$L$9,2,1)-VLOOKUP(最优测算!$D$7*(1-A179)/12-1%%,数据!$J$3:$L$9,3,1),0))/最优测算!$D$7,5)</f>
        <v>9.6229999999999996E-2</v>
      </c>
      <c r="C179" s="8">
        <f>最优测算!$D$7*A179</f>
        <v>370350</v>
      </c>
      <c r="D179" s="8">
        <f>最优测算!$D$7*(1-A179)</f>
        <v>79650.000000000015</v>
      </c>
      <c r="E1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79" s="12" t="e">
        <f>IF(表2_4[[#This Row],[年收入总个人所得税税负]]=MIN(表2_4[[#All],[年收入总个人所得税税负]]),表2_4[[#This Row],[年收入总个人所得税税负]],NA())</f>
        <v>#N/A</v>
      </c>
      <c r="G179" s="12">
        <f>1-表2_4[[#This Row],[薪酬发放比例]]</f>
        <v>0.17700000000000005</v>
      </c>
    </row>
    <row r="180" spans="1:7" x14ac:dyDescent="0.25">
      <c r="A180" s="11">
        <v>0.82199999999999995</v>
      </c>
      <c r="B180" s="7">
        <f>ROUND((MAX((最优测算!$D$7*A180-SUM(最优测算!$D$9:$D$25))*{3;10;20;25;30;35;45}%-{0;2520;16920;31920;52920;85920;181920},0)+IFERROR(最优测算!$D$7*(1-A180)*VLOOKUP(最优测算!$D$7*(1-A180)/12-1%%,数据!$J$3:$L$9,2,1)-VLOOKUP(最优测算!$D$7*(1-A180)/12-1%%,数据!$J$3:$L$9,3,1),0))/最优测算!$D$7,5)</f>
        <v>9.6129999999999993E-2</v>
      </c>
      <c r="C180" s="8">
        <f>最优测算!$D$7*A180</f>
        <v>369900</v>
      </c>
      <c r="D180" s="8">
        <f>最优测算!$D$7*(1-A180)</f>
        <v>80100.000000000015</v>
      </c>
      <c r="E1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0" s="12" t="e">
        <f>IF(表2_4[[#This Row],[年收入总个人所得税税负]]=MIN(表2_4[[#All],[年收入总个人所得税税负]]),表2_4[[#This Row],[年收入总个人所得税税负]],NA())</f>
        <v>#N/A</v>
      </c>
      <c r="G180" s="12">
        <f>1-表2_4[[#This Row],[薪酬发放比例]]</f>
        <v>0.17800000000000005</v>
      </c>
    </row>
    <row r="181" spans="1:7" x14ac:dyDescent="0.25">
      <c r="A181" s="11">
        <v>0.82099999999999995</v>
      </c>
      <c r="B181" s="7">
        <f>ROUND((MAX((最优测算!$D$7*A181-SUM(最优测算!$D$9:$D$25))*{3;10;20;25;30;35;45}%-{0;2520;16920;31920;52920;85920;181920},0)+IFERROR(最优测算!$D$7*(1-A181)*VLOOKUP(最优测算!$D$7*(1-A181)/12-1%%,数据!$J$3:$L$9,2,1)-VLOOKUP(最优测算!$D$7*(1-A181)/12-1%%,数据!$J$3:$L$9,3,1),0))/最优测算!$D$7,5)</f>
        <v>9.6030000000000004E-2</v>
      </c>
      <c r="C181" s="8">
        <f>最优测算!$D$7*A181</f>
        <v>369450</v>
      </c>
      <c r="D181" s="8">
        <f>最优测算!$D$7*(1-A181)</f>
        <v>80550.000000000015</v>
      </c>
      <c r="E1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1" s="12" t="e">
        <f>IF(表2_4[[#This Row],[年收入总个人所得税税负]]=MIN(表2_4[[#All],[年收入总个人所得税税负]]),表2_4[[#This Row],[年收入总个人所得税税负]],NA())</f>
        <v>#N/A</v>
      </c>
      <c r="G181" s="12">
        <f>1-表2_4[[#This Row],[薪酬发放比例]]</f>
        <v>0.17900000000000005</v>
      </c>
    </row>
    <row r="182" spans="1:7" x14ac:dyDescent="0.25">
      <c r="A182" s="11">
        <v>0.82</v>
      </c>
      <c r="B182" s="7">
        <f>ROUND((MAX((最优测算!$D$7*A182-SUM(最优测算!$D$9:$D$25))*{3;10;20;25;30;35;45}%-{0;2520;16920;31920;52920;85920;181920},0)+IFERROR(最优测算!$D$7*(1-A182)*VLOOKUP(最优测算!$D$7*(1-A182)/12-1%%,数据!$J$3:$L$9,2,1)-VLOOKUP(最优测算!$D$7*(1-A182)/12-1%%,数据!$J$3:$L$9,3,1),0))/最优测算!$D$7,5)</f>
        <v>9.5930000000000001E-2</v>
      </c>
      <c r="C182" s="8">
        <f>最优测算!$D$7*A182</f>
        <v>369000</v>
      </c>
      <c r="D182" s="8">
        <f>最优测算!$D$7*(1-A182)</f>
        <v>81000.000000000029</v>
      </c>
      <c r="E1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2" s="12" t="e">
        <f>IF(表2_4[[#This Row],[年收入总个人所得税税负]]=MIN(表2_4[[#All],[年收入总个人所得税税负]]),表2_4[[#This Row],[年收入总个人所得税税负]],NA())</f>
        <v>#N/A</v>
      </c>
      <c r="G182" s="12">
        <f>1-表2_4[[#This Row],[薪酬发放比例]]</f>
        <v>0.18000000000000005</v>
      </c>
    </row>
    <row r="183" spans="1:7" x14ac:dyDescent="0.25">
      <c r="A183" s="11">
        <v>0.81899999999999995</v>
      </c>
      <c r="B183" s="7">
        <f>ROUND((MAX((最优测算!$D$7*A183-SUM(最优测算!$D$9:$D$25))*{3;10;20;25;30;35;45}%-{0;2520;16920;31920;52920;85920;181920},0)+IFERROR(最优测算!$D$7*(1-A183)*VLOOKUP(最优测算!$D$7*(1-A183)/12-1%%,数据!$J$3:$L$9,2,1)-VLOOKUP(最优测算!$D$7*(1-A183)/12-1%%,数据!$J$3:$L$9,3,1),0))/最优测算!$D$7,5)</f>
        <v>9.5829999999999999E-2</v>
      </c>
      <c r="C183" s="8">
        <f>最优测算!$D$7*A183</f>
        <v>368550</v>
      </c>
      <c r="D183" s="8">
        <f>最优测算!$D$7*(1-A183)</f>
        <v>81450.000000000029</v>
      </c>
      <c r="E1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3" s="12" t="e">
        <f>IF(表2_4[[#This Row],[年收入总个人所得税税负]]=MIN(表2_4[[#All],[年收入总个人所得税税负]]),表2_4[[#This Row],[年收入总个人所得税税负]],NA())</f>
        <v>#N/A</v>
      </c>
      <c r="G183" s="12">
        <f>1-表2_4[[#This Row],[薪酬发放比例]]</f>
        <v>0.18100000000000005</v>
      </c>
    </row>
    <row r="184" spans="1:7" x14ac:dyDescent="0.25">
      <c r="A184" s="11">
        <v>0.81799999999999995</v>
      </c>
      <c r="B184" s="7">
        <f>ROUND((MAX((最优测算!$D$7*A184-SUM(最优测算!$D$9:$D$25))*{3;10;20;25;30;35;45}%-{0;2520;16920;31920;52920;85920;181920},0)+IFERROR(最优测算!$D$7*(1-A184)*VLOOKUP(最优测算!$D$7*(1-A184)/12-1%%,数据!$J$3:$L$9,2,1)-VLOOKUP(最优测算!$D$7*(1-A184)/12-1%%,数据!$J$3:$L$9,3,1),0))/最优测算!$D$7,5)</f>
        <v>9.5729999999999996E-2</v>
      </c>
      <c r="C184" s="8">
        <f>最优测算!$D$7*A184</f>
        <v>368100</v>
      </c>
      <c r="D184" s="8">
        <f>最优测算!$D$7*(1-A184)</f>
        <v>81900.000000000029</v>
      </c>
      <c r="E1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4" s="12" t="e">
        <f>IF(表2_4[[#This Row],[年收入总个人所得税税负]]=MIN(表2_4[[#All],[年收入总个人所得税税负]]),表2_4[[#This Row],[年收入总个人所得税税负]],NA())</f>
        <v>#N/A</v>
      </c>
      <c r="G184" s="12">
        <f>1-表2_4[[#This Row],[薪酬发放比例]]</f>
        <v>0.18200000000000005</v>
      </c>
    </row>
    <row r="185" spans="1:7" x14ac:dyDescent="0.25">
      <c r="A185" s="11">
        <v>0.81699999999999995</v>
      </c>
      <c r="B185" s="7">
        <f>ROUND((MAX((最优测算!$D$7*A185-SUM(最优测算!$D$9:$D$25))*{3;10;20;25;30;35;45}%-{0;2520;16920;31920;52920;85920;181920},0)+IFERROR(最优测算!$D$7*(1-A185)*VLOOKUP(最优测算!$D$7*(1-A185)/12-1%%,数据!$J$3:$L$9,2,1)-VLOOKUP(最优测算!$D$7*(1-A185)/12-1%%,数据!$J$3:$L$9,3,1),0))/最优测算!$D$7,5)</f>
        <v>9.5630000000000007E-2</v>
      </c>
      <c r="C185" s="8">
        <f>最优测算!$D$7*A185</f>
        <v>367650</v>
      </c>
      <c r="D185" s="8">
        <f>最优测算!$D$7*(1-A185)</f>
        <v>82350.000000000029</v>
      </c>
      <c r="E1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5" s="12" t="e">
        <f>IF(表2_4[[#This Row],[年收入总个人所得税税负]]=MIN(表2_4[[#All],[年收入总个人所得税税负]]),表2_4[[#This Row],[年收入总个人所得税税负]],NA())</f>
        <v>#N/A</v>
      </c>
      <c r="G185" s="12">
        <f>1-表2_4[[#This Row],[薪酬发放比例]]</f>
        <v>0.18300000000000005</v>
      </c>
    </row>
    <row r="186" spans="1:7" x14ac:dyDescent="0.25">
      <c r="A186" s="11">
        <v>0.81599999999999995</v>
      </c>
      <c r="B186" s="7">
        <f>ROUND((MAX((最优测算!$D$7*A186-SUM(最优测算!$D$9:$D$25))*{3;10;20;25;30;35;45}%-{0;2520;16920;31920;52920;85920;181920},0)+IFERROR(最优测算!$D$7*(1-A186)*VLOOKUP(最优测算!$D$7*(1-A186)/12-1%%,数据!$J$3:$L$9,2,1)-VLOOKUP(最优测算!$D$7*(1-A186)/12-1%%,数据!$J$3:$L$9,3,1),0))/最优测算!$D$7,5)</f>
        <v>9.5530000000000004E-2</v>
      </c>
      <c r="C186" s="8">
        <f>最优测算!$D$7*A186</f>
        <v>367200</v>
      </c>
      <c r="D186" s="8">
        <f>最优测算!$D$7*(1-A186)</f>
        <v>82800.000000000029</v>
      </c>
      <c r="E1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6" s="12" t="e">
        <f>IF(表2_4[[#This Row],[年收入总个人所得税税负]]=MIN(表2_4[[#All],[年收入总个人所得税税负]]),表2_4[[#This Row],[年收入总个人所得税税负]],NA())</f>
        <v>#N/A</v>
      </c>
      <c r="G186" s="12">
        <f>1-表2_4[[#This Row],[薪酬发放比例]]</f>
        <v>0.18400000000000005</v>
      </c>
    </row>
    <row r="187" spans="1:7" x14ac:dyDescent="0.25">
      <c r="A187" s="11">
        <v>0.81499999999999995</v>
      </c>
      <c r="B187" s="7">
        <f>ROUND((MAX((最优测算!$D$7*A187-SUM(最优测算!$D$9:$D$25))*{3;10;20;25;30;35;45}%-{0;2520;16920;31920;52920;85920;181920},0)+IFERROR(最优测算!$D$7*(1-A187)*VLOOKUP(最优测算!$D$7*(1-A187)/12-1%%,数据!$J$3:$L$9,2,1)-VLOOKUP(最优测算!$D$7*(1-A187)/12-1%%,数据!$J$3:$L$9,3,1),0))/最优测算!$D$7,5)</f>
        <v>9.5430000000000001E-2</v>
      </c>
      <c r="C187" s="8">
        <f>最优测算!$D$7*A187</f>
        <v>366750</v>
      </c>
      <c r="D187" s="8">
        <f>最优测算!$D$7*(1-A187)</f>
        <v>83250.000000000029</v>
      </c>
      <c r="E1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7" s="12" t="e">
        <f>IF(表2_4[[#This Row],[年收入总个人所得税税负]]=MIN(表2_4[[#All],[年收入总个人所得税税负]]),表2_4[[#This Row],[年收入总个人所得税税负]],NA())</f>
        <v>#N/A</v>
      </c>
      <c r="G187" s="12">
        <f>1-表2_4[[#This Row],[薪酬发放比例]]</f>
        <v>0.18500000000000005</v>
      </c>
    </row>
    <row r="188" spans="1:7" x14ac:dyDescent="0.25">
      <c r="A188" s="11">
        <v>0.81399999999999995</v>
      </c>
      <c r="B188" s="7">
        <f>ROUND((MAX((最优测算!$D$7*A188-SUM(最优测算!$D$9:$D$25))*{3;10;20;25;30;35;45}%-{0;2520;16920;31920;52920;85920;181920},0)+IFERROR(最优测算!$D$7*(1-A188)*VLOOKUP(最优测算!$D$7*(1-A188)/12-1%%,数据!$J$3:$L$9,2,1)-VLOOKUP(最优测算!$D$7*(1-A188)/12-1%%,数据!$J$3:$L$9,3,1),0))/最优测算!$D$7,5)</f>
        <v>9.5329999999999998E-2</v>
      </c>
      <c r="C188" s="8">
        <f>最优测算!$D$7*A188</f>
        <v>366300</v>
      </c>
      <c r="D188" s="8">
        <f>最优测算!$D$7*(1-A188)</f>
        <v>83700.000000000029</v>
      </c>
      <c r="E1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8" s="12" t="e">
        <f>IF(表2_4[[#This Row],[年收入总个人所得税税负]]=MIN(表2_4[[#All],[年收入总个人所得税税负]]),表2_4[[#This Row],[年收入总个人所得税税负]],NA())</f>
        <v>#N/A</v>
      </c>
      <c r="G188" s="12">
        <f>1-表2_4[[#This Row],[薪酬发放比例]]</f>
        <v>0.18600000000000005</v>
      </c>
    </row>
    <row r="189" spans="1:7" x14ac:dyDescent="0.25">
      <c r="A189" s="11">
        <v>0.81299999999999994</v>
      </c>
      <c r="B189" s="7">
        <f>ROUND((MAX((最优测算!$D$7*A189-SUM(最优测算!$D$9:$D$25))*{3;10;20;25;30;35;45}%-{0;2520;16920;31920;52920;85920;181920},0)+IFERROR(最优测算!$D$7*(1-A189)*VLOOKUP(最优测算!$D$7*(1-A189)/12-1%%,数据!$J$3:$L$9,2,1)-VLOOKUP(最优测算!$D$7*(1-A189)/12-1%%,数据!$J$3:$L$9,3,1),0))/最优测算!$D$7,5)</f>
        <v>9.5229999999999995E-2</v>
      </c>
      <c r="C189" s="8">
        <f>最优测算!$D$7*A189</f>
        <v>365850</v>
      </c>
      <c r="D189" s="8">
        <f>最优测算!$D$7*(1-A189)</f>
        <v>84150.000000000029</v>
      </c>
      <c r="E1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89" s="12" t="e">
        <f>IF(表2_4[[#This Row],[年收入总个人所得税税负]]=MIN(表2_4[[#All],[年收入总个人所得税税负]]),表2_4[[#This Row],[年收入总个人所得税税负]],NA())</f>
        <v>#N/A</v>
      </c>
      <c r="G189" s="12">
        <f>1-表2_4[[#This Row],[薪酬发放比例]]</f>
        <v>0.18700000000000006</v>
      </c>
    </row>
    <row r="190" spans="1:7" x14ac:dyDescent="0.25">
      <c r="A190" s="11">
        <v>0.81200000000000006</v>
      </c>
      <c r="B190" s="7">
        <f>ROUND((MAX((最优测算!$D$7*A190-SUM(最优测算!$D$9:$D$25))*{3;10;20;25;30;35;45}%-{0;2520;16920;31920;52920;85920;181920},0)+IFERROR(最优测算!$D$7*(1-A190)*VLOOKUP(最优测算!$D$7*(1-A190)/12-1%%,数据!$J$3:$L$9,2,1)-VLOOKUP(最优测算!$D$7*(1-A190)/12-1%%,数据!$J$3:$L$9,3,1),0))/最优测算!$D$7,5)</f>
        <v>9.5130000000000006E-2</v>
      </c>
      <c r="C190" s="8">
        <f>最优测算!$D$7*A190</f>
        <v>365400</v>
      </c>
      <c r="D190" s="8">
        <f>最优测算!$D$7*(1-A190)</f>
        <v>84599.999999999971</v>
      </c>
      <c r="E1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0" s="12" t="e">
        <f>IF(表2_4[[#This Row],[年收入总个人所得税税负]]=MIN(表2_4[[#All],[年收入总个人所得税税负]]),表2_4[[#This Row],[年收入总个人所得税税负]],NA())</f>
        <v>#N/A</v>
      </c>
      <c r="G190" s="12">
        <f>1-表2_4[[#This Row],[薪酬发放比例]]</f>
        <v>0.18799999999999994</v>
      </c>
    </row>
    <row r="191" spans="1:7" x14ac:dyDescent="0.25">
      <c r="A191" s="11">
        <v>0.81100000000000005</v>
      </c>
      <c r="B191" s="7">
        <f>ROUND((MAX((最优测算!$D$7*A191-SUM(最优测算!$D$9:$D$25))*{3;10;20;25;30;35;45}%-{0;2520;16920;31920;52920;85920;181920},0)+IFERROR(最优测算!$D$7*(1-A191)*VLOOKUP(最优测算!$D$7*(1-A191)/12-1%%,数据!$J$3:$L$9,2,1)-VLOOKUP(最优测算!$D$7*(1-A191)/12-1%%,数据!$J$3:$L$9,3,1),0))/最优测算!$D$7,5)</f>
        <v>9.5030000000000003E-2</v>
      </c>
      <c r="C191" s="8">
        <f>最优测算!$D$7*A191</f>
        <v>364950</v>
      </c>
      <c r="D191" s="8">
        <f>最优测算!$D$7*(1-A191)</f>
        <v>85049.999999999971</v>
      </c>
      <c r="E1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1" s="12" t="e">
        <f>IF(表2_4[[#This Row],[年收入总个人所得税税负]]=MIN(表2_4[[#All],[年收入总个人所得税税负]]),表2_4[[#This Row],[年收入总个人所得税税负]],NA())</f>
        <v>#N/A</v>
      </c>
      <c r="G191" s="12">
        <f>1-表2_4[[#This Row],[薪酬发放比例]]</f>
        <v>0.18899999999999995</v>
      </c>
    </row>
    <row r="192" spans="1:7" x14ac:dyDescent="0.25">
      <c r="A192" s="11">
        <v>0.81</v>
      </c>
      <c r="B192" s="7">
        <f>ROUND((MAX((最优测算!$D$7*A192-SUM(最优测算!$D$9:$D$25))*{3;10;20;25;30;35;45}%-{0;2520;16920;31920;52920;85920;181920},0)+IFERROR(最优测算!$D$7*(1-A192)*VLOOKUP(最优测算!$D$7*(1-A192)/12-1%%,数据!$J$3:$L$9,2,1)-VLOOKUP(最优测算!$D$7*(1-A192)/12-1%%,数据!$J$3:$L$9,3,1),0))/最优测算!$D$7,5)</f>
        <v>9.493E-2</v>
      </c>
      <c r="C192" s="8">
        <f>最优测算!$D$7*A192</f>
        <v>364500</v>
      </c>
      <c r="D192" s="8">
        <f>最优测算!$D$7*(1-A192)</f>
        <v>85499.999999999971</v>
      </c>
      <c r="E1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2" s="12" t="e">
        <f>IF(表2_4[[#This Row],[年收入总个人所得税税负]]=MIN(表2_4[[#All],[年收入总个人所得税税负]]),表2_4[[#This Row],[年收入总个人所得税税负]],NA())</f>
        <v>#N/A</v>
      </c>
      <c r="G192" s="12">
        <f>1-表2_4[[#This Row],[薪酬发放比例]]</f>
        <v>0.18999999999999995</v>
      </c>
    </row>
    <row r="193" spans="1:7" x14ac:dyDescent="0.25">
      <c r="A193" s="11">
        <v>0.80900000000000005</v>
      </c>
      <c r="B193" s="7">
        <f>ROUND((MAX((最优测算!$D$7*A193-SUM(最优测算!$D$9:$D$25))*{3;10;20;25;30;35;45}%-{0;2520;16920;31920;52920;85920;181920},0)+IFERROR(最优测算!$D$7*(1-A193)*VLOOKUP(最优测算!$D$7*(1-A193)/12-1%%,数据!$J$3:$L$9,2,1)-VLOOKUP(最优测算!$D$7*(1-A193)/12-1%%,数据!$J$3:$L$9,3,1),0))/最优测算!$D$7,5)</f>
        <v>9.4829999999999998E-2</v>
      </c>
      <c r="C193" s="8">
        <f>最优测算!$D$7*A193</f>
        <v>364050</v>
      </c>
      <c r="D193" s="8">
        <f>最优测算!$D$7*(1-A193)</f>
        <v>85949.999999999971</v>
      </c>
      <c r="E1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3" s="12" t="e">
        <f>IF(表2_4[[#This Row],[年收入总个人所得税税负]]=MIN(表2_4[[#All],[年收入总个人所得税税负]]),表2_4[[#This Row],[年收入总个人所得税税负]],NA())</f>
        <v>#N/A</v>
      </c>
      <c r="G193" s="12">
        <f>1-表2_4[[#This Row],[薪酬发放比例]]</f>
        <v>0.19099999999999995</v>
      </c>
    </row>
    <row r="194" spans="1:7" x14ac:dyDescent="0.25">
      <c r="A194" s="11">
        <v>0.80800000000000005</v>
      </c>
      <c r="B194" s="7">
        <f>ROUND((MAX((最优测算!$D$7*A194-SUM(最优测算!$D$9:$D$25))*{3;10;20;25;30;35;45}%-{0;2520;16920;31920;52920;85920;181920},0)+IFERROR(最优测算!$D$7*(1-A194)*VLOOKUP(最优测算!$D$7*(1-A194)/12-1%%,数据!$J$3:$L$9,2,1)-VLOOKUP(最优测算!$D$7*(1-A194)/12-1%%,数据!$J$3:$L$9,3,1),0))/最优测算!$D$7,5)</f>
        <v>9.4729999999999995E-2</v>
      </c>
      <c r="C194" s="8">
        <f>最优测算!$D$7*A194</f>
        <v>363600</v>
      </c>
      <c r="D194" s="8">
        <f>最优测算!$D$7*(1-A194)</f>
        <v>86399.999999999971</v>
      </c>
      <c r="E1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4" s="12" t="e">
        <f>IF(表2_4[[#This Row],[年收入总个人所得税税负]]=MIN(表2_4[[#All],[年收入总个人所得税税负]]),表2_4[[#This Row],[年收入总个人所得税税负]],NA())</f>
        <v>#N/A</v>
      </c>
      <c r="G194" s="12">
        <f>1-表2_4[[#This Row],[薪酬发放比例]]</f>
        <v>0.19199999999999995</v>
      </c>
    </row>
    <row r="195" spans="1:7" x14ac:dyDescent="0.25">
      <c r="A195" s="11">
        <v>0.80700000000000005</v>
      </c>
      <c r="B195" s="7">
        <f>ROUND((MAX((最优测算!$D$7*A195-SUM(最优测算!$D$9:$D$25))*{3;10;20;25;30;35;45}%-{0;2520;16920;31920;52920;85920;181920},0)+IFERROR(最优测算!$D$7*(1-A195)*VLOOKUP(最优测算!$D$7*(1-A195)/12-1%%,数据!$J$3:$L$9,2,1)-VLOOKUP(最优测算!$D$7*(1-A195)/12-1%%,数据!$J$3:$L$9,3,1),0))/最优测算!$D$7,5)</f>
        <v>9.4630000000000006E-2</v>
      </c>
      <c r="C195" s="8">
        <f>最优测算!$D$7*A195</f>
        <v>363150</v>
      </c>
      <c r="D195" s="8">
        <f>最优测算!$D$7*(1-A195)</f>
        <v>86849.999999999971</v>
      </c>
      <c r="E1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5" s="12" t="e">
        <f>IF(表2_4[[#This Row],[年收入总个人所得税税负]]=MIN(表2_4[[#All],[年收入总个人所得税税负]]),表2_4[[#This Row],[年收入总个人所得税税负]],NA())</f>
        <v>#N/A</v>
      </c>
      <c r="G195" s="12">
        <f>1-表2_4[[#This Row],[薪酬发放比例]]</f>
        <v>0.19299999999999995</v>
      </c>
    </row>
    <row r="196" spans="1:7" x14ac:dyDescent="0.25">
      <c r="A196" s="11">
        <v>0.80600000000000005</v>
      </c>
      <c r="B196" s="7">
        <f>ROUND((MAX((最优测算!$D$7*A196-SUM(最优测算!$D$9:$D$25))*{3;10;20;25;30;35;45}%-{0;2520;16920;31920;52920;85920;181920},0)+IFERROR(最优测算!$D$7*(1-A196)*VLOOKUP(最优测算!$D$7*(1-A196)/12-1%%,数据!$J$3:$L$9,2,1)-VLOOKUP(最优测算!$D$7*(1-A196)/12-1%%,数据!$J$3:$L$9,3,1),0))/最优测算!$D$7,5)</f>
        <v>9.4530000000000003E-2</v>
      </c>
      <c r="C196" s="8">
        <f>最优测算!$D$7*A196</f>
        <v>362700</v>
      </c>
      <c r="D196" s="8">
        <f>最优测算!$D$7*(1-A196)</f>
        <v>87299.999999999971</v>
      </c>
      <c r="E1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6" s="12" t="e">
        <f>IF(表2_4[[#This Row],[年收入总个人所得税税负]]=MIN(表2_4[[#All],[年收入总个人所得税税负]]),表2_4[[#This Row],[年收入总个人所得税税负]],NA())</f>
        <v>#N/A</v>
      </c>
      <c r="G196" s="12">
        <f>1-表2_4[[#This Row],[薪酬发放比例]]</f>
        <v>0.19399999999999995</v>
      </c>
    </row>
    <row r="197" spans="1:7" x14ac:dyDescent="0.25">
      <c r="A197" s="11">
        <v>0.80500000000000005</v>
      </c>
      <c r="B197" s="7">
        <f>ROUND((MAX((最优测算!$D$7*A197-SUM(最优测算!$D$9:$D$25))*{3;10;20;25;30;35;45}%-{0;2520;16920;31920;52920;85920;181920},0)+IFERROR(最优测算!$D$7*(1-A197)*VLOOKUP(最优测算!$D$7*(1-A197)/12-1%%,数据!$J$3:$L$9,2,1)-VLOOKUP(最优测算!$D$7*(1-A197)/12-1%%,数据!$J$3:$L$9,3,1),0))/最优测算!$D$7,5)</f>
        <v>9.443E-2</v>
      </c>
      <c r="C197" s="8">
        <f>最优测算!$D$7*A197</f>
        <v>362250</v>
      </c>
      <c r="D197" s="8">
        <f>最优测算!$D$7*(1-A197)</f>
        <v>87749.999999999971</v>
      </c>
      <c r="E1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7" s="12" t="e">
        <f>IF(表2_4[[#This Row],[年收入总个人所得税税负]]=MIN(表2_4[[#All],[年收入总个人所得税税负]]),表2_4[[#This Row],[年收入总个人所得税税负]],NA())</f>
        <v>#N/A</v>
      </c>
      <c r="G197" s="12">
        <f>1-表2_4[[#This Row],[薪酬发放比例]]</f>
        <v>0.19499999999999995</v>
      </c>
    </row>
    <row r="198" spans="1:7" x14ac:dyDescent="0.25">
      <c r="A198" s="11">
        <v>0.80400000000000005</v>
      </c>
      <c r="B198" s="7">
        <f>ROUND((MAX((最优测算!$D$7*A198-SUM(最优测算!$D$9:$D$25))*{3;10;20;25;30;35;45}%-{0;2520;16920;31920;52920;85920;181920},0)+IFERROR(最优测算!$D$7*(1-A198)*VLOOKUP(最优测算!$D$7*(1-A198)/12-1%%,数据!$J$3:$L$9,2,1)-VLOOKUP(最优测算!$D$7*(1-A198)/12-1%%,数据!$J$3:$L$9,3,1),0))/最优测算!$D$7,5)</f>
        <v>9.4329999999999997E-2</v>
      </c>
      <c r="C198" s="8">
        <f>最优测算!$D$7*A198</f>
        <v>361800</v>
      </c>
      <c r="D198" s="8">
        <f>最优测算!$D$7*(1-A198)</f>
        <v>88199.999999999985</v>
      </c>
      <c r="E1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8" s="12" t="e">
        <f>IF(表2_4[[#This Row],[年收入总个人所得税税负]]=MIN(表2_4[[#All],[年收入总个人所得税税负]]),表2_4[[#This Row],[年收入总个人所得税税负]],NA())</f>
        <v>#N/A</v>
      </c>
      <c r="G198" s="12">
        <f>1-表2_4[[#This Row],[薪酬发放比例]]</f>
        <v>0.19599999999999995</v>
      </c>
    </row>
    <row r="199" spans="1:7" x14ac:dyDescent="0.25">
      <c r="A199" s="11">
        <v>0.80300000000000005</v>
      </c>
      <c r="B199" s="7">
        <f>ROUND((MAX((最优测算!$D$7*A199-SUM(最优测算!$D$9:$D$25))*{3;10;20;25;30;35;45}%-{0;2520;16920;31920;52920;85920;181920},0)+IFERROR(最优测算!$D$7*(1-A199)*VLOOKUP(最优测算!$D$7*(1-A199)/12-1%%,数据!$J$3:$L$9,2,1)-VLOOKUP(最优测算!$D$7*(1-A199)/12-1%%,数据!$J$3:$L$9,3,1),0))/最优测算!$D$7,5)</f>
        <v>9.4229999999999994E-2</v>
      </c>
      <c r="C199" s="8">
        <f>最优测算!$D$7*A199</f>
        <v>361350</v>
      </c>
      <c r="D199" s="8">
        <f>最优测算!$D$7*(1-A199)</f>
        <v>88649.999999999985</v>
      </c>
      <c r="E1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99" s="12" t="e">
        <f>IF(表2_4[[#This Row],[年收入总个人所得税税负]]=MIN(表2_4[[#All],[年收入总个人所得税税负]]),表2_4[[#This Row],[年收入总个人所得税税负]],NA())</f>
        <v>#N/A</v>
      </c>
      <c r="G199" s="12">
        <f>1-表2_4[[#This Row],[薪酬发放比例]]</f>
        <v>0.19699999999999995</v>
      </c>
    </row>
    <row r="200" spans="1:7" x14ac:dyDescent="0.25">
      <c r="A200" s="11">
        <v>0.80200000000000005</v>
      </c>
      <c r="B200" s="7">
        <f>ROUND((MAX((最优测算!$D$7*A200-SUM(最优测算!$D$9:$D$25))*{3;10;20;25;30;35;45}%-{0;2520;16920;31920;52920;85920;181920},0)+IFERROR(最优测算!$D$7*(1-A200)*VLOOKUP(最优测算!$D$7*(1-A200)/12-1%%,数据!$J$3:$L$9,2,1)-VLOOKUP(最优测算!$D$7*(1-A200)/12-1%%,数据!$J$3:$L$9,3,1),0))/最优测算!$D$7,5)</f>
        <v>9.4130000000000005E-2</v>
      </c>
      <c r="C200" s="8">
        <f>最优测算!$D$7*A200</f>
        <v>360900</v>
      </c>
      <c r="D200" s="8">
        <f>最优测算!$D$7*(1-A200)</f>
        <v>89099.999999999985</v>
      </c>
      <c r="E2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0" s="12" t="e">
        <f>IF(表2_4[[#This Row],[年收入总个人所得税税负]]=MIN(表2_4[[#All],[年收入总个人所得税税负]]),表2_4[[#This Row],[年收入总个人所得税税负]],NA())</f>
        <v>#N/A</v>
      </c>
      <c r="G200" s="12">
        <f>1-表2_4[[#This Row],[薪酬发放比例]]</f>
        <v>0.19799999999999995</v>
      </c>
    </row>
    <row r="201" spans="1:7" x14ac:dyDescent="0.25">
      <c r="A201" s="11">
        <v>0.80100000000000005</v>
      </c>
      <c r="B201" s="7">
        <f>ROUND((MAX((最优测算!$D$7*A201-SUM(最优测算!$D$9:$D$25))*{3;10;20;25;30;35;45}%-{0;2520;16920;31920;52920;85920;181920},0)+IFERROR(最优测算!$D$7*(1-A201)*VLOOKUP(最优测算!$D$7*(1-A201)/12-1%%,数据!$J$3:$L$9,2,1)-VLOOKUP(最优测算!$D$7*(1-A201)/12-1%%,数据!$J$3:$L$9,3,1),0))/最优测算!$D$7,5)</f>
        <v>9.4030000000000002E-2</v>
      </c>
      <c r="C201" s="8">
        <f>最优测算!$D$7*A201</f>
        <v>360450</v>
      </c>
      <c r="D201" s="8">
        <f>最优测算!$D$7*(1-A201)</f>
        <v>89549.999999999985</v>
      </c>
      <c r="E2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1" s="12" t="e">
        <f>IF(表2_4[[#This Row],[年收入总个人所得税税负]]=MIN(表2_4[[#All],[年收入总个人所得税税负]]),表2_4[[#This Row],[年收入总个人所得税税负]],NA())</f>
        <v>#N/A</v>
      </c>
      <c r="G201" s="12">
        <f>1-表2_4[[#This Row],[薪酬发放比例]]</f>
        <v>0.19899999999999995</v>
      </c>
    </row>
    <row r="202" spans="1:7" x14ac:dyDescent="0.25">
      <c r="A202" s="11">
        <v>0.8</v>
      </c>
      <c r="B202" s="7">
        <f>ROUND((MAX((最优测算!$D$7*A202-SUM(最优测算!$D$9:$D$25))*{3;10;20;25;30;35;45}%-{0;2520;16920;31920;52920;85920;181920},0)+IFERROR(最优测算!$D$7*(1-A202)*VLOOKUP(最优测算!$D$7*(1-A202)/12-1%%,数据!$J$3:$L$9,2,1)-VLOOKUP(最优测算!$D$7*(1-A202)/12-1%%,数据!$J$3:$L$9,3,1),0))/最优测算!$D$7,5)</f>
        <v>9.393E-2</v>
      </c>
      <c r="C202" s="8">
        <f>最优测算!$D$7*A202</f>
        <v>360000</v>
      </c>
      <c r="D202" s="8">
        <f>最优测算!$D$7*(1-A202)</f>
        <v>89999.999999999985</v>
      </c>
      <c r="E2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2" s="12" t="e">
        <f>IF(表2_4[[#This Row],[年收入总个人所得税税负]]=MIN(表2_4[[#All],[年收入总个人所得税税负]]),表2_4[[#This Row],[年收入总个人所得税税负]],NA())</f>
        <v>#N/A</v>
      </c>
      <c r="G202" s="12">
        <f>1-表2_4[[#This Row],[薪酬发放比例]]</f>
        <v>0.19999999999999996</v>
      </c>
    </row>
    <row r="203" spans="1:7" x14ac:dyDescent="0.25">
      <c r="A203" s="11">
        <v>0.79900000000000004</v>
      </c>
      <c r="B203" s="7">
        <f>ROUND((MAX((最优测算!$D$7*A203-SUM(最优测算!$D$9:$D$25))*{3;10;20;25;30;35;45}%-{0;2520;16920;31920;52920;85920;181920},0)+IFERROR(最优测算!$D$7*(1-A203)*VLOOKUP(最优测算!$D$7*(1-A203)/12-1%%,数据!$J$3:$L$9,2,1)-VLOOKUP(最优测算!$D$7*(1-A203)/12-1%%,数据!$J$3:$L$9,3,1),0))/最优测算!$D$7,5)</f>
        <v>9.3829999999999997E-2</v>
      </c>
      <c r="C203" s="8">
        <f>最优测算!$D$7*A203</f>
        <v>359550</v>
      </c>
      <c r="D203" s="8">
        <f>最优测算!$D$7*(1-A203)</f>
        <v>90449.999999999985</v>
      </c>
      <c r="E2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3" s="12" t="e">
        <f>IF(表2_4[[#This Row],[年收入总个人所得税税负]]=MIN(表2_4[[#All],[年收入总个人所得税税负]]),表2_4[[#This Row],[年收入总个人所得税税负]],NA())</f>
        <v>#N/A</v>
      </c>
      <c r="G203" s="12">
        <f>1-表2_4[[#This Row],[薪酬发放比例]]</f>
        <v>0.20099999999999996</v>
      </c>
    </row>
    <row r="204" spans="1:7" x14ac:dyDescent="0.25">
      <c r="A204" s="11">
        <v>0.79800000000000004</v>
      </c>
      <c r="B204" s="7">
        <f>ROUND((MAX((最优测算!$D$7*A204-SUM(最优测算!$D$9:$D$25))*{3;10;20;25;30;35;45}%-{0;2520;16920;31920;52920;85920;181920},0)+IFERROR(最优测算!$D$7*(1-A204)*VLOOKUP(最优测算!$D$7*(1-A204)/12-1%%,数据!$J$3:$L$9,2,1)-VLOOKUP(最优测算!$D$7*(1-A204)/12-1%%,数据!$J$3:$L$9,3,1),0))/最优测算!$D$7,5)</f>
        <v>9.3729999999999994E-2</v>
      </c>
      <c r="C204" s="8">
        <f>最优测算!$D$7*A204</f>
        <v>359100</v>
      </c>
      <c r="D204" s="8">
        <f>最优测算!$D$7*(1-A204)</f>
        <v>90899.999999999985</v>
      </c>
      <c r="E2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4" s="12" t="e">
        <f>IF(表2_4[[#This Row],[年收入总个人所得税税负]]=MIN(表2_4[[#All],[年收入总个人所得税税负]]),表2_4[[#This Row],[年收入总个人所得税税负]],NA())</f>
        <v>#N/A</v>
      </c>
      <c r="G204" s="12">
        <f>1-表2_4[[#This Row],[薪酬发放比例]]</f>
        <v>0.20199999999999996</v>
      </c>
    </row>
    <row r="205" spans="1:7" x14ac:dyDescent="0.25">
      <c r="A205" s="11">
        <v>0.79700000000000004</v>
      </c>
      <c r="B205" s="7">
        <f>ROUND((MAX((最优测算!$D$7*A205-SUM(最优测算!$D$9:$D$25))*{3;10;20;25;30;35;45}%-{0;2520;16920;31920;52920;85920;181920},0)+IFERROR(最优测算!$D$7*(1-A205)*VLOOKUP(最优测算!$D$7*(1-A205)/12-1%%,数据!$J$3:$L$9,2,1)-VLOOKUP(最优测算!$D$7*(1-A205)/12-1%%,数据!$J$3:$L$9,3,1),0))/最优测算!$D$7,5)</f>
        <v>9.3630000000000005E-2</v>
      </c>
      <c r="C205" s="8">
        <f>最优测算!$D$7*A205</f>
        <v>358650</v>
      </c>
      <c r="D205" s="8">
        <f>最优测算!$D$7*(1-A205)</f>
        <v>91349.999999999985</v>
      </c>
      <c r="E2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5" s="12" t="e">
        <f>IF(表2_4[[#This Row],[年收入总个人所得税税负]]=MIN(表2_4[[#All],[年收入总个人所得税税负]]),表2_4[[#This Row],[年收入总个人所得税税负]],NA())</f>
        <v>#N/A</v>
      </c>
      <c r="G205" s="12">
        <f>1-表2_4[[#This Row],[薪酬发放比例]]</f>
        <v>0.20299999999999996</v>
      </c>
    </row>
    <row r="206" spans="1:7" x14ac:dyDescent="0.25">
      <c r="A206" s="11">
        <v>0.79600000000000004</v>
      </c>
      <c r="B206" s="7">
        <f>ROUND((MAX((最优测算!$D$7*A206-SUM(最优测算!$D$9:$D$25))*{3;10;20;25;30;35;45}%-{0;2520;16920;31920;52920;85920;181920},0)+IFERROR(最优测算!$D$7*(1-A206)*VLOOKUP(最优测算!$D$7*(1-A206)/12-1%%,数据!$J$3:$L$9,2,1)-VLOOKUP(最优测算!$D$7*(1-A206)/12-1%%,数据!$J$3:$L$9,3,1),0))/最优测算!$D$7,5)</f>
        <v>9.3530000000000002E-2</v>
      </c>
      <c r="C206" s="8">
        <f>最优测算!$D$7*A206</f>
        <v>358200</v>
      </c>
      <c r="D206" s="8">
        <f>最优测算!$D$7*(1-A206)</f>
        <v>91799.999999999985</v>
      </c>
      <c r="E2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6" s="12" t="e">
        <f>IF(表2_4[[#This Row],[年收入总个人所得税税负]]=MIN(表2_4[[#All],[年收入总个人所得税税负]]),表2_4[[#This Row],[年收入总个人所得税税负]],NA())</f>
        <v>#N/A</v>
      </c>
      <c r="G206" s="12">
        <f>1-表2_4[[#This Row],[薪酬发放比例]]</f>
        <v>0.20399999999999996</v>
      </c>
    </row>
    <row r="207" spans="1:7" x14ac:dyDescent="0.25">
      <c r="A207" s="11">
        <v>0.79500000000000004</v>
      </c>
      <c r="B207" s="7">
        <f>ROUND((MAX((最优测算!$D$7*A207-SUM(最优测算!$D$9:$D$25))*{3;10;20;25;30;35;45}%-{0;2520;16920;31920;52920;85920;181920},0)+IFERROR(最优测算!$D$7*(1-A207)*VLOOKUP(最优测算!$D$7*(1-A207)/12-1%%,数据!$J$3:$L$9,2,1)-VLOOKUP(最优测算!$D$7*(1-A207)/12-1%%,数据!$J$3:$L$9,3,1),0))/最优测算!$D$7,5)</f>
        <v>9.3429999999999999E-2</v>
      </c>
      <c r="C207" s="8">
        <f>最优测算!$D$7*A207</f>
        <v>357750</v>
      </c>
      <c r="D207" s="8">
        <f>最优测算!$D$7*(1-A207)</f>
        <v>92249.999999999985</v>
      </c>
      <c r="E2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7" s="12" t="e">
        <f>IF(表2_4[[#This Row],[年收入总个人所得税税负]]=MIN(表2_4[[#All],[年收入总个人所得税税负]]),表2_4[[#This Row],[年收入总个人所得税税负]],NA())</f>
        <v>#N/A</v>
      </c>
      <c r="G207" s="12">
        <f>1-表2_4[[#This Row],[薪酬发放比例]]</f>
        <v>0.20499999999999996</v>
      </c>
    </row>
    <row r="208" spans="1:7" x14ac:dyDescent="0.25">
      <c r="A208" s="11">
        <v>0.79400000000000004</v>
      </c>
      <c r="B208" s="7">
        <f>ROUND((MAX((最优测算!$D$7*A208-SUM(最优测算!$D$9:$D$25))*{3;10;20;25;30;35;45}%-{0;2520;16920;31920;52920;85920;181920},0)+IFERROR(最优测算!$D$7*(1-A208)*VLOOKUP(最优测算!$D$7*(1-A208)/12-1%%,数据!$J$3:$L$9,2,1)-VLOOKUP(最优测算!$D$7*(1-A208)/12-1%%,数据!$J$3:$L$9,3,1),0))/最优测算!$D$7,5)</f>
        <v>9.3329999999999996E-2</v>
      </c>
      <c r="C208" s="8">
        <f>最优测算!$D$7*A208</f>
        <v>357300</v>
      </c>
      <c r="D208" s="8">
        <f>最优测算!$D$7*(1-A208)</f>
        <v>92699.999999999985</v>
      </c>
      <c r="E2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8" s="12" t="e">
        <f>IF(表2_4[[#This Row],[年收入总个人所得税税负]]=MIN(表2_4[[#All],[年收入总个人所得税税负]]),表2_4[[#This Row],[年收入总个人所得税税负]],NA())</f>
        <v>#N/A</v>
      </c>
      <c r="G208" s="12">
        <f>1-表2_4[[#This Row],[薪酬发放比例]]</f>
        <v>0.20599999999999996</v>
      </c>
    </row>
    <row r="209" spans="1:7" x14ac:dyDescent="0.25">
      <c r="A209" s="11">
        <v>0.79300000000000004</v>
      </c>
      <c r="B209" s="7">
        <f>ROUND((MAX((最优测算!$D$7*A209-SUM(最优测算!$D$9:$D$25))*{3;10;20;25;30;35;45}%-{0;2520;16920;31920;52920;85920;181920},0)+IFERROR(最优测算!$D$7*(1-A209)*VLOOKUP(最优测算!$D$7*(1-A209)/12-1%%,数据!$J$3:$L$9,2,1)-VLOOKUP(最优测算!$D$7*(1-A209)/12-1%%,数据!$J$3:$L$9,3,1),0))/最优测算!$D$7,5)</f>
        <v>9.3229999999999993E-2</v>
      </c>
      <c r="C209" s="8">
        <f>最优测算!$D$7*A209</f>
        <v>356850</v>
      </c>
      <c r="D209" s="8">
        <f>最优测算!$D$7*(1-A209)</f>
        <v>93149.999999999985</v>
      </c>
      <c r="E2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09" s="12" t="e">
        <f>IF(表2_4[[#This Row],[年收入总个人所得税税负]]=MIN(表2_4[[#All],[年收入总个人所得税税负]]),表2_4[[#This Row],[年收入总个人所得税税负]],NA())</f>
        <v>#N/A</v>
      </c>
      <c r="G209" s="12">
        <f>1-表2_4[[#This Row],[薪酬发放比例]]</f>
        <v>0.20699999999999996</v>
      </c>
    </row>
    <row r="210" spans="1:7" x14ac:dyDescent="0.25">
      <c r="A210" s="11">
        <v>0.79200000000000004</v>
      </c>
      <c r="B210" s="7">
        <f>ROUND((MAX((最优测算!$D$7*A210-SUM(最优测算!$D$9:$D$25))*{3;10;20;25;30;35;45}%-{0;2520;16920;31920;52920;85920;181920},0)+IFERROR(最优测算!$D$7*(1-A210)*VLOOKUP(最优测算!$D$7*(1-A210)/12-1%%,数据!$J$3:$L$9,2,1)-VLOOKUP(最优测算!$D$7*(1-A210)/12-1%%,数据!$J$3:$L$9,3,1),0))/最优测算!$D$7,5)</f>
        <v>9.3130000000000004E-2</v>
      </c>
      <c r="C210" s="8">
        <f>最优测算!$D$7*A210</f>
        <v>356400</v>
      </c>
      <c r="D210" s="8">
        <f>最优测算!$D$7*(1-A210)</f>
        <v>93599.999999999985</v>
      </c>
      <c r="E2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0" s="12" t="e">
        <f>IF(表2_4[[#This Row],[年收入总个人所得税税负]]=MIN(表2_4[[#All],[年收入总个人所得税税负]]),表2_4[[#This Row],[年收入总个人所得税税负]],NA())</f>
        <v>#N/A</v>
      </c>
      <c r="G210" s="12">
        <f>1-表2_4[[#This Row],[薪酬发放比例]]</f>
        <v>0.20799999999999996</v>
      </c>
    </row>
    <row r="211" spans="1:7" x14ac:dyDescent="0.25">
      <c r="A211" s="11">
        <v>0.79100000000000004</v>
      </c>
      <c r="B211" s="7">
        <f>ROUND((MAX((最优测算!$D$7*A211-SUM(最优测算!$D$9:$D$25))*{3;10;20;25;30;35;45}%-{0;2520;16920;31920;52920;85920;181920},0)+IFERROR(最优测算!$D$7*(1-A211)*VLOOKUP(最优测算!$D$7*(1-A211)/12-1%%,数据!$J$3:$L$9,2,1)-VLOOKUP(最优测算!$D$7*(1-A211)/12-1%%,数据!$J$3:$L$9,3,1),0))/最优测算!$D$7,5)</f>
        <v>9.3030000000000002E-2</v>
      </c>
      <c r="C211" s="8">
        <f>最优测算!$D$7*A211</f>
        <v>355950</v>
      </c>
      <c r="D211" s="8">
        <f>最优测算!$D$7*(1-A211)</f>
        <v>94049.999999999985</v>
      </c>
      <c r="E2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1" s="12" t="e">
        <f>IF(表2_4[[#This Row],[年收入总个人所得税税负]]=MIN(表2_4[[#All],[年收入总个人所得税税负]]),表2_4[[#This Row],[年收入总个人所得税税负]],NA())</f>
        <v>#N/A</v>
      </c>
      <c r="G211" s="12">
        <f>1-表2_4[[#This Row],[薪酬发放比例]]</f>
        <v>0.20899999999999996</v>
      </c>
    </row>
    <row r="212" spans="1:7" x14ac:dyDescent="0.25">
      <c r="A212" s="11">
        <v>0.79</v>
      </c>
      <c r="B212" s="7">
        <f>ROUND((MAX((最优测算!$D$7*A212-SUM(最优测算!$D$9:$D$25))*{3;10;20;25;30;35;45}%-{0;2520;16920;31920;52920;85920;181920},0)+IFERROR(最优测算!$D$7*(1-A212)*VLOOKUP(最优测算!$D$7*(1-A212)/12-1%%,数据!$J$3:$L$9,2,1)-VLOOKUP(最优测算!$D$7*(1-A212)/12-1%%,数据!$J$3:$L$9,3,1),0))/最优测算!$D$7,5)</f>
        <v>9.2929999999999999E-2</v>
      </c>
      <c r="C212" s="8">
        <f>最优测算!$D$7*A212</f>
        <v>355500</v>
      </c>
      <c r="D212" s="8">
        <f>最优测算!$D$7*(1-A212)</f>
        <v>94499.999999999985</v>
      </c>
      <c r="E2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2" s="12" t="e">
        <f>IF(表2_4[[#This Row],[年收入总个人所得税税负]]=MIN(表2_4[[#All],[年收入总个人所得税税负]]),表2_4[[#This Row],[年收入总个人所得税税负]],NA())</f>
        <v>#N/A</v>
      </c>
      <c r="G212" s="12">
        <f>1-表2_4[[#This Row],[薪酬发放比例]]</f>
        <v>0.20999999999999996</v>
      </c>
    </row>
    <row r="213" spans="1:7" x14ac:dyDescent="0.25">
      <c r="A213" s="11">
        <v>0.78900000000000003</v>
      </c>
      <c r="B213" s="7">
        <f>ROUND((MAX((最优测算!$D$7*A213-SUM(最优测算!$D$9:$D$25))*{3;10;20;25;30;35;45}%-{0;2520;16920;31920;52920;85920;181920},0)+IFERROR(最优测算!$D$7*(1-A213)*VLOOKUP(最优测算!$D$7*(1-A213)/12-1%%,数据!$J$3:$L$9,2,1)-VLOOKUP(最优测算!$D$7*(1-A213)/12-1%%,数据!$J$3:$L$9,3,1),0))/最优测算!$D$7,5)</f>
        <v>9.2829999999999996E-2</v>
      </c>
      <c r="C213" s="8">
        <f>最优测算!$D$7*A213</f>
        <v>355050</v>
      </c>
      <c r="D213" s="8">
        <f>最优测算!$D$7*(1-A213)</f>
        <v>94949.999999999985</v>
      </c>
      <c r="E2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3" s="12" t="e">
        <f>IF(表2_4[[#This Row],[年收入总个人所得税税负]]=MIN(表2_4[[#All],[年收入总个人所得税税负]]),表2_4[[#This Row],[年收入总个人所得税税负]],NA())</f>
        <v>#N/A</v>
      </c>
      <c r="G213" s="12">
        <f>1-表2_4[[#This Row],[薪酬发放比例]]</f>
        <v>0.21099999999999997</v>
      </c>
    </row>
    <row r="214" spans="1:7" x14ac:dyDescent="0.25">
      <c r="A214" s="11">
        <v>0.78800000000000003</v>
      </c>
      <c r="B214" s="7">
        <f>ROUND((MAX((最优测算!$D$7*A214-SUM(最优测算!$D$9:$D$25))*{3;10;20;25;30;35;45}%-{0;2520;16920;31920;52920;85920;181920},0)+IFERROR(最优测算!$D$7*(1-A214)*VLOOKUP(最优测算!$D$7*(1-A214)/12-1%%,数据!$J$3:$L$9,2,1)-VLOOKUP(最优测算!$D$7*(1-A214)/12-1%%,数据!$J$3:$L$9,3,1),0))/最优测算!$D$7,5)</f>
        <v>9.2730000000000007E-2</v>
      </c>
      <c r="C214" s="8">
        <f>最优测算!$D$7*A214</f>
        <v>354600</v>
      </c>
      <c r="D214" s="8">
        <f>最优测算!$D$7*(1-A214)</f>
        <v>95399.999999999985</v>
      </c>
      <c r="E2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4" s="12" t="e">
        <f>IF(表2_4[[#This Row],[年收入总个人所得税税负]]=MIN(表2_4[[#All],[年收入总个人所得税税负]]),表2_4[[#This Row],[年收入总个人所得税税负]],NA())</f>
        <v>#N/A</v>
      </c>
      <c r="G214" s="12">
        <f>1-表2_4[[#This Row],[薪酬发放比例]]</f>
        <v>0.21199999999999997</v>
      </c>
    </row>
    <row r="215" spans="1:7" x14ac:dyDescent="0.25">
      <c r="A215" s="11">
        <v>0.78700000000000003</v>
      </c>
      <c r="B215" s="7">
        <f>ROUND((MAX((最优测算!$D$7*A215-SUM(最优测算!$D$9:$D$25))*{3;10;20;25;30;35;45}%-{0;2520;16920;31920;52920;85920;181920},0)+IFERROR(最优测算!$D$7*(1-A215)*VLOOKUP(最优测算!$D$7*(1-A215)/12-1%%,数据!$J$3:$L$9,2,1)-VLOOKUP(最优测算!$D$7*(1-A215)/12-1%%,数据!$J$3:$L$9,3,1),0))/最优测算!$D$7,5)</f>
        <v>9.2630000000000004E-2</v>
      </c>
      <c r="C215" s="8">
        <f>最优测算!$D$7*A215</f>
        <v>354150</v>
      </c>
      <c r="D215" s="8">
        <f>最优测算!$D$7*(1-A215)</f>
        <v>95849.999999999985</v>
      </c>
      <c r="E2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5" s="12" t="e">
        <f>IF(表2_4[[#This Row],[年收入总个人所得税税负]]=MIN(表2_4[[#All],[年收入总个人所得税税负]]),表2_4[[#This Row],[年收入总个人所得税税负]],NA())</f>
        <v>#N/A</v>
      </c>
      <c r="G215" s="12">
        <f>1-表2_4[[#This Row],[薪酬发放比例]]</f>
        <v>0.21299999999999997</v>
      </c>
    </row>
    <row r="216" spans="1:7" x14ac:dyDescent="0.25">
      <c r="A216" s="11">
        <v>0.78600000000000003</v>
      </c>
      <c r="B216" s="7">
        <f>ROUND((MAX((最优测算!$D$7*A216-SUM(最优测算!$D$9:$D$25))*{3;10;20;25;30;35;45}%-{0;2520;16920;31920;52920;85920;181920},0)+IFERROR(最优测算!$D$7*(1-A216)*VLOOKUP(最优测算!$D$7*(1-A216)/12-1%%,数据!$J$3:$L$9,2,1)-VLOOKUP(最优测算!$D$7*(1-A216)/12-1%%,数据!$J$3:$L$9,3,1),0))/最优测算!$D$7,5)</f>
        <v>9.2530000000000001E-2</v>
      </c>
      <c r="C216" s="8">
        <f>最优测算!$D$7*A216</f>
        <v>353700</v>
      </c>
      <c r="D216" s="8">
        <f>最优测算!$D$7*(1-A216)</f>
        <v>96299.999999999985</v>
      </c>
      <c r="E2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6" s="12" t="e">
        <f>IF(表2_4[[#This Row],[年收入总个人所得税税负]]=MIN(表2_4[[#All],[年收入总个人所得税税负]]),表2_4[[#This Row],[年收入总个人所得税税负]],NA())</f>
        <v>#N/A</v>
      </c>
      <c r="G216" s="12">
        <f>1-表2_4[[#This Row],[薪酬发放比例]]</f>
        <v>0.21399999999999997</v>
      </c>
    </row>
    <row r="217" spans="1:7" x14ac:dyDescent="0.25">
      <c r="A217" s="11">
        <v>0.78500000000000003</v>
      </c>
      <c r="B217" s="7">
        <f>ROUND((MAX((最优测算!$D$7*A217-SUM(最优测算!$D$9:$D$25))*{3;10;20;25;30;35;45}%-{0;2520;16920;31920;52920;85920;181920},0)+IFERROR(最优测算!$D$7*(1-A217)*VLOOKUP(最优测算!$D$7*(1-A217)/12-1%%,数据!$J$3:$L$9,2,1)-VLOOKUP(最优测算!$D$7*(1-A217)/12-1%%,数据!$J$3:$L$9,3,1),0))/最优测算!$D$7,5)</f>
        <v>9.2429999999999998E-2</v>
      </c>
      <c r="C217" s="8">
        <f>最优测算!$D$7*A217</f>
        <v>353250</v>
      </c>
      <c r="D217" s="8">
        <f>最优测算!$D$7*(1-A217)</f>
        <v>96749.999999999985</v>
      </c>
      <c r="E2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7" s="12" t="e">
        <f>IF(表2_4[[#This Row],[年收入总个人所得税税负]]=MIN(表2_4[[#All],[年收入总个人所得税税负]]),表2_4[[#This Row],[年收入总个人所得税税负]],NA())</f>
        <v>#N/A</v>
      </c>
      <c r="G217" s="12">
        <f>1-表2_4[[#This Row],[薪酬发放比例]]</f>
        <v>0.21499999999999997</v>
      </c>
    </row>
    <row r="218" spans="1:7" x14ac:dyDescent="0.25">
      <c r="A218" s="11">
        <v>0.78400000000000003</v>
      </c>
      <c r="B218" s="7">
        <f>ROUND((MAX((最优测算!$D$7*A218-SUM(最优测算!$D$9:$D$25))*{3;10;20;25;30;35;45}%-{0;2520;16920;31920;52920;85920;181920},0)+IFERROR(最优测算!$D$7*(1-A218)*VLOOKUP(最优测算!$D$7*(1-A218)/12-1%%,数据!$J$3:$L$9,2,1)-VLOOKUP(最优测算!$D$7*(1-A218)/12-1%%,数据!$J$3:$L$9,3,1),0))/最优测算!$D$7,5)</f>
        <v>9.2329999999999995E-2</v>
      </c>
      <c r="C218" s="8">
        <f>最优测算!$D$7*A218</f>
        <v>352800</v>
      </c>
      <c r="D218" s="8">
        <f>最优测算!$D$7*(1-A218)</f>
        <v>97199.999999999985</v>
      </c>
      <c r="E2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8" s="12" t="e">
        <f>IF(表2_4[[#This Row],[年收入总个人所得税税负]]=MIN(表2_4[[#All],[年收入总个人所得税税负]]),表2_4[[#This Row],[年收入总个人所得税税负]],NA())</f>
        <v>#N/A</v>
      </c>
      <c r="G218" s="12">
        <f>1-表2_4[[#This Row],[薪酬发放比例]]</f>
        <v>0.21599999999999997</v>
      </c>
    </row>
    <row r="219" spans="1:7" x14ac:dyDescent="0.25">
      <c r="A219" s="11">
        <v>0.78300000000000003</v>
      </c>
      <c r="B219" s="7">
        <f>ROUND((MAX((最优测算!$D$7*A219-SUM(最优测算!$D$9:$D$25))*{3;10;20;25;30;35;45}%-{0;2520;16920;31920;52920;85920;181920},0)+IFERROR(最优测算!$D$7*(1-A219)*VLOOKUP(最优测算!$D$7*(1-A219)/12-1%%,数据!$J$3:$L$9,2,1)-VLOOKUP(最优测算!$D$7*(1-A219)/12-1%%,数据!$J$3:$L$9,3,1),0))/最优测算!$D$7,5)</f>
        <v>9.2230000000000006E-2</v>
      </c>
      <c r="C219" s="8">
        <f>最优测算!$D$7*A219</f>
        <v>352350</v>
      </c>
      <c r="D219" s="8">
        <f>最优测算!$D$7*(1-A219)</f>
        <v>97649.999999999985</v>
      </c>
      <c r="E2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19" s="12" t="e">
        <f>IF(表2_4[[#This Row],[年收入总个人所得税税负]]=MIN(表2_4[[#All],[年收入总个人所得税税负]]),表2_4[[#This Row],[年收入总个人所得税税负]],NA())</f>
        <v>#N/A</v>
      </c>
      <c r="G219" s="12">
        <f>1-表2_4[[#This Row],[薪酬发放比例]]</f>
        <v>0.21699999999999997</v>
      </c>
    </row>
    <row r="220" spans="1:7" x14ac:dyDescent="0.25">
      <c r="A220" s="11">
        <v>0.78200000000000003</v>
      </c>
      <c r="B220" s="7">
        <f>ROUND((MAX((最优测算!$D$7*A220-SUM(最优测算!$D$9:$D$25))*{3;10;20;25;30;35;45}%-{0;2520;16920;31920;52920;85920;181920},0)+IFERROR(最优测算!$D$7*(1-A220)*VLOOKUP(最优测算!$D$7*(1-A220)/12-1%%,数据!$J$3:$L$9,2,1)-VLOOKUP(最优测算!$D$7*(1-A220)/12-1%%,数据!$J$3:$L$9,3,1),0))/最优测算!$D$7,5)</f>
        <v>9.2130000000000004E-2</v>
      </c>
      <c r="C220" s="8">
        <f>最优测算!$D$7*A220</f>
        <v>351900</v>
      </c>
      <c r="D220" s="8">
        <f>最优测算!$D$7*(1-A220)</f>
        <v>98099.999999999985</v>
      </c>
      <c r="E2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0" s="12" t="e">
        <f>IF(表2_4[[#This Row],[年收入总个人所得税税负]]=MIN(表2_4[[#All],[年收入总个人所得税税负]]),表2_4[[#This Row],[年收入总个人所得税税负]],NA())</f>
        <v>#N/A</v>
      </c>
      <c r="G220" s="12">
        <f>1-表2_4[[#This Row],[薪酬发放比例]]</f>
        <v>0.21799999999999997</v>
      </c>
    </row>
    <row r="221" spans="1:7" x14ac:dyDescent="0.25">
      <c r="A221" s="11">
        <v>0.78100000000000003</v>
      </c>
      <c r="B221" s="7">
        <f>ROUND((MAX((最优测算!$D$7*A221-SUM(最优测算!$D$9:$D$25))*{3;10;20;25;30;35;45}%-{0;2520;16920;31920;52920;85920;181920},0)+IFERROR(最优测算!$D$7*(1-A221)*VLOOKUP(最优测算!$D$7*(1-A221)/12-1%%,数据!$J$3:$L$9,2,1)-VLOOKUP(最优测算!$D$7*(1-A221)/12-1%%,数据!$J$3:$L$9,3,1),0))/最优测算!$D$7,5)</f>
        <v>9.2030000000000001E-2</v>
      </c>
      <c r="C221" s="8">
        <f>最优测算!$D$7*A221</f>
        <v>351450</v>
      </c>
      <c r="D221" s="8">
        <f>最优测算!$D$7*(1-A221)</f>
        <v>98549.999999999985</v>
      </c>
      <c r="E2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1" s="12" t="e">
        <f>IF(表2_4[[#This Row],[年收入总个人所得税税负]]=MIN(表2_4[[#All],[年收入总个人所得税税负]]),表2_4[[#This Row],[年收入总个人所得税税负]],NA())</f>
        <v>#N/A</v>
      </c>
      <c r="G221" s="12">
        <f>1-表2_4[[#This Row],[薪酬发放比例]]</f>
        <v>0.21899999999999997</v>
      </c>
    </row>
    <row r="222" spans="1:7" x14ac:dyDescent="0.25">
      <c r="A222" s="11">
        <v>0.78</v>
      </c>
      <c r="B222" s="7">
        <f>ROUND((MAX((最优测算!$D$7*A222-SUM(最优测算!$D$9:$D$25))*{3;10;20;25;30;35;45}%-{0;2520;16920;31920;52920;85920;181920},0)+IFERROR(最优测算!$D$7*(1-A222)*VLOOKUP(最优测算!$D$7*(1-A222)/12-1%%,数据!$J$3:$L$9,2,1)-VLOOKUP(最优测算!$D$7*(1-A222)/12-1%%,数据!$J$3:$L$9,3,1),0))/最优测算!$D$7,5)</f>
        <v>9.1929999999999998E-2</v>
      </c>
      <c r="C222" s="8">
        <f>最优测算!$D$7*A222</f>
        <v>351000</v>
      </c>
      <c r="D222" s="8">
        <f>最优测算!$D$7*(1-A222)</f>
        <v>98999.999999999985</v>
      </c>
      <c r="E2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2" s="12" t="e">
        <f>IF(表2_4[[#This Row],[年收入总个人所得税税负]]=MIN(表2_4[[#All],[年收入总个人所得税税负]]),表2_4[[#This Row],[年收入总个人所得税税负]],NA())</f>
        <v>#N/A</v>
      </c>
      <c r="G222" s="12">
        <f>1-表2_4[[#This Row],[薪酬发放比例]]</f>
        <v>0.21999999999999997</v>
      </c>
    </row>
    <row r="223" spans="1:7" x14ac:dyDescent="0.25">
      <c r="A223" s="11">
        <v>0.77900000000000003</v>
      </c>
      <c r="B223" s="7">
        <f>ROUND((MAX((最优测算!$D$7*A223-SUM(最优测算!$D$9:$D$25))*{3;10;20;25;30;35;45}%-{0;2520;16920;31920;52920;85920;181920},0)+IFERROR(最优测算!$D$7*(1-A223)*VLOOKUP(最优测算!$D$7*(1-A223)/12-1%%,数据!$J$3:$L$9,2,1)-VLOOKUP(最优测算!$D$7*(1-A223)/12-1%%,数据!$J$3:$L$9,3,1),0))/最优测算!$D$7,5)</f>
        <v>9.1829999999999995E-2</v>
      </c>
      <c r="C223" s="8">
        <f>最优测算!$D$7*A223</f>
        <v>350550</v>
      </c>
      <c r="D223" s="8">
        <f>最优测算!$D$7*(1-A223)</f>
        <v>99449.999999999985</v>
      </c>
      <c r="E2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3" s="12" t="e">
        <f>IF(表2_4[[#This Row],[年收入总个人所得税税负]]=MIN(表2_4[[#All],[年收入总个人所得税税负]]),表2_4[[#This Row],[年收入总个人所得税税负]],NA())</f>
        <v>#N/A</v>
      </c>
      <c r="G223" s="12">
        <f>1-表2_4[[#This Row],[薪酬发放比例]]</f>
        <v>0.22099999999999997</v>
      </c>
    </row>
    <row r="224" spans="1:7" x14ac:dyDescent="0.25">
      <c r="A224" s="11">
        <v>0.77800000000000002</v>
      </c>
      <c r="B224" s="7">
        <f>ROUND((MAX((最优测算!$D$7*A224-SUM(最优测算!$D$9:$D$25))*{3;10;20;25;30;35;45}%-{0;2520;16920;31920;52920;85920;181920},0)+IFERROR(最优测算!$D$7*(1-A224)*VLOOKUP(最优测算!$D$7*(1-A224)/12-1%%,数据!$J$3:$L$9,2,1)-VLOOKUP(最优测算!$D$7*(1-A224)/12-1%%,数据!$J$3:$L$9,3,1),0))/最优测算!$D$7,5)</f>
        <v>9.1730000000000006E-2</v>
      </c>
      <c r="C224" s="8">
        <f>最优测算!$D$7*A224</f>
        <v>350100</v>
      </c>
      <c r="D224" s="8">
        <f>最优测算!$D$7*(1-A224)</f>
        <v>99899.999999999985</v>
      </c>
      <c r="E2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4" s="12" t="e">
        <f>IF(表2_4[[#This Row],[年收入总个人所得税税负]]=MIN(表2_4[[#All],[年收入总个人所得税税负]]),表2_4[[#This Row],[年收入总个人所得税税负]],NA())</f>
        <v>#N/A</v>
      </c>
      <c r="G224" s="12">
        <f>1-表2_4[[#This Row],[薪酬发放比例]]</f>
        <v>0.22199999999999998</v>
      </c>
    </row>
    <row r="225" spans="1:7" x14ac:dyDescent="0.25">
      <c r="A225" s="11">
        <v>0.77700000000000002</v>
      </c>
      <c r="B225" s="7">
        <f>ROUND((MAX((最优测算!$D$7*A225-SUM(最优测算!$D$9:$D$25))*{3;10;20;25;30;35;45}%-{0;2520;16920;31920;52920;85920;181920},0)+IFERROR(最优测算!$D$7*(1-A225)*VLOOKUP(最优测算!$D$7*(1-A225)/12-1%%,数据!$J$3:$L$9,2,1)-VLOOKUP(最优测算!$D$7*(1-A225)/12-1%%,数据!$J$3:$L$9,3,1),0))/最优测算!$D$7,5)</f>
        <v>9.1630000000000003E-2</v>
      </c>
      <c r="C225" s="8">
        <f>最优测算!$D$7*A225</f>
        <v>349650</v>
      </c>
      <c r="D225" s="8">
        <f>最优测算!$D$7*(1-A225)</f>
        <v>100349.99999999999</v>
      </c>
      <c r="E2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5" s="12" t="e">
        <f>IF(表2_4[[#This Row],[年收入总个人所得税税负]]=MIN(表2_4[[#All],[年收入总个人所得税税负]]),表2_4[[#This Row],[年收入总个人所得税税负]],NA())</f>
        <v>#N/A</v>
      </c>
      <c r="G225" s="12">
        <f>1-表2_4[[#This Row],[薪酬发放比例]]</f>
        <v>0.22299999999999998</v>
      </c>
    </row>
    <row r="226" spans="1:7" x14ac:dyDescent="0.25">
      <c r="A226" s="11">
        <v>0.77600000000000002</v>
      </c>
      <c r="B226" s="7">
        <f>ROUND((MAX((最优测算!$D$7*A226-SUM(最优测算!$D$9:$D$25))*{3;10;20;25;30;35;45}%-{0;2520;16920;31920;52920;85920;181920},0)+IFERROR(最优测算!$D$7*(1-A226)*VLOOKUP(最优测算!$D$7*(1-A226)/12-1%%,数据!$J$3:$L$9,2,1)-VLOOKUP(最优测算!$D$7*(1-A226)/12-1%%,数据!$J$3:$L$9,3,1),0))/最优测算!$D$7,5)</f>
        <v>9.153E-2</v>
      </c>
      <c r="C226" s="8">
        <f>最优测算!$D$7*A226</f>
        <v>349200</v>
      </c>
      <c r="D226" s="8">
        <f>最优测算!$D$7*(1-A226)</f>
        <v>100799.99999999999</v>
      </c>
      <c r="E2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6" s="12" t="e">
        <f>IF(表2_4[[#This Row],[年收入总个人所得税税负]]=MIN(表2_4[[#All],[年收入总个人所得税税负]]),表2_4[[#This Row],[年收入总个人所得税税负]],NA())</f>
        <v>#N/A</v>
      </c>
      <c r="G226" s="12">
        <f>1-表2_4[[#This Row],[薪酬发放比例]]</f>
        <v>0.22399999999999998</v>
      </c>
    </row>
    <row r="227" spans="1:7" x14ac:dyDescent="0.25">
      <c r="A227" s="11">
        <v>0.77500000000000002</v>
      </c>
      <c r="B227" s="7">
        <f>ROUND((MAX((最优测算!$D$7*A227-SUM(最优测算!$D$9:$D$25))*{3;10;20;25;30;35;45}%-{0;2520;16920;31920;52920;85920;181920},0)+IFERROR(最优测算!$D$7*(1-A227)*VLOOKUP(最优测算!$D$7*(1-A227)/12-1%%,数据!$J$3:$L$9,2,1)-VLOOKUP(最优测算!$D$7*(1-A227)/12-1%%,数据!$J$3:$L$9,3,1),0))/最优测算!$D$7,5)</f>
        <v>9.1429999999999997E-2</v>
      </c>
      <c r="C227" s="8">
        <f>最优测算!$D$7*A227</f>
        <v>348750</v>
      </c>
      <c r="D227" s="8">
        <f>最优测算!$D$7*(1-A227)</f>
        <v>101249.99999999999</v>
      </c>
      <c r="E2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7" s="12" t="e">
        <f>IF(表2_4[[#This Row],[年收入总个人所得税税负]]=MIN(表2_4[[#All],[年收入总个人所得税税负]]),表2_4[[#This Row],[年收入总个人所得税税负]],NA())</f>
        <v>#N/A</v>
      </c>
      <c r="G227" s="12">
        <f>1-表2_4[[#This Row],[薪酬发放比例]]</f>
        <v>0.22499999999999998</v>
      </c>
    </row>
    <row r="228" spans="1:7" x14ac:dyDescent="0.25">
      <c r="A228" s="11">
        <v>0.77400000000000002</v>
      </c>
      <c r="B228" s="7">
        <f>ROUND((MAX((最优测算!$D$7*A228-SUM(最优测算!$D$9:$D$25))*{3;10;20;25;30;35;45}%-{0;2520;16920;31920;52920;85920;181920},0)+IFERROR(最优测算!$D$7*(1-A228)*VLOOKUP(最优测算!$D$7*(1-A228)/12-1%%,数据!$J$3:$L$9,2,1)-VLOOKUP(最优测算!$D$7*(1-A228)/12-1%%,数据!$J$3:$L$9,3,1),0))/最优测算!$D$7,5)</f>
        <v>9.1329999999999995E-2</v>
      </c>
      <c r="C228" s="8">
        <f>最优测算!$D$7*A228</f>
        <v>348300</v>
      </c>
      <c r="D228" s="8">
        <f>最优测算!$D$7*(1-A228)</f>
        <v>101699.99999999999</v>
      </c>
      <c r="E2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8" s="12" t="e">
        <f>IF(表2_4[[#This Row],[年收入总个人所得税税负]]=MIN(表2_4[[#All],[年收入总个人所得税税负]]),表2_4[[#This Row],[年收入总个人所得税税负]],NA())</f>
        <v>#N/A</v>
      </c>
      <c r="G228" s="12">
        <f>1-表2_4[[#This Row],[薪酬发放比例]]</f>
        <v>0.22599999999999998</v>
      </c>
    </row>
    <row r="229" spans="1:7" x14ac:dyDescent="0.25">
      <c r="A229" s="11">
        <v>0.77300000000000002</v>
      </c>
      <c r="B229" s="7">
        <f>ROUND((MAX((最优测算!$D$7*A229-SUM(最优测算!$D$9:$D$25))*{3;10;20;25;30;35;45}%-{0;2520;16920;31920;52920;85920;181920},0)+IFERROR(最优测算!$D$7*(1-A229)*VLOOKUP(最优测算!$D$7*(1-A229)/12-1%%,数据!$J$3:$L$9,2,1)-VLOOKUP(最优测算!$D$7*(1-A229)/12-1%%,数据!$J$3:$L$9,3,1),0))/最优测算!$D$7,5)</f>
        <v>9.1230000000000006E-2</v>
      </c>
      <c r="C229" s="8">
        <f>最优测算!$D$7*A229</f>
        <v>347850</v>
      </c>
      <c r="D229" s="8">
        <f>最优测算!$D$7*(1-A229)</f>
        <v>102149.99999999999</v>
      </c>
      <c r="E2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29" s="12" t="e">
        <f>IF(表2_4[[#This Row],[年收入总个人所得税税负]]=MIN(表2_4[[#All],[年收入总个人所得税税负]]),表2_4[[#This Row],[年收入总个人所得税税负]],NA())</f>
        <v>#N/A</v>
      </c>
      <c r="G229" s="12">
        <f>1-表2_4[[#This Row],[薪酬发放比例]]</f>
        <v>0.22699999999999998</v>
      </c>
    </row>
    <row r="230" spans="1:7" x14ac:dyDescent="0.25">
      <c r="A230" s="11">
        <v>0.77200000000000002</v>
      </c>
      <c r="B230" s="7">
        <f>ROUND((MAX((最优测算!$D$7*A230-SUM(最优测算!$D$9:$D$25))*{3;10;20;25;30;35;45}%-{0;2520;16920;31920;52920;85920;181920},0)+IFERROR(最优测算!$D$7*(1-A230)*VLOOKUP(最优测算!$D$7*(1-A230)/12-1%%,数据!$J$3:$L$9,2,1)-VLOOKUP(最优测算!$D$7*(1-A230)/12-1%%,数据!$J$3:$L$9,3,1),0))/最优测算!$D$7,5)</f>
        <v>9.1130000000000003E-2</v>
      </c>
      <c r="C230" s="8">
        <f>最优测算!$D$7*A230</f>
        <v>347400</v>
      </c>
      <c r="D230" s="8">
        <f>最优测算!$D$7*(1-A230)</f>
        <v>102599.99999999999</v>
      </c>
      <c r="E2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0" s="12" t="e">
        <f>IF(表2_4[[#This Row],[年收入总个人所得税税负]]=MIN(表2_4[[#All],[年收入总个人所得税税负]]),表2_4[[#This Row],[年收入总个人所得税税负]],NA())</f>
        <v>#N/A</v>
      </c>
      <c r="G230" s="12">
        <f>1-表2_4[[#This Row],[薪酬发放比例]]</f>
        <v>0.22799999999999998</v>
      </c>
    </row>
    <row r="231" spans="1:7" x14ac:dyDescent="0.25">
      <c r="A231" s="11">
        <v>0.77100000000000002</v>
      </c>
      <c r="B231" s="7">
        <f>ROUND((MAX((最优测算!$D$7*A231-SUM(最优测算!$D$9:$D$25))*{3;10;20;25;30;35;45}%-{0;2520;16920;31920;52920;85920;181920},0)+IFERROR(最优测算!$D$7*(1-A231)*VLOOKUP(最优测算!$D$7*(1-A231)/12-1%%,数据!$J$3:$L$9,2,1)-VLOOKUP(最优测算!$D$7*(1-A231)/12-1%%,数据!$J$3:$L$9,3,1),0))/最优测算!$D$7,5)</f>
        <v>9.103E-2</v>
      </c>
      <c r="C231" s="8">
        <f>最优测算!$D$7*A231</f>
        <v>346950</v>
      </c>
      <c r="D231" s="8">
        <f>最优测算!$D$7*(1-A231)</f>
        <v>103049.99999999999</v>
      </c>
      <c r="E2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1" s="12" t="e">
        <f>IF(表2_4[[#This Row],[年收入总个人所得税税负]]=MIN(表2_4[[#All],[年收入总个人所得税税负]]),表2_4[[#This Row],[年收入总个人所得税税负]],NA())</f>
        <v>#N/A</v>
      </c>
      <c r="G231" s="12">
        <f>1-表2_4[[#This Row],[薪酬发放比例]]</f>
        <v>0.22899999999999998</v>
      </c>
    </row>
    <row r="232" spans="1:7" x14ac:dyDescent="0.25">
      <c r="A232" s="11">
        <v>0.77</v>
      </c>
      <c r="B232" s="7">
        <f>ROUND((MAX((最优测算!$D$7*A232-SUM(最优测算!$D$9:$D$25))*{3;10;20;25;30;35;45}%-{0;2520;16920;31920;52920;85920;181920},0)+IFERROR(最优测算!$D$7*(1-A232)*VLOOKUP(最优测算!$D$7*(1-A232)/12-1%%,数据!$J$3:$L$9,2,1)-VLOOKUP(最优测算!$D$7*(1-A232)/12-1%%,数据!$J$3:$L$9,3,1),0))/最优测算!$D$7,5)</f>
        <v>9.0929999999999997E-2</v>
      </c>
      <c r="C232" s="8">
        <f>最优测算!$D$7*A232</f>
        <v>346500</v>
      </c>
      <c r="D232" s="8">
        <f>最优测算!$D$7*(1-A232)</f>
        <v>103499.99999999999</v>
      </c>
      <c r="E2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2" s="12" t="e">
        <f>IF(表2_4[[#This Row],[年收入总个人所得税税负]]=MIN(表2_4[[#All],[年收入总个人所得税税负]]),表2_4[[#This Row],[年收入总个人所得税税负]],NA())</f>
        <v>#N/A</v>
      </c>
      <c r="G232" s="12">
        <f>1-表2_4[[#This Row],[薪酬发放比例]]</f>
        <v>0.22999999999999998</v>
      </c>
    </row>
    <row r="233" spans="1:7" x14ac:dyDescent="0.25">
      <c r="A233" s="11">
        <v>0.76900000000000002</v>
      </c>
      <c r="B233" s="7">
        <f>ROUND((MAX((最优测算!$D$7*A233-SUM(最优测算!$D$9:$D$25))*{3;10;20;25;30;35;45}%-{0;2520;16920;31920;52920;85920;181920},0)+IFERROR(最优测算!$D$7*(1-A233)*VLOOKUP(最优测算!$D$7*(1-A233)/12-1%%,数据!$J$3:$L$9,2,1)-VLOOKUP(最优测算!$D$7*(1-A233)/12-1%%,数据!$J$3:$L$9,3,1),0))/最优测算!$D$7,5)</f>
        <v>9.0829999999999994E-2</v>
      </c>
      <c r="C233" s="8">
        <f>最优测算!$D$7*A233</f>
        <v>346050</v>
      </c>
      <c r="D233" s="8">
        <f>最优测算!$D$7*(1-A233)</f>
        <v>103949.99999999999</v>
      </c>
      <c r="E2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3" s="12" t="e">
        <f>IF(表2_4[[#This Row],[年收入总个人所得税税负]]=MIN(表2_4[[#All],[年收入总个人所得税税负]]),表2_4[[#This Row],[年收入总个人所得税税负]],NA())</f>
        <v>#N/A</v>
      </c>
      <c r="G233" s="12">
        <f>1-表2_4[[#This Row],[薪酬发放比例]]</f>
        <v>0.23099999999999998</v>
      </c>
    </row>
    <row r="234" spans="1:7" x14ac:dyDescent="0.25">
      <c r="A234" s="11">
        <v>0.76800000000000002</v>
      </c>
      <c r="B234" s="7">
        <f>ROUND((MAX((最优测算!$D$7*A234-SUM(最优测算!$D$9:$D$25))*{3;10;20;25;30;35;45}%-{0;2520;16920;31920;52920;85920;181920},0)+IFERROR(最优测算!$D$7*(1-A234)*VLOOKUP(最优测算!$D$7*(1-A234)/12-1%%,数据!$J$3:$L$9,2,1)-VLOOKUP(最优测算!$D$7*(1-A234)/12-1%%,数据!$J$3:$L$9,3,1),0))/最优测算!$D$7,5)</f>
        <v>9.0730000000000005E-2</v>
      </c>
      <c r="C234" s="8">
        <f>最优测算!$D$7*A234</f>
        <v>345600</v>
      </c>
      <c r="D234" s="8">
        <f>最优测算!$D$7*(1-A234)</f>
        <v>104400</v>
      </c>
      <c r="E2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4" s="12" t="e">
        <f>IF(表2_4[[#This Row],[年收入总个人所得税税负]]=MIN(表2_4[[#All],[年收入总个人所得税税负]]),表2_4[[#This Row],[年收入总个人所得税税负]],NA())</f>
        <v>#N/A</v>
      </c>
      <c r="G234" s="12">
        <f>1-表2_4[[#This Row],[薪酬发放比例]]</f>
        <v>0.23199999999999998</v>
      </c>
    </row>
    <row r="235" spans="1:7" x14ac:dyDescent="0.25">
      <c r="A235" s="11">
        <v>0.76700000000000002</v>
      </c>
      <c r="B235" s="7">
        <f>ROUND((MAX((最优测算!$D$7*A235-SUM(最优测算!$D$9:$D$25))*{3;10;20;25;30;35;45}%-{0;2520;16920;31920;52920;85920;181920},0)+IFERROR(最优测算!$D$7*(1-A235)*VLOOKUP(最优测算!$D$7*(1-A235)/12-1%%,数据!$J$3:$L$9,2,1)-VLOOKUP(最优测算!$D$7*(1-A235)/12-1%%,数据!$J$3:$L$9,3,1),0))/最优测算!$D$7,5)</f>
        <v>9.0630000000000002E-2</v>
      </c>
      <c r="C235" s="8">
        <f>最优测算!$D$7*A235</f>
        <v>345150</v>
      </c>
      <c r="D235" s="8">
        <f>最优测算!$D$7*(1-A235)</f>
        <v>104850</v>
      </c>
      <c r="E2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5" s="12" t="e">
        <f>IF(表2_4[[#This Row],[年收入总个人所得税税负]]=MIN(表2_4[[#All],[年收入总个人所得税税负]]),表2_4[[#This Row],[年收入总个人所得税税负]],NA())</f>
        <v>#N/A</v>
      </c>
      <c r="G235" s="12">
        <f>1-表2_4[[#This Row],[薪酬发放比例]]</f>
        <v>0.23299999999999998</v>
      </c>
    </row>
    <row r="236" spans="1:7" x14ac:dyDescent="0.25">
      <c r="A236" s="11">
        <v>0.76600000000000001</v>
      </c>
      <c r="B236" s="7">
        <f>ROUND((MAX((最优测算!$D$7*A236-SUM(最优测算!$D$9:$D$25))*{3;10;20;25;30;35;45}%-{0;2520;16920;31920;52920;85920;181920},0)+IFERROR(最优测算!$D$7*(1-A236)*VLOOKUP(最优测算!$D$7*(1-A236)/12-1%%,数据!$J$3:$L$9,2,1)-VLOOKUP(最优测算!$D$7*(1-A236)/12-1%%,数据!$J$3:$L$9,3,1),0))/最优测算!$D$7,5)</f>
        <v>9.0529999999999999E-2</v>
      </c>
      <c r="C236" s="8">
        <f>最优测算!$D$7*A236</f>
        <v>344700</v>
      </c>
      <c r="D236" s="8">
        <f>最优测算!$D$7*(1-A236)</f>
        <v>105300</v>
      </c>
      <c r="E2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6" s="12" t="e">
        <f>IF(表2_4[[#This Row],[年收入总个人所得税税负]]=MIN(表2_4[[#All],[年收入总个人所得税税负]]),表2_4[[#This Row],[年收入总个人所得税税负]],NA())</f>
        <v>#N/A</v>
      </c>
      <c r="G236" s="12">
        <f>1-表2_4[[#This Row],[薪酬发放比例]]</f>
        <v>0.23399999999999999</v>
      </c>
    </row>
    <row r="237" spans="1:7" x14ac:dyDescent="0.25">
      <c r="A237" s="11">
        <v>0.76500000000000001</v>
      </c>
      <c r="B237" s="7">
        <f>ROUND((MAX((最优测算!$D$7*A237-SUM(最优测算!$D$9:$D$25))*{3;10;20;25;30;35;45}%-{0;2520;16920;31920;52920;85920;181920},0)+IFERROR(最优测算!$D$7*(1-A237)*VLOOKUP(最优测算!$D$7*(1-A237)/12-1%%,数据!$J$3:$L$9,2,1)-VLOOKUP(最优测算!$D$7*(1-A237)/12-1%%,数据!$J$3:$L$9,3,1),0))/最优测算!$D$7,5)</f>
        <v>9.0429999999999996E-2</v>
      </c>
      <c r="C237" s="8">
        <f>最优测算!$D$7*A237</f>
        <v>344250</v>
      </c>
      <c r="D237" s="8">
        <f>最优测算!$D$7*(1-A237)</f>
        <v>105750</v>
      </c>
      <c r="E2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7" s="12" t="e">
        <f>IF(表2_4[[#This Row],[年收入总个人所得税税负]]=MIN(表2_4[[#All],[年收入总个人所得税税负]]),表2_4[[#This Row],[年收入总个人所得税税负]],NA())</f>
        <v>#N/A</v>
      </c>
      <c r="G237" s="12">
        <f>1-表2_4[[#This Row],[薪酬发放比例]]</f>
        <v>0.23499999999999999</v>
      </c>
    </row>
    <row r="238" spans="1:7" x14ac:dyDescent="0.25">
      <c r="A238" s="11">
        <v>0.76400000000000001</v>
      </c>
      <c r="B238" s="7">
        <f>ROUND((MAX((最优测算!$D$7*A238-SUM(最优测算!$D$9:$D$25))*{3;10;20;25;30;35;45}%-{0;2520;16920;31920;52920;85920;181920},0)+IFERROR(最优测算!$D$7*(1-A238)*VLOOKUP(最优测算!$D$7*(1-A238)/12-1%%,数据!$J$3:$L$9,2,1)-VLOOKUP(最优测算!$D$7*(1-A238)/12-1%%,数据!$J$3:$L$9,3,1),0))/最优测算!$D$7,5)</f>
        <v>9.0329999999999994E-2</v>
      </c>
      <c r="C238" s="8">
        <f>最优测算!$D$7*A238</f>
        <v>343800</v>
      </c>
      <c r="D238" s="8">
        <f>最优测算!$D$7*(1-A238)</f>
        <v>106200</v>
      </c>
      <c r="E2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8" s="12" t="e">
        <f>IF(表2_4[[#This Row],[年收入总个人所得税税负]]=MIN(表2_4[[#All],[年收入总个人所得税税负]]),表2_4[[#This Row],[年收入总个人所得税税负]],NA())</f>
        <v>#N/A</v>
      </c>
      <c r="G238" s="12">
        <f>1-表2_4[[#This Row],[薪酬发放比例]]</f>
        <v>0.23599999999999999</v>
      </c>
    </row>
    <row r="239" spans="1:7" x14ac:dyDescent="0.25">
      <c r="A239" s="11">
        <v>0.76300000000000001</v>
      </c>
      <c r="B239" s="7">
        <f>ROUND((MAX((最优测算!$D$7*A239-SUM(最优测算!$D$9:$D$25))*{3;10;20;25;30;35;45}%-{0;2520;16920;31920;52920;85920;181920},0)+IFERROR(最优测算!$D$7*(1-A239)*VLOOKUP(最优测算!$D$7*(1-A239)/12-1%%,数据!$J$3:$L$9,2,1)-VLOOKUP(最优测算!$D$7*(1-A239)/12-1%%,数据!$J$3:$L$9,3,1),0))/最优测算!$D$7,5)</f>
        <v>9.0230000000000005E-2</v>
      </c>
      <c r="C239" s="8">
        <f>最优测算!$D$7*A239</f>
        <v>343350</v>
      </c>
      <c r="D239" s="8">
        <f>最优测算!$D$7*(1-A239)</f>
        <v>106650</v>
      </c>
      <c r="E2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39" s="12" t="e">
        <f>IF(表2_4[[#This Row],[年收入总个人所得税税负]]=MIN(表2_4[[#All],[年收入总个人所得税税负]]),表2_4[[#This Row],[年收入总个人所得税税负]],NA())</f>
        <v>#N/A</v>
      </c>
      <c r="G239" s="12">
        <f>1-表2_4[[#This Row],[薪酬发放比例]]</f>
        <v>0.23699999999999999</v>
      </c>
    </row>
    <row r="240" spans="1:7" x14ac:dyDescent="0.25">
      <c r="A240" s="11">
        <v>0.76200000000000001</v>
      </c>
      <c r="B240" s="7">
        <f>ROUND((MAX((最优测算!$D$7*A240-SUM(最优测算!$D$9:$D$25))*{3;10;20;25;30;35;45}%-{0;2520;16920;31920;52920;85920;181920},0)+IFERROR(最优测算!$D$7*(1-A240)*VLOOKUP(最优测算!$D$7*(1-A240)/12-1%%,数据!$J$3:$L$9,2,1)-VLOOKUP(最优测算!$D$7*(1-A240)/12-1%%,数据!$J$3:$L$9,3,1),0))/最优测算!$D$7,5)</f>
        <v>9.0130000000000002E-2</v>
      </c>
      <c r="C240" s="8">
        <f>最优测算!$D$7*A240</f>
        <v>342900</v>
      </c>
      <c r="D240" s="8">
        <f>最优测算!$D$7*(1-A240)</f>
        <v>107100</v>
      </c>
      <c r="E2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0" s="12" t="e">
        <f>IF(表2_4[[#This Row],[年收入总个人所得税税负]]=MIN(表2_4[[#All],[年收入总个人所得税税负]]),表2_4[[#This Row],[年收入总个人所得税税负]],NA())</f>
        <v>#N/A</v>
      </c>
      <c r="G240" s="12">
        <f>1-表2_4[[#This Row],[薪酬发放比例]]</f>
        <v>0.23799999999999999</v>
      </c>
    </row>
    <row r="241" spans="1:7" x14ac:dyDescent="0.25">
      <c r="A241" s="11">
        <v>0.76100000000000001</v>
      </c>
      <c r="B241" s="7">
        <f>ROUND((MAX((最优测算!$D$7*A241-SUM(最优测算!$D$9:$D$25))*{3;10;20;25;30;35;45}%-{0;2520;16920;31920;52920;85920;181920},0)+IFERROR(最优测算!$D$7*(1-A241)*VLOOKUP(最优测算!$D$7*(1-A241)/12-1%%,数据!$J$3:$L$9,2,1)-VLOOKUP(最优测算!$D$7*(1-A241)/12-1%%,数据!$J$3:$L$9,3,1),0))/最优测算!$D$7,5)</f>
        <v>9.0029999999999999E-2</v>
      </c>
      <c r="C241" s="8">
        <f>最优测算!$D$7*A241</f>
        <v>342450</v>
      </c>
      <c r="D241" s="8">
        <f>最优测算!$D$7*(1-A241)</f>
        <v>107550</v>
      </c>
      <c r="E2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1" s="12" t="e">
        <f>IF(表2_4[[#This Row],[年收入总个人所得税税负]]=MIN(表2_4[[#All],[年收入总个人所得税税负]]),表2_4[[#This Row],[年收入总个人所得税税负]],NA())</f>
        <v>#N/A</v>
      </c>
      <c r="G241" s="12">
        <f>1-表2_4[[#This Row],[薪酬发放比例]]</f>
        <v>0.23899999999999999</v>
      </c>
    </row>
    <row r="242" spans="1:7" x14ac:dyDescent="0.25">
      <c r="A242" s="11">
        <v>0.76</v>
      </c>
      <c r="B242" s="7">
        <f>ROUND((MAX((最优测算!$D$7*A242-SUM(最优测算!$D$9:$D$25))*{3;10;20;25;30;35;45}%-{0;2520;16920;31920;52920;85920;181920},0)+IFERROR(最优测算!$D$7*(1-A242)*VLOOKUP(最优测算!$D$7*(1-A242)/12-1%%,数据!$J$3:$L$9,2,1)-VLOOKUP(最优测算!$D$7*(1-A242)/12-1%%,数据!$J$3:$L$9,3,1),0))/最优测算!$D$7,5)</f>
        <v>8.9929999999999996E-2</v>
      </c>
      <c r="C242" s="8">
        <f>最优测算!$D$7*A242</f>
        <v>342000</v>
      </c>
      <c r="D242" s="8">
        <f>最优测算!$D$7*(1-A242)</f>
        <v>108000</v>
      </c>
      <c r="E2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2" s="12" t="e">
        <f>IF(表2_4[[#This Row],[年收入总个人所得税税负]]=MIN(表2_4[[#All],[年收入总个人所得税税负]]),表2_4[[#This Row],[年收入总个人所得税税负]],NA())</f>
        <v>#N/A</v>
      </c>
      <c r="G242" s="12">
        <f>1-表2_4[[#This Row],[薪酬发放比例]]</f>
        <v>0.24</v>
      </c>
    </row>
    <row r="243" spans="1:7" x14ac:dyDescent="0.25">
      <c r="A243" s="11">
        <v>0.75900000000000001</v>
      </c>
      <c r="B243" s="7">
        <f>ROUND((MAX((最优测算!$D$7*A243-SUM(最优测算!$D$9:$D$25))*{3;10;20;25;30;35;45}%-{0;2520;16920;31920;52920;85920;181920},0)+IFERROR(最优测算!$D$7*(1-A243)*VLOOKUP(最优测算!$D$7*(1-A243)/12-1%%,数据!$J$3:$L$9,2,1)-VLOOKUP(最优测算!$D$7*(1-A243)/12-1%%,数据!$J$3:$L$9,3,1),0))/最优测算!$D$7,5)</f>
        <v>8.9829999999999993E-2</v>
      </c>
      <c r="C243" s="8">
        <f>最优测算!$D$7*A243</f>
        <v>341550</v>
      </c>
      <c r="D243" s="8">
        <f>最优测算!$D$7*(1-A243)</f>
        <v>108450</v>
      </c>
      <c r="E2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3" s="12" t="e">
        <f>IF(表2_4[[#This Row],[年收入总个人所得税税负]]=MIN(表2_4[[#All],[年收入总个人所得税税负]]),表2_4[[#This Row],[年收入总个人所得税税负]],NA())</f>
        <v>#N/A</v>
      </c>
      <c r="G243" s="12">
        <f>1-表2_4[[#This Row],[薪酬发放比例]]</f>
        <v>0.24099999999999999</v>
      </c>
    </row>
    <row r="244" spans="1:7" x14ac:dyDescent="0.25">
      <c r="A244" s="11">
        <v>0.75800000000000001</v>
      </c>
      <c r="B244" s="7">
        <f>ROUND((MAX((最优测算!$D$7*A244-SUM(最优测算!$D$9:$D$25))*{3;10;20;25;30;35;45}%-{0;2520;16920;31920;52920;85920;181920},0)+IFERROR(最优测算!$D$7*(1-A244)*VLOOKUP(最优测算!$D$7*(1-A244)/12-1%%,数据!$J$3:$L$9,2,1)-VLOOKUP(最优测算!$D$7*(1-A244)/12-1%%,数据!$J$3:$L$9,3,1),0))/最优测算!$D$7,5)</f>
        <v>8.9730000000000004E-2</v>
      </c>
      <c r="C244" s="8">
        <f>最优测算!$D$7*A244</f>
        <v>341100</v>
      </c>
      <c r="D244" s="8">
        <f>最优测算!$D$7*(1-A244)</f>
        <v>108900</v>
      </c>
      <c r="E2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4" s="12" t="e">
        <f>IF(表2_4[[#This Row],[年收入总个人所得税税负]]=MIN(表2_4[[#All],[年收入总个人所得税税负]]),表2_4[[#This Row],[年收入总个人所得税税负]],NA())</f>
        <v>#N/A</v>
      </c>
      <c r="G244" s="12">
        <f>1-表2_4[[#This Row],[薪酬发放比例]]</f>
        <v>0.24199999999999999</v>
      </c>
    </row>
    <row r="245" spans="1:7" x14ac:dyDescent="0.25">
      <c r="A245" s="11">
        <v>0.75700000000000001</v>
      </c>
      <c r="B245" s="7">
        <f>ROUND((MAX((最优测算!$D$7*A245-SUM(最优测算!$D$9:$D$25))*{3;10;20;25;30;35;45}%-{0;2520;16920;31920;52920;85920;181920},0)+IFERROR(最优测算!$D$7*(1-A245)*VLOOKUP(最优测算!$D$7*(1-A245)/12-1%%,数据!$J$3:$L$9,2,1)-VLOOKUP(最优测算!$D$7*(1-A245)/12-1%%,数据!$J$3:$L$9,3,1),0))/最优测算!$D$7,5)</f>
        <v>8.9630000000000001E-2</v>
      </c>
      <c r="C245" s="8">
        <f>最优测算!$D$7*A245</f>
        <v>340650</v>
      </c>
      <c r="D245" s="8">
        <f>最优测算!$D$7*(1-A245)</f>
        <v>109350</v>
      </c>
      <c r="E2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5" s="12" t="e">
        <f>IF(表2_4[[#This Row],[年收入总个人所得税税负]]=MIN(表2_4[[#All],[年收入总个人所得税税负]]),表2_4[[#This Row],[年收入总个人所得税税负]],NA())</f>
        <v>#N/A</v>
      </c>
      <c r="G245" s="12">
        <f>1-表2_4[[#This Row],[薪酬发放比例]]</f>
        <v>0.24299999999999999</v>
      </c>
    </row>
    <row r="246" spans="1:7" x14ac:dyDescent="0.25">
      <c r="A246" s="11">
        <v>0.75600000000000001</v>
      </c>
      <c r="B246" s="7">
        <f>ROUND((MAX((最优测算!$D$7*A246-SUM(最优测算!$D$9:$D$25))*{3;10;20;25;30;35;45}%-{0;2520;16920;31920;52920;85920;181920},0)+IFERROR(最优测算!$D$7*(1-A246)*VLOOKUP(最优测算!$D$7*(1-A246)/12-1%%,数据!$J$3:$L$9,2,1)-VLOOKUP(最优测算!$D$7*(1-A246)/12-1%%,数据!$J$3:$L$9,3,1),0))/最优测算!$D$7,5)</f>
        <v>8.9529999999999998E-2</v>
      </c>
      <c r="C246" s="8">
        <f>最优测算!$D$7*A246</f>
        <v>340200</v>
      </c>
      <c r="D246" s="8">
        <f>最优测算!$D$7*(1-A246)</f>
        <v>109800</v>
      </c>
      <c r="E2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6" s="12" t="e">
        <f>IF(表2_4[[#This Row],[年收入总个人所得税税负]]=MIN(表2_4[[#All],[年收入总个人所得税税负]]),表2_4[[#This Row],[年收入总个人所得税税负]],NA())</f>
        <v>#N/A</v>
      </c>
      <c r="G246" s="12">
        <f>1-表2_4[[#This Row],[薪酬发放比例]]</f>
        <v>0.24399999999999999</v>
      </c>
    </row>
    <row r="247" spans="1:7" x14ac:dyDescent="0.25">
      <c r="A247" s="11">
        <v>0.755</v>
      </c>
      <c r="B247" s="7">
        <f>ROUND((MAX((最优测算!$D$7*A247-SUM(最优测算!$D$9:$D$25))*{3;10;20;25;30;35;45}%-{0;2520;16920;31920;52920;85920;181920},0)+IFERROR(最优测算!$D$7*(1-A247)*VLOOKUP(最优测算!$D$7*(1-A247)/12-1%%,数据!$J$3:$L$9,2,1)-VLOOKUP(最优测算!$D$7*(1-A247)/12-1%%,数据!$J$3:$L$9,3,1),0))/最优测算!$D$7,5)</f>
        <v>8.9429999999999996E-2</v>
      </c>
      <c r="C247" s="8">
        <f>最优测算!$D$7*A247</f>
        <v>339750</v>
      </c>
      <c r="D247" s="8">
        <f>最优测算!$D$7*(1-A247)</f>
        <v>110250</v>
      </c>
      <c r="E2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7" s="12" t="e">
        <f>IF(表2_4[[#This Row],[年收入总个人所得税税负]]=MIN(表2_4[[#All],[年收入总个人所得税税负]]),表2_4[[#This Row],[年收入总个人所得税税负]],NA())</f>
        <v>#N/A</v>
      </c>
      <c r="G247" s="12">
        <f>1-表2_4[[#This Row],[薪酬发放比例]]</f>
        <v>0.245</v>
      </c>
    </row>
    <row r="248" spans="1:7" x14ac:dyDescent="0.25">
      <c r="A248" s="11">
        <v>0.754</v>
      </c>
      <c r="B248" s="7">
        <f>ROUND((MAX((最优测算!$D$7*A248-SUM(最优测算!$D$9:$D$25))*{3;10;20;25;30;35;45}%-{0;2520;16920;31920;52920;85920;181920},0)+IFERROR(最优测算!$D$7*(1-A248)*VLOOKUP(最优测算!$D$7*(1-A248)/12-1%%,数据!$J$3:$L$9,2,1)-VLOOKUP(最优测算!$D$7*(1-A248)/12-1%%,数据!$J$3:$L$9,3,1),0))/最优测算!$D$7,5)</f>
        <v>8.9330000000000007E-2</v>
      </c>
      <c r="C248" s="8">
        <f>最优测算!$D$7*A248</f>
        <v>339300</v>
      </c>
      <c r="D248" s="8">
        <f>最优测算!$D$7*(1-A248)</f>
        <v>110700</v>
      </c>
      <c r="E2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8" s="12" t="e">
        <f>IF(表2_4[[#This Row],[年收入总个人所得税税负]]=MIN(表2_4[[#All],[年收入总个人所得税税负]]),表2_4[[#This Row],[年收入总个人所得税税负]],NA())</f>
        <v>#N/A</v>
      </c>
      <c r="G248" s="12">
        <f>1-表2_4[[#This Row],[薪酬发放比例]]</f>
        <v>0.246</v>
      </c>
    </row>
    <row r="249" spans="1:7" x14ac:dyDescent="0.25">
      <c r="A249" s="11">
        <v>0.753</v>
      </c>
      <c r="B249" s="7">
        <f>ROUND((MAX((最优测算!$D$7*A249-SUM(最优测算!$D$9:$D$25))*{3;10;20;25;30;35;45}%-{0;2520;16920;31920;52920;85920;181920},0)+IFERROR(最优测算!$D$7*(1-A249)*VLOOKUP(最优测算!$D$7*(1-A249)/12-1%%,数据!$J$3:$L$9,2,1)-VLOOKUP(最优测算!$D$7*(1-A249)/12-1%%,数据!$J$3:$L$9,3,1),0))/最优测算!$D$7,5)</f>
        <v>8.9230000000000004E-2</v>
      </c>
      <c r="C249" s="8">
        <f>最优测算!$D$7*A249</f>
        <v>338850</v>
      </c>
      <c r="D249" s="8">
        <f>最优测算!$D$7*(1-A249)</f>
        <v>111150</v>
      </c>
      <c r="E2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49" s="12" t="e">
        <f>IF(表2_4[[#This Row],[年收入总个人所得税税负]]=MIN(表2_4[[#All],[年收入总个人所得税税负]]),表2_4[[#This Row],[年收入总个人所得税税负]],NA())</f>
        <v>#N/A</v>
      </c>
      <c r="G249" s="12">
        <f>1-表2_4[[#This Row],[薪酬发放比例]]</f>
        <v>0.247</v>
      </c>
    </row>
    <row r="250" spans="1:7" x14ac:dyDescent="0.25">
      <c r="A250" s="11">
        <v>0.752</v>
      </c>
      <c r="B250" s="7">
        <f>ROUND((MAX((最优测算!$D$7*A250-SUM(最优测算!$D$9:$D$25))*{3;10;20;25;30;35;45}%-{0;2520;16920;31920;52920;85920;181920},0)+IFERROR(最优测算!$D$7*(1-A250)*VLOOKUP(最优测算!$D$7*(1-A250)/12-1%%,数据!$J$3:$L$9,2,1)-VLOOKUP(最优测算!$D$7*(1-A250)/12-1%%,数据!$J$3:$L$9,3,1),0))/最优测算!$D$7,5)</f>
        <v>8.9130000000000001E-2</v>
      </c>
      <c r="C250" s="8">
        <f>最优测算!$D$7*A250</f>
        <v>338400</v>
      </c>
      <c r="D250" s="8">
        <f>最优测算!$D$7*(1-A250)</f>
        <v>111600</v>
      </c>
      <c r="E2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0" s="12" t="e">
        <f>IF(表2_4[[#This Row],[年收入总个人所得税税负]]=MIN(表2_4[[#All],[年收入总个人所得税税负]]),表2_4[[#This Row],[年收入总个人所得税税负]],NA())</f>
        <v>#N/A</v>
      </c>
      <c r="G250" s="12">
        <f>1-表2_4[[#This Row],[薪酬发放比例]]</f>
        <v>0.248</v>
      </c>
    </row>
    <row r="251" spans="1:7" x14ac:dyDescent="0.25">
      <c r="A251" s="11">
        <v>0.751</v>
      </c>
      <c r="B251" s="7">
        <f>ROUND((MAX((最优测算!$D$7*A251-SUM(最优测算!$D$9:$D$25))*{3;10;20;25;30;35;45}%-{0;2520;16920;31920;52920;85920;181920},0)+IFERROR(最优测算!$D$7*(1-A251)*VLOOKUP(最优测算!$D$7*(1-A251)/12-1%%,数据!$J$3:$L$9,2,1)-VLOOKUP(最优测算!$D$7*(1-A251)/12-1%%,数据!$J$3:$L$9,3,1),0))/最优测算!$D$7,5)</f>
        <v>8.9029999999999998E-2</v>
      </c>
      <c r="C251" s="8">
        <f>最优测算!$D$7*A251</f>
        <v>337950</v>
      </c>
      <c r="D251" s="8">
        <f>最优测算!$D$7*(1-A251)</f>
        <v>112050</v>
      </c>
      <c r="E2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1" s="12" t="e">
        <f>IF(表2_4[[#This Row],[年收入总个人所得税税负]]=MIN(表2_4[[#All],[年收入总个人所得税税负]]),表2_4[[#This Row],[年收入总个人所得税税负]],NA())</f>
        <v>#N/A</v>
      </c>
      <c r="G251" s="12">
        <f>1-表2_4[[#This Row],[薪酬发放比例]]</f>
        <v>0.249</v>
      </c>
    </row>
    <row r="252" spans="1:7" x14ac:dyDescent="0.25">
      <c r="A252" s="11">
        <v>0.75</v>
      </c>
      <c r="B252" s="7">
        <f>ROUND((MAX((最优测算!$D$7*A252-SUM(最优测算!$D$9:$D$25))*{3;10;20;25;30;35;45}%-{0;2520;16920;31920;52920;85920;181920},0)+IFERROR(最优测算!$D$7*(1-A252)*VLOOKUP(最优测算!$D$7*(1-A252)/12-1%%,数据!$J$3:$L$9,2,1)-VLOOKUP(最优测算!$D$7*(1-A252)/12-1%%,数据!$J$3:$L$9,3,1),0))/最优测算!$D$7,5)</f>
        <v>8.8929999999999995E-2</v>
      </c>
      <c r="C252" s="8">
        <f>最优测算!$D$7*A252</f>
        <v>337500</v>
      </c>
      <c r="D252" s="8">
        <f>最优测算!$D$7*(1-A252)</f>
        <v>112500</v>
      </c>
      <c r="E2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2" s="12" t="e">
        <f>IF(表2_4[[#This Row],[年收入总个人所得税税负]]=MIN(表2_4[[#All],[年收入总个人所得税税负]]),表2_4[[#This Row],[年收入总个人所得税税负]],NA())</f>
        <v>#N/A</v>
      </c>
      <c r="G252" s="12">
        <f>1-表2_4[[#This Row],[薪酬发放比例]]</f>
        <v>0.25</v>
      </c>
    </row>
    <row r="253" spans="1:7" x14ac:dyDescent="0.25">
      <c r="A253" s="11">
        <v>0.749</v>
      </c>
      <c r="B253" s="7">
        <f>ROUND((MAX((最优测算!$D$7*A253-SUM(最优测算!$D$9:$D$25))*{3;10;20;25;30;35;45}%-{0;2520;16920;31920;52920;85920;181920},0)+IFERROR(最优测算!$D$7*(1-A253)*VLOOKUP(最优测算!$D$7*(1-A253)/12-1%%,数据!$J$3:$L$9,2,1)-VLOOKUP(最优测算!$D$7*(1-A253)/12-1%%,数据!$J$3:$L$9,3,1),0))/最优测算!$D$7,5)</f>
        <v>8.8830000000000006E-2</v>
      </c>
      <c r="C253" s="8">
        <f>最优测算!$D$7*A253</f>
        <v>337050</v>
      </c>
      <c r="D253" s="8">
        <f>最优测算!$D$7*(1-A253)</f>
        <v>112950</v>
      </c>
      <c r="E2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3" s="12" t="e">
        <f>IF(表2_4[[#This Row],[年收入总个人所得税税负]]=MIN(表2_4[[#All],[年收入总个人所得税税负]]),表2_4[[#This Row],[年收入总个人所得税税负]],NA())</f>
        <v>#N/A</v>
      </c>
      <c r="G253" s="12">
        <f>1-表2_4[[#This Row],[薪酬发放比例]]</f>
        <v>0.251</v>
      </c>
    </row>
    <row r="254" spans="1:7" x14ac:dyDescent="0.25">
      <c r="A254" s="11">
        <v>0.748</v>
      </c>
      <c r="B254" s="7">
        <f>ROUND((MAX((最优测算!$D$7*A254-SUM(最优测算!$D$9:$D$25))*{3;10;20;25;30;35;45}%-{0;2520;16920;31920;52920;85920;181920},0)+IFERROR(最优测算!$D$7*(1-A254)*VLOOKUP(最优测算!$D$7*(1-A254)/12-1%%,数据!$J$3:$L$9,2,1)-VLOOKUP(最优测算!$D$7*(1-A254)/12-1%%,数据!$J$3:$L$9,3,1),0))/最优测算!$D$7,5)</f>
        <v>8.8730000000000003E-2</v>
      </c>
      <c r="C254" s="8">
        <f>最优测算!$D$7*A254</f>
        <v>336600</v>
      </c>
      <c r="D254" s="8">
        <f>最优测算!$D$7*(1-A254)</f>
        <v>113400</v>
      </c>
      <c r="E2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4" s="12" t="e">
        <f>IF(表2_4[[#This Row],[年收入总个人所得税税负]]=MIN(表2_4[[#All],[年收入总个人所得税税负]]),表2_4[[#This Row],[年收入总个人所得税税负]],NA())</f>
        <v>#N/A</v>
      </c>
      <c r="G254" s="12">
        <f>1-表2_4[[#This Row],[薪酬发放比例]]</f>
        <v>0.252</v>
      </c>
    </row>
    <row r="255" spans="1:7" x14ac:dyDescent="0.25">
      <c r="A255" s="11">
        <v>0.747</v>
      </c>
      <c r="B255" s="7">
        <f>ROUND((MAX((最优测算!$D$7*A255-SUM(最优测算!$D$9:$D$25))*{3;10;20;25;30;35;45}%-{0;2520;16920;31920;52920;85920;181920},0)+IFERROR(最优测算!$D$7*(1-A255)*VLOOKUP(最优测算!$D$7*(1-A255)/12-1%%,数据!$J$3:$L$9,2,1)-VLOOKUP(最优测算!$D$7*(1-A255)/12-1%%,数据!$J$3:$L$9,3,1),0))/最优测算!$D$7,5)</f>
        <v>8.863E-2</v>
      </c>
      <c r="C255" s="8">
        <f>最优测算!$D$7*A255</f>
        <v>336150</v>
      </c>
      <c r="D255" s="8">
        <f>最优测算!$D$7*(1-A255)</f>
        <v>113850</v>
      </c>
      <c r="E2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5" s="12" t="e">
        <f>IF(表2_4[[#This Row],[年收入总个人所得税税负]]=MIN(表2_4[[#All],[年收入总个人所得税税负]]),表2_4[[#This Row],[年收入总个人所得税税负]],NA())</f>
        <v>#N/A</v>
      </c>
      <c r="G255" s="12">
        <f>1-表2_4[[#This Row],[薪酬发放比例]]</f>
        <v>0.253</v>
      </c>
    </row>
    <row r="256" spans="1:7" x14ac:dyDescent="0.25">
      <c r="A256" s="11">
        <v>0.746</v>
      </c>
      <c r="B256" s="7">
        <f>ROUND((MAX((最优测算!$D$7*A256-SUM(最优测算!$D$9:$D$25))*{3;10;20;25;30;35;45}%-{0;2520;16920;31920;52920;85920;181920},0)+IFERROR(最优测算!$D$7*(1-A256)*VLOOKUP(最优测算!$D$7*(1-A256)/12-1%%,数据!$J$3:$L$9,2,1)-VLOOKUP(最优测算!$D$7*(1-A256)/12-1%%,数据!$J$3:$L$9,3,1),0))/最优测算!$D$7,5)</f>
        <v>8.8529999999999998E-2</v>
      </c>
      <c r="C256" s="8">
        <f>最优测算!$D$7*A256</f>
        <v>335700</v>
      </c>
      <c r="D256" s="8">
        <f>最优测算!$D$7*(1-A256)</f>
        <v>114300</v>
      </c>
      <c r="E2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6" s="12" t="e">
        <f>IF(表2_4[[#This Row],[年收入总个人所得税税负]]=MIN(表2_4[[#All],[年收入总个人所得税税负]]),表2_4[[#This Row],[年收入总个人所得税税负]],NA())</f>
        <v>#N/A</v>
      </c>
      <c r="G256" s="12">
        <f>1-表2_4[[#This Row],[薪酬发放比例]]</f>
        <v>0.254</v>
      </c>
    </row>
    <row r="257" spans="1:7" x14ac:dyDescent="0.25">
      <c r="A257" s="11">
        <v>0.745</v>
      </c>
      <c r="B257" s="7">
        <f>ROUND((MAX((最优测算!$D$7*A257-SUM(最优测算!$D$9:$D$25))*{3;10;20;25;30;35;45}%-{0;2520;16920;31920;52920;85920;181920},0)+IFERROR(最优测算!$D$7*(1-A257)*VLOOKUP(最优测算!$D$7*(1-A257)/12-1%%,数据!$J$3:$L$9,2,1)-VLOOKUP(最优测算!$D$7*(1-A257)/12-1%%,数据!$J$3:$L$9,3,1),0))/最优测算!$D$7,5)</f>
        <v>8.8429999999999995E-2</v>
      </c>
      <c r="C257" s="8">
        <f>最优测算!$D$7*A257</f>
        <v>335250</v>
      </c>
      <c r="D257" s="8">
        <f>最优测算!$D$7*(1-A257)</f>
        <v>114750</v>
      </c>
      <c r="E2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7" s="12" t="e">
        <f>IF(表2_4[[#This Row],[年收入总个人所得税税负]]=MIN(表2_4[[#All],[年收入总个人所得税税负]]),表2_4[[#This Row],[年收入总个人所得税税负]],NA())</f>
        <v>#N/A</v>
      </c>
      <c r="G257" s="12">
        <f>1-表2_4[[#This Row],[薪酬发放比例]]</f>
        <v>0.255</v>
      </c>
    </row>
    <row r="258" spans="1:7" x14ac:dyDescent="0.25">
      <c r="A258" s="11">
        <v>0.74399999999999999</v>
      </c>
      <c r="B258" s="7">
        <f>ROUND((MAX((最优测算!$D$7*A258-SUM(最优测算!$D$9:$D$25))*{3;10;20;25;30;35;45}%-{0;2520;16920;31920;52920;85920;181920},0)+IFERROR(最优测算!$D$7*(1-A258)*VLOOKUP(最优测算!$D$7*(1-A258)/12-1%%,数据!$J$3:$L$9,2,1)-VLOOKUP(最优测算!$D$7*(1-A258)/12-1%%,数据!$J$3:$L$9,3,1),0))/最优测算!$D$7,5)</f>
        <v>8.8330000000000006E-2</v>
      </c>
      <c r="C258" s="8">
        <f>最优测算!$D$7*A258</f>
        <v>334800</v>
      </c>
      <c r="D258" s="8">
        <f>最优测算!$D$7*(1-A258)</f>
        <v>115200</v>
      </c>
      <c r="E2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8" s="12" t="e">
        <f>IF(表2_4[[#This Row],[年收入总个人所得税税负]]=MIN(表2_4[[#All],[年收入总个人所得税税负]]),表2_4[[#This Row],[年收入总个人所得税税负]],NA())</f>
        <v>#N/A</v>
      </c>
      <c r="G258" s="12">
        <f>1-表2_4[[#This Row],[薪酬发放比例]]</f>
        <v>0.25600000000000001</v>
      </c>
    </row>
    <row r="259" spans="1:7" x14ac:dyDescent="0.25">
      <c r="A259" s="11">
        <v>0.74299999999999999</v>
      </c>
      <c r="B259" s="7">
        <f>ROUND((MAX((最优测算!$D$7*A259-SUM(最优测算!$D$9:$D$25))*{3;10;20;25;30;35;45}%-{0;2520;16920;31920;52920;85920;181920},0)+IFERROR(最优测算!$D$7*(1-A259)*VLOOKUP(最优测算!$D$7*(1-A259)/12-1%%,数据!$J$3:$L$9,2,1)-VLOOKUP(最优测算!$D$7*(1-A259)/12-1%%,数据!$J$3:$L$9,3,1),0))/最优测算!$D$7,5)</f>
        <v>8.8230000000000003E-2</v>
      </c>
      <c r="C259" s="8">
        <f>最优测算!$D$7*A259</f>
        <v>334350</v>
      </c>
      <c r="D259" s="8">
        <f>最优测算!$D$7*(1-A259)</f>
        <v>115650</v>
      </c>
      <c r="E2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59" s="12" t="e">
        <f>IF(表2_4[[#This Row],[年收入总个人所得税税负]]=MIN(表2_4[[#All],[年收入总个人所得税税负]]),表2_4[[#This Row],[年收入总个人所得税税负]],NA())</f>
        <v>#N/A</v>
      </c>
      <c r="G259" s="12">
        <f>1-表2_4[[#This Row],[薪酬发放比例]]</f>
        <v>0.25700000000000001</v>
      </c>
    </row>
    <row r="260" spans="1:7" x14ac:dyDescent="0.25">
      <c r="A260" s="11">
        <v>0.74199999999999999</v>
      </c>
      <c r="B260" s="7">
        <f>ROUND((MAX((最优测算!$D$7*A260-SUM(最优测算!$D$9:$D$25))*{3;10;20;25;30;35;45}%-{0;2520;16920;31920;52920;85920;181920},0)+IFERROR(最优测算!$D$7*(1-A260)*VLOOKUP(最优测算!$D$7*(1-A260)/12-1%%,数据!$J$3:$L$9,2,1)-VLOOKUP(最优测算!$D$7*(1-A260)/12-1%%,数据!$J$3:$L$9,3,1),0))/最优测算!$D$7,5)</f>
        <v>8.813E-2</v>
      </c>
      <c r="C260" s="8">
        <f>最优测算!$D$7*A260</f>
        <v>333900</v>
      </c>
      <c r="D260" s="8">
        <f>最优测算!$D$7*(1-A260)</f>
        <v>116100</v>
      </c>
      <c r="E2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0" s="12" t="e">
        <f>IF(表2_4[[#This Row],[年收入总个人所得税税负]]=MIN(表2_4[[#All],[年收入总个人所得税税负]]),表2_4[[#This Row],[年收入总个人所得税税负]],NA())</f>
        <v>#N/A</v>
      </c>
      <c r="G260" s="12">
        <f>1-表2_4[[#This Row],[薪酬发放比例]]</f>
        <v>0.25800000000000001</v>
      </c>
    </row>
    <row r="261" spans="1:7" x14ac:dyDescent="0.25">
      <c r="A261" s="11">
        <v>0.74099999999999999</v>
      </c>
      <c r="B261" s="7">
        <f>ROUND((MAX((最优测算!$D$7*A261-SUM(最优测算!$D$9:$D$25))*{3;10;20;25;30;35;45}%-{0;2520;16920;31920;52920;85920;181920},0)+IFERROR(最优测算!$D$7*(1-A261)*VLOOKUP(最优测算!$D$7*(1-A261)/12-1%%,数据!$J$3:$L$9,2,1)-VLOOKUP(最优测算!$D$7*(1-A261)/12-1%%,数据!$J$3:$L$9,3,1),0))/最优测算!$D$7,5)</f>
        <v>8.8029999999999997E-2</v>
      </c>
      <c r="C261" s="8">
        <f>最优测算!$D$7*A261</f>
        <v>333450</v>
      </c>
      <c r="D261" s="8">
        <f>最优测算!$D$7*(1-A261)</f>
        <v>116550</v>
      </c>
      <c r="E2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1" s="12" t="e">
        <f>IF(表2_4[[#This Row],[年收入总个人所得税税负]]=MIN(表2_4[[#All],[年收入总个人所得税税负]]),表2_4[[#This Row],[年收入总个人所得税税负]],NA())</f>
        <v>#N/A</v>
      </c>
      <c r="G261" s="12">
        <f>1-表2_4[[#This Row],[薪酬发放比例]]</f>
        <v>0.25900000000000001</v>
      </c>
    </row>
    <row r="262" spans="1:7" x14ac:dyDescent="0.25">
      <c r="A262" s="11">
        <v>0.74</v>
      </c>
      <c r="B262" s="7">
        <f>ROUND((MAX((最优测算!$D$7*A262-SUM(最优测算!$D$9:$D$25))*{3;10;20;25;30;35;45}%-{0;2520;16920;31920;52920;85920;181920},0)+IFERROR(最优测算!$D$7*(1-A262)*VLOOKUP(最优测算!$D$7*(1-A262)/12-1%%,数据!$J$3:$L$9,2,1)-VLOOKUP(最优测算!$D$7*(1-A262)/12-1%%,数据!$J$3:$L$9,3,1),0))/最优测算!$D$7,5)</f>
        <v>8.7929999999999994E-2</v>
      </c>
      <c r="C262" s="8">
        <f>最优测算!$D$7*A262</f>
        <v>333000</v>
      </c>
      <c r="D262" s="8">
        <f>最优测算!$D$7*(1-A262)</f>
        <v>117000</v>
      </c>
      <c r="E2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2" s="12" t="e">
        <f>IF(表2_4[[#This Row],[年收入总个人所得税税负]]=MIN(表2_4[[#All],[年收入总个人所得税税负]]),表2_4[[#This Row],[年收入总个人所得税税负]],NA())</f>
        <v>#N/A</v>
      </c>
      <c r="G262" s="12">
        <f>1-表2_4[[#This Row],[薪酬发放比例]]</f>
        <v>0.26</v>
      </c>
    </row>
    <row r="263" spans="1:7" x14ac:dyDescent="0.25">
      <c r="A263" s="11">
        <v>0.73899999999999999</v>
      </c>
      <c r="B263" s="7">
        <f>ROUND((MAX((最优测算!$D$7*A263-SUM(最优测算!$D$9:$D$25))*{3;10;20;25;30;35;45}%-{0;2520;16920;31920;52920;85920;181920},0)+IFERROR(最优测算!$D$7*(1-A263)*VLOOKUP(最优测算!$D$7*(1-A263)/12-1%%,数据!$J$3:$L$9,2,1)-VLOOKUP(最优测算!$D$7*(1-A263)/12-1%%,数据!$J$3:$L$9,3,1),0))/最优测算!$D$7,5)</f>
        <v>8.7830000000000005E-2</v>
      </c>
      <c r="C263" s="8">
        <f>最优测算!$D$7*A263</f>
        <v>332550</v>
      </c>
      <c r="D263" s="8">
        <f>最优测算!$D$7*(1-A263)</f>
        <v>117450</v>
      </c>
      <c r="E2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3" s="12" t="e">
        <f>IF(表2_4[[#This Row],[年收入总个人所得税税负]]=MIN(表2_4[[#All],[年收入总个人所得税税负]]),表2_4[[#This Row],[年收入总个人所得税税负]],NA())</f>
        <v>#N/A</v>
      </c>
      <c r="G263" s="12">
        <f>1-表2_4[[#This Row],[薪酬发放比例]]</f>
        <v>0.26100000000000001</v>
      </c>
    </row>
    <row r="264" spans="1:7" x14ac:dyDescent="0.25">
      <c r="A264" s="11">
        <v>0.73799999999999999</v>
      </c>
      <c r="B264" s="7">
        <f>ROUND((MAX((最优测算!$D$7*A264-SUM(最优测算!$D$9:$D$25))*{3;10;20;25;30;35;45}%-{0;2520;16920;31920;52920;85920;181920},0)+IFERROR(最优测算!$D$7*(1-A264)*VLOOKUP(最优测算!$D$7*(1-A264)/12-1%%,数据!$J$3:$L$9,2,1)-VLOOKUP(最优测算!$D$7*(1-A264)/12-1%%,数据!$J$3:$L$9,3,1),0))/最优测算!$D$7,5)</f>
        <v>8.7730000000000002E-2</v>
      </c>
      <c r="C264" s="8">
        <f>最优测算!$D$7*A264</f>
        <v>332100</v>
      </c>
      <c r="D264" s="8">
        <f>最优测算!$D$7*(1-A264)</f>
        <v>117900</v>
      </c>
      <c r="E2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4" s="12" t="e">
        <f>IF(表2_4[[#This Row],[年收入总个人所得税税负]]=MIN(表2_4[[#All],[年收入总个人所得税税负]]),表2_4[[#This Row],[年收入总个人所得税税负]],NA())</f>
        <v>#N/A</v>
      </c>
      <c r="G264" s="12">
        <f>1-表2_4[[#This Row],[薪酬发放比例]]</f>
        <v>0.26200000000000001</v>
      </c>
    </row>
    <row r="265" spans="1:7" x14ac:dyDescent="0.25">
      <c r="A265" s="11">
        <v>0.73699999999999999</v>
      </c>
      <c r="B265" s="7">
        <f>ROUND((MAX((最优测算!$D$7*A265-SUM(最优测算!$D$9:$D$25))*{3;10;20;25;30;35;45}%-{0;2520;16920;31920;52920;85920;181920},0)+IFERROR(最优测算!$D$7*(1-A265)*VLOOKUP(最优测算!$D$7*(1-A265)/12-1%%,数据!$J$3:$L$9,2,1)-VLOOKUP(最优测算!$D$7*(1-A265)/12-1%%,数据!$J$3:$L$9,3,1),0))/最优测算!$D$7,5)</f>
        <v>8.763E-2</v>
      </c>
      <c r="C265" s="8">
        <f>最优测算!$D$7*A265</f>
        <v>331650</v>
      </c>
      <c r="D265" s="8">
        <f>最优测算!$D$7*(1-A265)</f>
        <v>118350</v>
      </c>
      <c r="E2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5" s="12" t="e">
        <f>IF(表2_4[[#This Row],[年收入总个人所得税税负]]=MIN(表2_4[[#All],[年收入总个人所得税税负]]),表2_4[[#This Row],[年收入总个人所得税税负]],NA())</f>
        <v>#N/A</v>
      </c>
      <c r="G265" s="12">
        <f>1-表2_4[[#This Row],[薪酬发放比例]]</f>
        <v>0.26300000000000001</v>
      </c>
    </row>
    <row r="266" spans="1:7" x14ac:dyDescent="0.25">
      <c r="A266" s="11">
        <v>0.73599999999999999</v>
      </c>
      <c r="B266" s="7">
        <f>ROUND((MAX((最优测算!$D$7*A266-SUM(最优测算!$D$9:$D$25))*{3;10;20;25;30;35;45}%-{0;2520;16920;31920;52920;85920;181920},0)+IFERROR(最优测算!$D$7*(1-A266)*VLOOKUP(最优测算!$D$7*(1-A266)/12-1%%,数据!$J$3:$L$9,2,1)-VLOOKUP(最优测算!$D$7*(1-A266)/12-1%%,数据!$J$3:$L$9,3,1),0))/最优测算!$D$7,5)</f>
        <v>8.7529999999999997E-2</v>
      </c>
      <c r="C266" s="8">
        <f>最优测算!$D$7*A266</f>
        <v>331200</v>
      </c>
      <c r="D266" s="8">
        <f>最优测算!$D$7*(1-A266)</f>
        <v>118800</v>
      </c>
      <c r="E2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6" s="12" t="e">
        <f>IF(表2_4[[#This Row],[年收入总个人所得税税负]]=MIN(表2_4[[#All],[年收入总个人所得税税负]]),表2_4[[#This Row],[年收入总个人所得税税负]],NA())</f>
        <v>#N/A</v>
      </c>
      <c r="G266" s="12">
        <f>1-表2_4[[#This Row],[薪酬发放比例]]</f>
        <v>0.26400000000000001</v>
      </c>
    </row>
    <row r="267" spans="1:7" x14ac:dyDescent="0.25">
      <c r="A267" s="11">
        <v>0.73499999999999999</v>
      </c>
      <c r="B267" s="7">
        <f>ROUND((MAX((最优测算!$D$7*A267-SUM(最优测算!$D$9:$D$25))*{3;10;20;25;30;35;45}%-{0;2520;16920;31920;52920;85920;181920},0)+IFERROR(最优测算!$D$7*(1-A267)*VLOOKUP(最优测算!$D$7*(1-A267)/12-1%%,数据!$J$3:$L$9,2,1)-VLOOKUP(最优测算!$D$7*(1-A267)/12-1%%,数据!$J$3:$L$9,3,1),0))/最优测算!$D$7,5)</f>
        <v>8.7429999999999994E-2</v>
      </c>
      <c r="C267" s="8">
        <f>最优测算!$D$7*A267</f>
        <v>330750</v>
      </c>
      <c r="D267" s="8">
        <f>最优测算!$D$7*(1-A267)</f>
        <v>119250</v>
      </c>
      <c r="E2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7" s="12" t="e">
        <f>IF(表2_4[[#This Row],[年收入总个人所得税税负]]=MIN(表2_4[[#All],[年收入总个人所得税税负]]),表2_4[[#This Row],[年收入总个人所得税税负]],NA())</f>
        <v>#N/A</v>
      </c>
      <c r="G267" s="12">
        <f>1-表2_4[[#This Row],[薪酬发放比例]]</f>
        <v>0.26500000000000001</v>
      </c>
    </row>
    <row r="268" spans="1:7" x14ac:dyDescent="0.25">
      <c r="A268" s="11">
        <v>0.73399999999999999</v>
      </c>
      <c r="B268" s="7">
        <f>ROUND((MAX((最优测算!$D$7*A268-SUM(最优测算!$D$9:$D$25))*{3;10;20;25;30;35;45}%-{0;2520;16920;31920;52920;85920;181920},0)+IFERROR(最优测算!$D$7*(1-A268)*VLOOKUP(最优测算!$D$7*(1-A268)/12-1%%,数据!$J$3:$L$9,2,1)-VLOOKUP(最优测算!$D$7*(1-A268)/12-1%%,数据!$J$3:$L$9,3,1),0))/最优测算!$D$7,5)</f>
        <v>8.7330000000000005E-2</v>
      </c>
      <c r="C268" s="8">
        <f>最优测算!$D$7*A268</f>
        <v>330300</v>
      </c>
      <c r="D268" s="8">
        <f>最优测算!$D$7*(1-A268)</f>
        <v>119700</v>
      </c>
      <c r="E2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8" s="12" t="e">
        <f>IF(表2_4[[#This Row],[年收入总个人所得税税负]]=MIN(表2_4[[#All],[年收入总个人所得税税负]]),表2_4[[#This Row],[年收入总个人所得税税负]],NA())</f>
        <v>#N/A</v>
      </c>
      <c r="G268" s="12">
        <f>1-表2_4[[#This Row],[薪酬发放比例]]</f>
        <v>0.26600000000000001</v>
      </c>
    </row>
    <row r="269" spans="1:7" x14ac:dyDescent="0.25">
      <c r="A269" s="11">
        <v>0.73299999999999998</v>
      </c>
      <c r="B269" s="7">
        <f>ROUND((MAX((最优测算!$D$7*A269-SUM(最优测算!$D$9:$D$25))*{3;10;20;25;30;35;45}%-{0;2520;16920;31920;52920;85920;181920},0)+IFERROR(最优测算!$D$7*(1-A269)*VLOOKUP(最优测算!$D$7*(1-A269)/12-1%%,数据!$J$3:$L$9,2,1)-VLOOKUP(最优测算!$D$7*(1-A269)/12-1%%,数据!$J$3:$L$9,3,1),0))/最优测算!$D$7,5)</f>
        <v>8.7230000000000002E-2</v>
      </c>
      <c r="C269" s="8">
        <f>最优测算!$D$7*A269</f>
        <v>329850</v>
      </c>
      <c r="D269" s="8">
        <f>最优测算!$D$7*(1-A269)</f>
        <v>120150</v>
      </c>
      <c r="E2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69" s="12" t="e">
        <f>IF(表2_4[[#This Row],[年收入总个人所得税税负]]=MIN(表2_4[[#All],[年收入总个人所得税税负]]),表2_4[[#This Row],[年收入总个人所得税税负]],NA())</f>
        <v>#N/A</v>
      </c>
      <c r="G269" s="12">
        <f>1-表2_4[[#This Row],[薪酬发放比例]]</f>
        <v>0.26700000000000002</v>
      </c>
    </row>
    <row r="270" spans="1:7" x14ac:dyDescent="0.25">
      <c r="A270" s="11">
        <v>0.73199999999999998</v>
      </c>
      <c r="B270" s="7">
        <f>ROUND((MAX((最优测算!$D$7*A270-SUM(最优测算!$D$9:$D$25))*{3;10;20;25;30;35;45}%-{0;2520;16920;31920;52920;85920;181920},0)+IFERROR(最优测算!$D$7*(1-A270)*VLOOKUP(最优测算!$D$7*(1-A270)/12-1%%,数据!$J$3:$L$9,2,1)-VLOOKUP(最优测算!$D$7*(1-A270)/12-1%%,数据!$J$3:$L$9,3,1),0))/最优测算!$D$7,5)</f>
        <v>8.7129999999999999E-2</v>
      </c>
      <c r="C270" s="8">
        <f>最优测算!$D$7*A270</f>
        <v>329400</v>
      </c>
      <c r="D270" s="8">
        <f>最优测算!$D$7*(1-A270)</f>
        <v>120600</v>
      </c>
      <c r="E2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0" s="12" t="e">
        <f>IF(表2_4[[#This Row],[年收入总个人所得税税负]]=MIN(表2_4[[#All],[年收入总个人所得税税负]]),表2_4[[#This Row],[年收入总个人所得税税负]],NA())</f>
        <v>#N/A</v>
      </c>
      <c r="G270" s="12">
        <f>1-表2_4[[#This Row],[薪酬发放比例]]</f>
        <v>0.26800000000000002</v>
      </c>
    </row>
    <row r="271" spans="1:7" x14ac:dyDescent="0.25">
      <c r="A271" s="11">
        <v>0.73099999999999998</v>
      </c>
      <c r="B271" s="7">
        <f>ROUND((MAX((最优测算!$D$7*A271-SUM(最优测算!$D$9:$D$25))*{3;10;20;25;30;35;45}%-{0;2520;16920;31920;52920;85920;181920},0)+IFERROR(最优测算!$D$7*(1-A271)*VLOOKUP(最优测算!$D$7*(1-A271)/12-1%%,数据!$J$3:$L$9,2,1)-VLOOKUP(最优测算!$D$7*(1-A271)/12-1%%,数据!$J$3:$L$9,3,1),0))/最优测算!$D$7,5)</f>
        <v>8.7029999999999996E-2</v>
      </c>
      <c r="C271" s="8">
        <f>最优测算!$D$7*A271</f>
        <v>328950</v>
      </c>
      <c r="D271" s="8">
        <f>最优测算!$D$7*(1-A271)</f>
        <v>121050.00000000001</v>
      </c>
      <c r="E2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1" s="12" t="e">
        <f>IF(表2_4[[#This Row],[年收入总个人所得税税负]]=MIN(表2_4[[#All],[年收入总个人所得税税负]]),表2_4[[#This Row],[年收入总个人所得税税负]],NA())</f>
        <v>#N/A</v>
      </c>
      <c r="G271" s="12">
        <f>1-表2_4[[#This Row],[薪酬发放比例]]</f>
        <v>0.26900000000000002</v>
      </c>
    </row>
    <row r="272" spans="1:7" x14ac:dyDescent="0.25">
      <c r="A272" s="11">
        <v>0.73</v>
      </c>
      <c r="B272" s="7">
        <f>ROUND((MAX((最优测算!$D$7*A272-SUM(最优测算!$D$9:$D$25))*{3;10;20;25;30;35;45}%-{0;2520;16920;31920;52920;85920;181920},0)+IFERROR(最优测算!$D$7*(1-A272)*VLOOKUP(最优测算!$D$7*(1-A272)/12-1%%,数据!$J$3:$L$9,2,1)-VLOOKUP(最优测算!$D$7*(1-A272)/12-1%%,数据!$J$3:$L$9,3,1),0))/最优测算!$D$7,5)</f>
        <v>8.6929999999999993E-2</v>
      </c>
      <c r="C272" s="8">
        <f>最优测算!$D$7*A272</f>
        <v>328500</v>
      </c>
      <c r="D272" s="8">
        <f>最优测算!$D$7*(1-A272)</f>
        <v>121500.00000000001</v>
      </c>
      <c r="E2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2" s="12" t="e">
        <f>IF(表2_4[[#This Row],[年收入总个人所得税税负]]=MIN(表2_4[[#All],[年收入总个人所得税税负]]),表2_4[[#This Row],[年收入总个人所得税税负]],NA())</f>
        <v>#N/A</v>
      </c>
      <c r="G272" s="12">
        <f>1-表2_4[[#This Row],[薪酬发放比例]]</f>
        <v>0.27</v>
      </c>
    </row>
    <row r="273" spans="1:7" x14ac:dyDescent="0.25">
      <c r="A273" s="11">
        <v>0.72899999999999998</v>
      </c>
      <c r="B273" s="7">
        <f>ROUND((MAX((最优测算!$D$7*A273-SUM(最优测算!$D$9:$D$25))*{3;10;20;25;30;35;45}%-{0;2520;16920;31920;52920;85920;181920},0)+IFERROR(最优测算!$D$7*(1-A273)*VLOOKUP(最优测算!$D$7*(1-A273)/12-1%%,数据!$J$3:$L$9,2,1)-VLOOKUP(最优测算!$D$7*(1-A273)/12-1%%,数据!$J$3:$L$9,3,1),0))/最优测算!$D$7,5)</f>
        <v>8.6830000000000004E-2</v>
      </c>
      <c r="C273" s="8">
        <f>最优测算!$D$7*A273</f>
        <v>328050</v>
      </c>
      <c r="D273" s="8">
        <f>最优测算!$D$7*(1-A273)</f>
        <v>121950.00000000001</v>
      </c>
      <c r="E2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3" s="12" t="e">
        <f>IF(表2_4[[#This Row],[年收入总个人所得税税负]]=MIN(表2_4[[#All],[年收入总个人所得税税负]]),表2_4[[#This Row],[年收入总个人所得税税负]],NA())</f>
        <v>#N/A</v>
      </c>
      <c r="G273" s="12">
        <f>1-表2_4[[#This Row],[薪酬发放比例]]</f>
        <v>0.27100000000000002</v>
      </c>
    </row>
    <row r="274" spans="1:7" x14ac:dyDescent="0.25">
      <c r="A274" s="11">
        <v>0.72799999999999998</v>
      </c>
      <c r="B274" s="7">
        <f>ROUND((MAX((最优测算!$D$7*A274-SUM(最优测算!$D$9:$D$25))*{3;10;20;25;30;35;45}%-{0;2520;16920;31920;52920;85920;181920},0)+IFERROR(最优测算!$D$7*(1-A274)*VLOOKUP(最优测算!$D$7*(1-A274)/12-1%%,数据!$J$3:$L$9,2,1)-VLOOKUP(最优测算!$D$7*(1-A274)/12-1%%,数据!$J$3:$L$9,3,1),0))/最优测算!$D$7,5)</f>
        <v>8.6730000000000002E-2</v>
      </c>
      <c r="C274" s="8">
        <f>最优测算!$D$7*A274</f>
        <v>327600</v>
      </c>
      <c r="D274" s="8">
        <f>最优测算!$D$7*(1-A274)</f>
        <v>122400.00000000001</v>
      </c>
      <c r="E2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4" s="12" t="e">
        <f>IF(表2_4[[#This Row],[年收入总个人所得税税负]]=MIN(表2_4[[#All],[年收入总个人所得税税负]]),表2_4[[#This Row],[年收入总个人所得税税负]],NA())</f>
        <v>#N/A</v>
      </c>
      <c r="G274" s="12">
        <f>1-表2_4[[#This Row],[薪酬发放比例]]</f>
        <v>0.27200000000000002</v>
      </c>
    </row>
    <row r="275" spans="1:7" x14ac:dyDescent="0.25">
      <c r="A275" s="11">
        <v>0.72699999999999998</v>
      </c>
      <c r="B275" s="7">
        <f>ROUND((MAX((最优测算!$D$7*A275-SUM(最优测算!$D$9:$D$25))*{3;10;20;25;30;35;45}%-{0;2520;16920;31920;52920;85920;181920},0)+IFERROR(最优测算!$D$7*(1-A275)*VLOOKUP(最优测算!$D$7*(1-A275)/12-1%%,数据!$J$3:$L$9,2,1)-VLOOKUP(最优测算!$D$7*(1-A275)/12-1%%,数据!$J$3:$L$9,3,1),0))/最优测算!$D$7,5)</f>
        <v>8.6629999999999999E-2</v>
      </c>
      <c r="C275" s="8">
        <f>最优测算!$D$7*A275</f>
        <v>327150</v>
      </c>
      <c r="D275" s="8">
        <f>最优测算!$D$7*(1-A275)</f>
        <v>122850.00000000001</v>
      </c>
      <c r="E2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5" s="12" t="e">
        <f>IF(表2_4[[#This Row],[年收入总个人所得税税负]]=MIN(表2_4[[#All],[年收入总个人所得税税负]]),表2_4[[#This Row],[年收入总个人所得税税负]],NA())</f>
        <v>#N/A</v>
      </c>
      <c r="G275" s="12">
        <f>1-表2_4[[#This Row],[薪酬发放比例]]</f>
        <v>0.27300000000000002</v>
      </c>
    </row>
    <row r="276" spans="1:7" x14ac:dyDescent="0.25">
      <c r="A276" s="11">
        <v>0.72599999999999998</v>
      </c>
      <c r="B276" s="7">
        <f>ROUND((MAX((最优测算!$D$7*A276-SUM(最优测算!$D$9:$D$25))*{3;10;20;25;30;35;45}%-{0;2520;16920;31920;52920;85920;181920},0)+IFERROR(最优测算!$D$7*(1-A276)*VLOOKUP(最优测算!$D$7*(1-A276)/12-1%%,数据!$J$3:$L$9,2,1)-VLOOKUP(最优测算!$D$7*(1-A276)/12-1%%,数据!$J$3:$L$9,3,1),0))/最优测算!$D$7,5)</f>
        <v>8.6529999999999996E-2</v>
      </c>
      <c r="C276" s="8">
        <f>最优测算!$D$7*A276</f>
        <v>326700</v>
      </c>
      <c r="D276" s="8">
        <f>最优测算!$D$7*(1-A276)</f>
        <v>123300.00000000001</v>
      </c>
      <c r="E2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6" s="12" t="e">
        <f>IF(表2_4[[#This Row],[年收入总个人所得税税负]]=MIN(表2_4[[#All],[年收入总个人所得税税负]]),表2_4[[#This Row],[年收入总个人所得税税负]],NA())</f>
        <v>#N/A</v>
      </c>
      <c r="G276" s="12">
        <f>1-表2_4[[#This Row],[薪酬发放比例]]</f>
        <v>0.27400000000000002</v>
      </c>
    </row>
    <row r="277" spans="1:7" x14ac:dyDescent="0.25">
      <c r="A277" s="11">
        <v>0.72499999999999998</v>
      </c>
      <c r="B277" s="7">
        <f>ROUND((MAX((最优测算!$D$7*A277-SUM(最优测算!$D$9:$D$25))*{3;10;20;25;30;35;45}%-{0;2520;16920;31920;52920;85920;181920},0)+IFERROR(最优测算!$D$7*(1-A277)*VLOOKUP(最优测算!$D$7*(1-A277)/12-1%%,数据!$J$3:$L$9,2,1)-VLOOKUP(最优测算!$D$7*(1-A277)/12-1%%,数据!$J$3:$L$9,3,1),0))/最优测算!$D$7,5)</f>
        <v>8.6430000000000007E-2</v>
      </c>
      <c r="C277" s="8">
        <f>最优测算!$D$7*A277</f>
        <v>326250</v>
      </c>
      <c r="D277" s="8">
        <f>最优测算!$D$7*(1-A277)</f>
        <v>123750.00000000001</v>
      </c>
      <c r="E2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7" s="12" t="e">
        <f>IF(表2_4[[#This Row],[年收入总个人所得税税负]]=MIN(表2_4[[#All],[年收入总个人所得税税负]]),表2_4[[#This Row],[年收入总个人所得税税负]],NA())</f>
        <v>#N/A</v>
      </c>
      <c r="G277" s="12">
        <f>1-表2_4[[#This Row],[薪酬发放比例]]</f>
        <v>0.27500000000000002</v>
      </c>
    </row>
    <row r="278" spans="1:7" x14ac:dyDescent="0.25">
      <c r="A278" s="11">
        <v>0.72399999999999998</v>
      </c>
      <c r="B278" s="7">
        <f>ROUND((MAX((最优测算!$D$7*A278-SUM(最优测算!$D$9:$D$25))*{3;10;20;25;30;35;45}%-{0;2520;16920;31920;52920;85920;181920},0)+IFERROR(最优测算!$D$7*(1-A278)*VLOOKUP(最优测算!$D$7*(1-A278)/12-1%%,数据!$J$3:$L$9,2,1)-VLOOKUP(最优测算!$D$7*(1-A278)/12-1%%,数据!$J$3:$L$9,3,1),0))/最优测算!$D$7,5)</f>
        <v>8.6330000000000004E-2</v>
      </c>
      <c r="C278" s="8">
        <f>最优测算!$D$7*A278</f>
        <v>325800</v>
      </c>
      <c r="D278" s="8">
        <f>最优测算!$D$7*(1-A278)</f>
        <v>124200.00000000001</v>
      </c>
      <c r="E2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8" s="12" t="e">
        <f>IF(表2_4[[#This Row],[年收入总个人所得税税负]]=MIN(表2_4[[#All],[年收入总个人所得税税负]]),表2_4[[#This Row],[年收入总个人所得税税负]],NA())</f>
        <v>#N/A</v>
      </c>
      <c r="G278" s="12">
        <f>1-表2_4[[#This Row],[薪酬发放比例]]</f>
        <v>0.27600000000000002</v>
      </c>
    </row>
    <row r="279" spans="1:7" x14ac:dyDescent="0.25">
      <c r="A279" s="11">
        <v>0.72299999999999998</v>
      </c>
      <c r="B279" s="7">
        <f>ROUND((MAX((最优测算!$D$7*A279-SUM(最优测算!$D$9:$D$25))*{3;10;20;25;30;35;45}%-{0;2520;16920;31920;52920;85920;181920},0)+IFERROR(最优测算!$D$7*(1-A279)*VLOOKUP(最优测算!$D$7*(1-A279)/12-1%%,数据!$J$3:$L$9,2,1)-VLOOKUP(最优测算!$D$7*(1-A279)/12-1%%,数据!$J$3:$L$9,3,1),0))/最优测算!$D$7,5)</f>
        <v>8.6230000000000001E-2</v>
      </c>
      <c r="C279" s="8">
        <f>最优测算!$D$7*A279</f>
        <v>325350</v>
      </c>
      <c r="D279" s="8">
        <f>最优测算!$D$7*(1-A279)</f>
        <v>124650.00000000001</v>
      </c>
      <c r="E2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79" s="12" t="e">
        <f>IF(表2_4[[#This Row],[年收入总个人所得税税负]]=MIN(表2_4[[#All],[年收入总个人所得税税负]]),表2_4[[#This Row],[年收入总个人所得税税负]],NA())</f>
        <v>#N/A</v>
      </c>
      <c r="G279" s="12">
        <f>1-表2_4[[#This Row],[薪酬发放比例]]</f>
        <v>0.27700000000000002</v>
      </c>
    </row>
    <row r="280" spans="1:7" x14ac:dyDescent="0.25">
      <c r="A280" s="11">
        <v>0.72199999999999998</v>
      </c>
      <c r="B280" s="7">
        <f>ROUND((MAX((最优测算!$D$7*A280-SUM(最优测算!$D$9:$D$25))*{3;10;20;25;30;35;45}%-{0;2520;16920;31920;52920;85920;181920},0)+IFERROR(最优测算!$D$7*(1-A280)*VLOOKUP(最优测算!$D$7*(1-A280)/12-1%%,数据!$J$3:$L$9,2,1)-VLOOKUP(最优测算!$D$7*(1-A280)/12-1%%,数据!$J$3:$L$9,3,1),0))/最优测算!$D$7,5)</f>
        <v>8.6129999999999998E-2</v>
      </c>
      <c r="C280" s="8">
        <f>最优测算!$D$7*A280</f>
        <v>324900</v>
      </c>
      <c r="D280" s="8">
        <f>最优测算!$D$7*(1-A280)</f>
        <v>125100.00000000001</v>
      </c>
      <c r="E2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0" s="12" t="e">
        <f>IF(表2_4[[#This Row],[年收入总个人所得税税负]]=MIN(表2_4[[#All],[年收入总个人所得税税负]]),表2_4[[#This Row],[年收入总个人所得税税负]],NA())</f>
        <v>#N/A</v>
      </c>
      <c r="G280" s="12">
        <f>1-表2_4[[#This Row],[薪酬发放比例]]</f>
        <v>0.27800000000000002</v>
      </c>
    </row>
    <row r="281" spans="1:7" x14ac:dyDescent="0.25">
      <c r="A281" s="11">
        <v>0.72099999999999997</v>
      </c>
      <c r="B281" s="7">
        <f>ROUND((MAX((最优测算!$D$7*A281-SUM(最优测算!$D$9:$D$25))*{3;10;20;25;30;35;45}%-{0;2520;16920;31920;52920;85920;181920},0)+IFERROR(最优测算!$D$7*(1-A281)*VLOOKUP(最优测算!$D$7*(1-A281)/12-1%%,数据!$J$3:$L$9,2,1)-VLOOKUP(最优测算!$D$7*(1-A281)/12-1%%,数据!$J$3:$L$9,3,1),0))/最优测算!$D$7,5)</f>
        <v>8.6029999999999995E-2</v>
      </c>
      <c r="C281" s="8">
        <f>最优测算!$D$7*A281</f>
        <v>324450</v>
      </c>
      <c r="D281" s="8">
        <f>最优测算!$D$7*(1-A281)</f>
        <v>125550.00000000001</v>
      </c>
      <c r="E2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1" s="12" t="e">
        <f>IF(表2_4[[#This Row],[年收入总个人所得税税负]]=MIN(表2_4[[#All],[年收入总个人所得税税负]]),表2_4[[#This Row],[年收入总个人所得税税负]],NA())</f>
        <v>#N/A</v>
      </c>
      <c r="G281" s="12">
        <f>1-表2_4[[#This Row],[薪酬发放比例]]</f>
        <v>0.27900000000000003</v>
      </c>
    </row>
    <row r="282" spans="1:7" x14ac:dyDescent="0.25">
      <c r="A282" s="11">
        <v>0.72</v>
      </c>
      <c r="B282" s="7">
        <f>ROUND((MAX((最优测算!$D$7*A282-SUM(最优测算!$D$9:$D$25))*{3;10;20;25;30;35;45}%-{0;2520;16920;31920;52920;85920;181920},0)+IFERROR(最优测算!$D$7*(1-A282)*VLOOKUP(最优测算!$D$7*(1-A282)/12-1%%,数据!$J$3:$L$9,2,1)-VLOOKUP(最优测算!$D$7*(1-A282)/12-1%%,数据!$J$3:$L$9,3,1),0))/最优测算!$D$7,5)</f>
        <v>8.5930000000000006E-2</v>
      </c>
      <c r="C282" s="8">
        <f>最优测算!$D$7*A282</f>
        <v>324000</v>
      </c>
      <c r="D282" s="8">
        <f>最优测算!$D$7*(1-A282)</f>
        <v>126000.00000000001</v>
      </c>
      <c r="E2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2" s="12" t="e">
        <f>IF(表2_4[[#This Row],[年收入总个人所得税税负]]=MIN(表2_4[[#All],[年收入总个人所得税税负]]),表2_4[[#This Row],[年收入总个人所得税税负]],NA())</f>
        <v>#N/A</v>
      </c>
      <c r="G282" s="12">
        <f>1-表2_4[[#This Row],[薪酬发放比例]]</f>
        <v>0.28000000000000003</v>
      </c>
    </row>
    <row r="283" spans="1:7" x14ac:dyDescent="0.25">
      <c r="A283" s="11">
        <v>0.71899999999999997</v>
      </c>
      <c r="B283" s="7">
        <f>ROUND((MAX((最优测算!$D$7*A283-SUM(最优测算!$D$9:$D$25))*{3;10;20;25;30;35;45}%-{0;2520;16920;31920;52920;85920;181920},0)+IFERROR(最优测算!$D$7*(1-A283)*VLOOKUP(最优测算!$D$7*(1-A283)/12-1%%,数据!$J$3:$L$9,2,1)-VLOOKUP(最优测算!$D$7*(1-A283)/12-1%%,数据!$J$3:$L$9,3,1),0))/最优测算!$D$7,5)</f>
        <v>8.5830000000000004E-2</v>
      </c>
      <c r="C283" s="8">
        <f>最优测算!$D$7*A283</f>
        <v>323550</v>
      </c>
      <c r="D283" s="8">
        <f>最优测算!$D$7*(1-A283)</f>
        <v>126450.00000000001</v>
      </c>
      <c r="E2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3" s="12" t="e">
        <f>IF(表2_4[[#This Row],[年收入总个人所得税税负]]=MIN(表2_4[[#All],[年收入总个人所得税税负]]),表2_4[[#This Row],[年收入总个人所得税税负]],NA())</f>
        <v>#N/A</v>
      </c>
      <c r="G283" s="12">
        <f>1-表2_4[[#This Row],[薪酬发放比例]]</f>
        <v>0.28100000000000003</v>
      </c>
    </row>
    <row r="284" spans="1:7" x14ac:dyDescent="0.25">
      <c r="A284" s="11">
        <v>0.71799999999999997</v>
      </c>
      <c r="B284" s="7">
        <f>ROUND((MAX((最优测算!$D$7*A284-SUM(最优测算!$D$9:$D$25))*{3;10;20;25;30;35;45}%-{0;2520;16920;31920;52920;85920;181920},0)+IFERROR(最优测算!$D$7*(1-A284)*VLOOKUP(最优测算!$D$7*(1-A284)/12-1%%,数据!$J$3:$L$9,2,1)-VLOOKUP(最优测算!$D$7*(1-A284)/12-1%%,数据!$J$3:$L$9,3,1),0))/最优测算!$D$7,5)</f>
        <v>8.5730000000000001E-2</v>
      </c>
      <c r="C284" s="8">
        <f>最优测算!$D$7*A284</f>
        <v>323100</v>
      </c>
      <c r="D284" s="8">
        <f>最优测算!$D$7*(1-A284)</f>
        <v>126900.00000000001</v>
      </c>
      <c r="E2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4" s="12" t="e">
        <f>IF(表2_4[[#This Row],[年收入总个人所得税税负]]=MIN(表2_4[[#All],[年收入总个人所得税税负]]),表2_4[[#This Row],[年收入总个人所得税税负]],NA())</f>
        <v>#N/A</v>
      </c>
      <c r="G284" s="12">
        <f>1-表2_4[[#This Row],[薪酬发放比例]]</f>
        <v>0.28200000000000003</v>
      </c>
    </row>
    <row r="285" spans="1:7" x14ac:dyDescent="0.25">
      <c r="A285" s="11">
        <v>0.71699999999999997</v>
      </c>
      <c r="B285" s="7">
        <f>ROUND((MAX((最优测算!$D$7*A285-SUM(最优测算!$D$9:$D$25))*{3;10;20;25;30;35;45}%-{0;2520;16920;31920;52920;85920;181920},0)+IFERROR(最优测算!$D$7*(1-A285)*VLOOKUP(最优测算!$D$7*(1-A285)/12-1%%,数据!$J$3:$L$9,2,1)-VLOOKUP(最优测算!$D$7*(1-A285)/12-1%%,数据!$J$3:$L$9,3,1),0))/最优测算!$D$7,5)</f>
        <v>8.5629999999999998E-2</v>
      </c>
      <c r="C285" s="8">
        <f>最优测算!$D$7*A285</f>
        <v>322650</v>
      </c>
      <c r="D285" s="8">
        <f>最优测算!$D$7*(1-A285)</f>
        <v>127350.00000000001</v>
      </c>
      <c r="E2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5" s="12" t="e">
        <f>IF(表2_4[[#This Row],[年收入总个人所得税税负]]=MIN(表2_4[[#All],[年收入总个人所得税税负]]),表2_4[[#This Row],[年收入总个人所得税税负]],NA())</f>
        <v>#N/A</v>
      </c>
      <c r="G285" s="12">
        <f>1-表2_4[[#This Row],[薪酬发放比例]]</f>
        <v>0.28300000000000003</v>
      </c>
    </row>
    <row r="286" spans="1:7" x14ac:dyDescent="0.25">
      <c r="A286" s="11">
        <v>0.71599999999999997</v>
      </c>
      <c r="B286" s="7">
        <f>ROUND((MAX((最优测算!$D$7*A286-SUM(最优测算!$D$9:$D$25))*{3;10;20;25;30;35;45}%-{0;2520;16920;31920;52920;85920;181920},0)+IFERROR(最优测算!$D$7*(1-A286)*VLOOKUP(最优测算!$D$7*(1-A286)/12-1%%,数据!$J$3:$L$9,2,1)-VLOOKUP(最优测算!$D$7*(1-A286)/12-1%%,数据!$J$3:$L$9,3,1),0))/最优测算!$D$7,5)</f>
        <v>8.5529999999999995E-2</v>
      </c>
      <c r="C286" s="8">
        <f>最优测算!$D$7*A286</f>
        <v>322200</v>
      </c>
      <c r="D286" s="8">
        <f>最优测算!$D$7*(1-A286)</f>
        <v>127800.00000000001</v>
      </c>
      <c r="E2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6" s="12" t="e">
        <f>IF(表2_4[[#This Row],[年收入总个人所得税税负]]=MIN(表2_4[[#All],[年收入总个人所得税税负]]),表2_4[[#This Row],[年收入总个人所得税税负]],NA())</f>
        <v>#N/A</v>
      </c>
      <c r="G286" s="12">
        <f>1-表2_4[[#This Row],[薪酬发放比例]]</f>
        <v>0.28400000000000003</v>
      </c>
    </row>
    <row r="287" spans="1:7" x14ac:dyDescent="0.25">
      <c r="A287" s="11">
        <v>0.71499999999999997</v>
      </c>
      <c r="B287" s="7">
        <f>ROUND((MAX((最优测算!$D$7*A287-SUM(最优测算!$D$9:$D$25))*{3;10;20;25;30;35;45}%-{0;2520;16920;31920;52920;85920;181920},0)+IFERROR(最优测算!$D$7*(1-A287)*VLOOKUP(最优测算!$D$7*(1-A287)/12-1%%,数据!$J$3:$L$9,2,1)-VLOOKUP(最优测算!$D$7*(1-A287)/12-1%%,数据!$J$3:$L$9,3,1),0))/最优测算!$D$7,5)</f>
        <v>8.5430000000000006E-2</v>
      </c>
      <c r="C287" s="8">
        <f>最优测算!$D$7*A287</f>
        <v>321750</v>
      </c>
      <c r="D287" s="8">
        <f>最优测算!$D$7*(1-A287)</f>
        <v>128250.00000000001</v>
      </c>
      <c r="E2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7" s="12" t="e">
        <f>IF(表2_4[[#This Row],[年收入总个人所得税税负]]=MIN(表2_4[[#All],[年收入总个人所得税税负]]),表2_4[[#This Row],[年收入总个人所得税税负]],NA())</f>
        <v>#N/A</v>
      </c>
      <c r="G287" s="12">
        <f>1-表2_4[[#This Row],[薪酬发放比例]]</f>
        <v>0.28500000000000003</v>
      </c>
    </row>
    <row r="288" spans="1:7" x14ac:dyDescent="0.25">
      <c r="A288" s="11">
        <v>0.71399999999999997</v>
      </c>
      <c r="B288" s="7">
        <f>ROUND((MAX((最优测算!$D$7*A288-SUM(最优测算!$D$9:$D$25))*{3;10;20;25;30;35;45}%-{0;2520;16920;31920;52920;85920;181920},0)+IFERROR(最优测算!$D$7*(1-A288)*VLOOKUP(最优测算!$D$7*(1-A288)/12-1%%,数据!$J$3:$L$9,2,1)-VLOOKUP(最优测算!$D$7*(1-A288)/12-1%%,数据!$J$3:$L$9,3,1),0))/最优测算!$D$7,5)</f>
        <v>8.5330000000000003E-2</v>
      </c>
      <c r="C288" s="8">
        <f>最优测算!$D$7*A288</f>
        <v>321300</v>
      </c>
      <c r="D288" s="8">
        <f>最优测算!$D$7*(1-A288)</f>
        <v>128700.00000000001</v>
      </c>
      <c r="E2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8" s="12" t="e">
        <f>IF(表2_4[[#This Row],[年收入总个人所得税税负]]=MIN(表2_4[[#All],[年收入总个人所得税税负]]),表2_4[[#This Row],[年收入总个人所得税税负]],NA())</f>
        <v>#N/A</v>
      </c>
      <c r="G288" s="12">
        <f>1-表2_4[[#This Row],[薪酬发放比例]]</f>
        <v>0.28600000000000003</v>
      </c>
    </row>
    <row r="289" spans="1:7" x14ac:dyDescent="0.25">
      <c r="A289" s="11">
        <v>0.71299999999999997</v>
      </c>
      <c r="B289" s="7">
        <f>ROUND((MAX((最优测算!$D$7*A289-SUM(最优测算!$D$9:$D$25))*{3;10;20;25;30;35;45}%-{0;2520;16920;31920;52920;85920;181920},0)+IFERROR(最优测算!$D$7*(1-A289)*VLOOKUP(最优测算!$D$7*(1-A289)/12-1%%,数据!$J$3:$L$9,2,1)-VLOOKUP(最优测算!$D$7*(1-A289)/12-1%%,数据!$J$3:$L$9,3,1),0))/最优测算!$D$7,5)</f>
        <v>8.523E-2</v>
      </c>
      <c r="C289" s="8">
        <f>最优测算!$D$7*A289</f>
        <v>320850</v>
      </c>
      <c r="D289" s="8">
        <f>最优测算!$D$7*(1-A289)</f>
        <v>129150.00000000001</v>
      </c>
      <c r="E2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89" s="12" t="e">
        <f>IF(表2_4[[#This Row],[年收入总个人所得税税负]]=MIN(表2_4[[#All],[年收入总个人所得税税负]]),表2_4[[#This Row],[年收入总个人所得税税负]],NA())</f>
        <v>#N/A</v>
      </c>
      <c r="G289" s="12">
        <f>1-表2_4[[#This Row],[薪酬发放比例]]</f>
        <v>0.28700000000000003</v>
      </c>
    </row>
    <row r="290" spans="1:7" x14ac:dyDescent="0.25">
      <c r="A290" s="11">
        <v>0.71199999999999997</v>
      </c>
      <c r="B290" s="7">
        <f>ROUND((MAX((最优测算!$D$7*A290-SUM(最优测算!$D$9:$D$25))*{3;10;20;25;30;35;45}%-{0;2520;16920;31920;52920;85920;181920},0)+IFERROR(最优测算!$D$7*(1-A290)*VLOOKUP(最优测算!$D$7*(1-A290)/12-1%%,数据!$J$3:$L$9,2,1)-VLOOKUP(最优测算!$D$7*(1-A290)/12-1%%,数据!$J$3:$L$9,3,1),0))/最优测算!$D$7,5)</f>
        <v>8.5129999999999997E-2</v>
      </c>
      <c r="C290" s="8">
        <f>最优测算!$D$7*A290</f>
        <v>320400</v>
      </c>
      <c r="D290" s="8">
        <f>最优测算!$D$7*(1-A290)</f>
        <v>129600.00000000001</v>
      </c>
      <c r="E2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0" s="12" t="e">
        <f>IF(表2_4[[#This Row],[年收入总个人所得税税负]]=MIN(表2_4[[#All],[年收入总个人所得税税负]]),表2_4[[#This Row],[年收入总个人所得税税负]],NA())</f>
        <v>#N/A</v>
      </c>
      <c r="G290" s="12">
        <f>1-表2_4[[#This Row],[薪酬发放比例]]</f>
        <v>0.28800000000000003</v>
      </c>
    </row>
    <row r="291" spans="1:7" x14ac:dyDescent="0.25">
      <c r="A291" s="11">
        <v>0.71099999999999997</v>
      </c>
      <c r="B291" s="7">
        <f>ROUND((MAX((最优测算!$D$7*A291-SUM(最优测算!$D$9:$D$25))*{3;10;20;25;30;35;45}%-{0;2520;16920;31920;52920;85920;181920},0)+IFERROR(最优测算!$D$7*(1-A291)*VLOOKUP(最优测算!$D$7*(1-A291)/12-1%%,数据!$J$3:$L$9,2,1)-VLOOKUP(最优测算!$D$7*(1-A291)/12-1%%,数据!$J$3:$L$9,3,1),0))/最优测算!$D$7,5)</f>
        <v>8.5029999999999994E-2</v>
      </c>
      <c r="C291" s="8">
        <f>最优测算!$D$7*A291</f>
        <v>319950</v>
      </c>
      <c r="D291" s="8">
        <f>最优测算!$D$7*(1-A291)</f>
        <v>130050.00000000001</v>
      </c>
      <c r="E2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1" s="12" t="e">
        <f>IF(表2_4[[#This Row],[年收入总个人所得税税负]]=MIN(表2_4[[#All],[年收入总个人所得税税负]]),表2_4[[#This Row],[年收入总个人所得税税负]],NA())</f>
        <v>#N/A</v>
      </c>
      <c r="G291" s="12">
        <f>1-表2_4[[#This Row],[薪酬发放比例]]</f>
        <v>0.28900000000000003</v>
      </c>
    </row>
    <row r="292" spans="1:7" x14ac:dyDescent="0.25">
      <c r="A292" s="11">
        <v>0.71</v>
      </c>
      <c r="B292" s="7">
        <f>ROUND((MAX((最优测算!$D$7*A292-SUM(最优测算!$D$9:$D$25))*{3;10;20;25;30;35;45}%-{0;2520;16920;31920;52920;85920;181920},0)+IFERROR(最优测算!$D$7*(1-A292)*VLOOKUP(最优测算!$D$7*(1-A292)/12-1%%,数据!$J$3:$L$9,2,1)-VLOOKUP(最优测算!$D$7*(1-A292)/12-1%%,数据!$J$3:$L$9,3,1),0))/最优测算!$D$7,5)</f>
        <v>8.4930000000000005E-2</v>
      </c>
      <c r="C292" s="8">
        <f>最优测算!$D$7*A292</f>
        <v>319500</v>
      </c>
      <c r="D292" s="8">
        <f>最优测算!$D$7*(1-A292)</f>
        <v>130500.00000000001</v>
      </c>
      <c r="E2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2" s="12" t="e">
        <f>IF(表2_4[[#This Row],[年收入总个人所得税税负]]=MIN(表2_4[[#All],[年收入总个人所得税税负]]),表2_4[[#This Row],[年收入总个人所得税税负]],NA())</f>
        <v>#N/A</v>
      </c>
      <c r="G292" s="12">
        <f>1-表2_4[[#This Row],[薪酬发放比例]]</f>
        <v>0.29000000000000004</v>
      </c>
    </row>
    <row r="293" spans="1:7" x14ac:dyDescent="0.25">
      <c r="A293" s="11">
        <v>0.70899999999999996</v>
      </c>
      <c r="B293" s="7">
        <f>ROUND((MAX((最优测算!$D$7*A293-SUM(最优测算!$D$9:$D$25))*{3;10;20;25;30;35;45}%-{0;2520;16920;31920;52920;85920;181920},0)+IFERROR(最优测算!$D$7*(1-A293)*VLOOKUP(最优测算!$D$7*(1-A293)/12-1%%,数据!$J$3:$L$9,2,1)-VLOOKUP(最优测算!$D$7*(1-A293)/12-1%%,数据!$J$3:$L$9,3,1),0))/最优测算!$D$7,5)</f>
        <v>8.4830000000000003E-2</v>
      </c>
      <c r="C293" s="8">
        <f>最优测算!$D$7*A293</f>
        <v>319050</v>
      </c>
      <c r="D293" s="8">
        <f>最优测算!$D$7*(1-A293)</f>
        <v>130950.00000000001</v>
      </c>
      <c r="E2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3" s="12" t="e">
        <f>IF(表2_4[[#This Row],[年收入总个人所得税税负]]=MIN(表2_4[[#All],[年收入总个人所得税税负]]),表2_4[[#This Row],[年收入总个人所得税税负]],NA())</f>
        <v>#N/A</v>
      </c>
      <c r="G293" s="12">
        <f>1-表2_4[[#This Row],[薪酬发放比例]]</f>
        <v>0.29100000000000004</v>
      </c>
    </row>
    <row r="294" spans="1:7" x14ac:dyDescent="0.25">
      <c r="A294" s="11">
        <v>0.70799999999999996</v>
      </c>
      <c r="B294" s="7">
        <f>ROUND((MAX((最优测算!$D$7*A294-SUM(最优测算!$D$9:$D$25))*{3;10;20;25;30;35;45}%-{0;2520;16920;31920;52920;85920;181920},0)+IFERROR(最优测算!$D$7*(1-A294)*VLOOKUP(最优测算!$D$7*(1-A294)/12-1%%,数据!$J$3:$L$9,2,1)-VLOOKUP(最优测算!$D$7*(1-A294)/12-1%%,数据!$J$3:$L$9,3,1),0))/最优测算!$D$7,5)</f>
        <v>8.473E-2</v>
      </c>
      <c r="C294" s="8">
        <f>最优测算!$D$7*A294</f>
        <v>318600</v>
      </c>
      <c r="D294" s="8">
        <f>最优测算!$D$7*(1-A294)</f>
        <v>131400.00000000003</v>
      </c>
      <c r="E2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4" s="12" t="e">
        <f>IF(表2_4[[#This Row],[年收入总个人所得税税负]]=MIN(表2_4[[#All],[年收入总个人所得税税负]]),表2_4[[#This Row],[年收入总个人所得税税负]],NA())</f>
        <v>#N/A</v>
      </c>
      <c r="G294" s="12">
        <f>1-表2_4[[#This Row],[薪酬发放比例]]</f>
        <v>0.29200000000000004</v>
      </c>
    </row>
    <row r="295" spans="1:7" x14ac:dyDescent="0.25">
      <c r="A295" s="11">
        <v>0.70699999999999996</v>
      </c>
      <c r="B295" s="7">
        <f>ROUND((MAX((最优测算!$D$7*A295-SUM(最优测算!$D$9:$D$25))*{3;10;20;25;30;35;45}%-{0;2520;16920;31920;52920;85920;181920},0)+IFERROR(最优测算!$D$7*(1-A295)*VLOOKUP(最优测算!$D$7*(1-A295)/12-1%%,数据!$J$3:$L$9,2,1)-VLOOKUP(最优测算!$D$7*(1-A295)/12-1%%,数据!$J$3:$L$9,3,1),0))/最优测算!$D$7,5)</f>
        <v>8.4629999999999997E-2</v>
      </c>
      <c r="C295" s="8">
        <f>最优测算!$D$7*A295</f>
        <v>318150</v>
      </c>
      <c r="D295" s="8">
        <f>最优测算!$D$7*(1-A295)</f>
        <v>131850.00000000003</v>
      </c>
      <c r="E2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5" s="12" t="e">
        <f>IF(表2_4[[#This Row],[年收入总个人所得税税负]]=MIN(表2_4[[#All],[年收入总个人所得税税负]]),表2_4[[#This Row],[年收入总个人所得税税负]],NA())</f>
        <v>#N/A</v>
      </c>
      <c r="G295" s="12">
        <f>1-表2_4[[#This Row],[薪酬发放比例]]</f>
        <v>0.29300000000000004</v>
      </c>
    </row>
    <row r="296" spans="1:7" x14ac:dyDescent="0.25">
      <c r="A296" s="11">
        <v>0.70599999999999996</v>
      </c>
      <c r="B296" s="7">
        <f>ROUND((MAX((最优测算!$D$7*A296-SUM(最优测算!$D$9:$D$25))*{3;10;20;25;30;35;45}%-{0;2520;16920;31920;52920;85920;181920},0)+IFERROR(最优测算!$D$7*(1-A296)*VLOOKUP(最优测算!$D$7*(1-A296)/12-1%%,数据!$J$3:$L$9,2,1)-VLOOKUP(最优测算!$D$7*(1-A296)/12-1%%,数据!$J$3:$L$9,3,1),0))/最优测算!$D$7,5)</f>
        <v>8.4529999999999994E-2</v>
      </c>
      <c r="C296" s="8">
        <f>最优测算!$D$7*A296</f>
        <v>317700</v>
      </c>
      <c r="D296" s="8">
        <f>最优测算!$D$7*(1-A296)</f>
        <v>132300.00000000003</v>
      </c>
      <c r="E2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6" s="12" t="e">
        <f>IF(表2_4[[#This Row],[年收入总个人所得税税负]]=MIN(表2_4[[#All],[年收入总个人所得税税负]]),表2_4[[#This Row],[年收入总个人所得税税负]],NA())</f>
        <v>#N/A</v>
      </c>
      <c r="G296" s="12">
        <f>1-表2_4[[#This Row],[薪酬发放比例]]</f>
        <v>0.29400000000000004</v>
      </c>
    </row>
    <row r="297" spans="1:7" x14ac:dyDescent="0.25">
      <c r="A297" s="11">
        <v>0.70499999999999996</v>
      </c>
      <c r="B297" s="7">
        <f>ROUND((MAX((最优测算!$D$7*A297-SUM(最优测算!$D$9:$D$25))*{3;10;20;25;30;35;45}%-{0;2520;16920;31920;52920;85920;181920},0)+IFERROR(最优测算!$D$7*(1-A297)*VLOOKUP(最优测算!$D$7*(1-A297)/12-1%%,数据!$J$3:$L$9,2,1)-VLOOKUP(最优测算!$D$7*(1-A297)/12-1%%,数据!$J$3:$L$9,3,1),0))/最优测算!$D$7,5)</f>
        <v>8.4430000000000005E-2</v>
      </c>
      <c r="C297" s="8">
        <f>最优测算!$D$7*A297</f>
        <v>317250</v>
      </c>
      <c r="D297" s="8">
        <f>最优测算!$D$7*(1-A297)</f>
        <v>132750.00000000003</v>
      </c>
      <c r="E2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7" s="12" t="e">
        <f>IF(表2_4[[#This Row],[年收入总个人所得税税负]]=MIN(表2_4[[#All],[年收入总个人所得税税负]]),表2_4[[#This Row],[年收入总个人所得税税负]],NA())</f>
        <v>#N/A</v>
      </c>
      <c r="G297" s="12">
        <f>1-表2_4[[#This Row],[薪酬发放比例]]</f>
        <v>0.29500000000000004</v>
      </c>
    </row>
    <row r="298" spans="1:7" x14ac:dyDescent="0.25">
      <c r="A298" s="11">
        <v>0.70399999999999996</v>
      </c>
      <c r="B298" s="7">
        <f>ROUND((MAX((最优测算!$D$7*A298-SUM(最优测算!$D$9:$D$25))*{3;10;20;25;30;35;45}%-{0;2520;16920;31920;52920;85920;181920},0)+IFERROR(最优测算!$D$7*(1-A298)*VLOOKUP(最优测算!$D$7*(1-A298)/12-1%%,数据!$J$3:$L$9,2,1)-VLOOKUP(最优测算!$D$7*(1-A298)/12-1%%,数据!$J$3:$L$9,3,1),0))/最优测算!$D$7,5)</f>
        <v>8.4330000000000002E-2</v>
      </c>
      <c r="C298" s="8">
        <f>最优测算!$D$7*A298</f>
        <v>316800</v>
      </c>
      <c r="D298" s="8">
        <f>最优测算!$D$7*(1-A298)</f>
        <v>133200.00000000003</v>
      </c>
      <c r="E2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8" s="12" t="e">
        <f>IF(表2_4[[#This Row],[年收入总个人所得税税负]]=MIN(表2_4[[#All],[年收入总个人所得税税负]]),表2_4[[#This Row],[年收入总个人所得税税负]],NA())</f>
        <v>#N/A</v>
      </c>
      <c r="G298" s="12">
        <f>1-表2_4[[#This Row],[薪酬发放比例]]</f>
        <v>0.29600000000000004</v>
      </c>
    </row>
    <row r="299" spans="1:7" x14ac:dyDescent="0.25">
      <c r="A299" s="11">
        <v>0.70299999999999996</v>
      </c>
      <c r="B299" s="7">
        <f>ROUND((MAX((最优测算!$D$7*A299-SUM(最优测算!$D$9:$D$25))*{3;10;20;25;30;35;45}%-{0;2520;16920;31920;52920;85920;181920},0)+IFERROR(最优测算!$D$7*(1-A299)*VLOOKUP(最优测算!$D$7*(1-A299)/12-1%%,数据!$J$3:$L$9,2,1)-VLOOKUP(最优测算!$D$7*(1-A299)/12-1%%,数据!$J$3:$L$9,3,1),0))/最优测算!$D$7,5)</f>
        <v>8.4229999999999999E-2</v>
      </c>
      <c r="C299" s="8">
        <f>最优测算!$D$7*A299</f>
        <v>316350</v>
      </c>
      <c r="D299" s="8">
        <f>最优测算!$D$7*(1-A299)</f>
        <v>133650.00000000003</v>
      </c>
      <c r="E2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299" s="12" t="e">
        <f>IF(表2_4[[#This Row],[年收入总个人所得税税负]]=MIN(表2_4[[#All],[年收入总个人所得税税负]]),表2_4[[#This Row],[年收入总个人所得税税负]],NA())</f>
        <v>#N/A</v>
      </c>
      <c r="G299" s="12">
        <f>1-表2_4[[#This Row],[薪酬发放比例]]</f>
        <v>0.29700000000000004</v>
      </c>
    </row>
    <row r="300" spans="1:7" x14ac:dyDescent="0.25">
      <c r="A300" s="11">
        <v>0.70199999999999996</v>
      </c>
      <c r="B300" s="7">
        <f>ROUND((MAX((最优测算!$D$7*A300-SUM(最优测算!$D$9:$D$25))*{3;10;20;25;30;35;45}%-{0;2520;16920;31920;52920;85920;181920},0)+IFERROR(最优测算!$D$7*(1-A300)*VLOOKUP(最优测算!$D$7*(1-A300)/12-1%%,数据!$J$3:$L$9,2,1)-VLOOKUP(最优测算!$D$7*(1-A300)/12-1%%,数据!$J$3:$L$9,3,1),0))/最优测算!$D$7,5)</f>
        <v>8.4129999999999996E-2</v>
      </c>
      <c r="C300" s="8">
        <f>最优测算!$D$7*A300</f>
        <v>315900</v>
      </c>
      <c r="D300" s="8">
        <f>最优测算!$D$7*(1-A300)</f>
        <v>134100.00000000003</v>
      </c>
      <c r="E3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0" s="12" t="e">
        <f>IF(表2_4[[#This Row],[年收入总个人所得税税负]]=MIN(表2_4[[#All],[年收入总个人所得税税负]]),表2_4[[#This Row],[年收入总个人所得税税负]],NA())</f>
        <v>#N/A</v>
      </c>
      <c r="G300" s="12">
        <f>1-表2_4[[#This Row],[薪酬发放比例]]</f>
        <v>0.29800000000000004</v>
      </c>
    </row>
    <row r="301" spans="1:7" x14ac:dyDescent="0.25">
      <c r="A301" s="11">
        <v>0.70099999999999996</v>
      </c>
      <c r="B301" s="7">
        <f>ROUND((MAX((最优测算!$D$7*A301-SUM(最优测算!$D$9:$D$25))*{3;10;20;25;30;35;45}%-{0;2520;16920;31920;52920;85920;181920},0)+IFERROR(最优测算!$D$7*(1-A301)*VLOOKUP(最优测算!$D$7*(1-A301)/12-1%%,数据!$J$3:$L$9,2,1)-VLOOKUP(最优测算!$D$7*(1-A301)/12-1%%,数据!$J$3:$L$9,3,1),0))/最优测算!$D$7,5)</f>
        <v>8.4029999999999994E-2</v>
      </c>
      <c r="C301" s="8">
        <f>最优测算!$D$7*A301</f>
        <v>315450</v>
      </c>
      <c r="D301" s="8">
        <f>最优测算!$D$7*(1-A301)</f>
        <v>134550.00000000003</v>
      </c>
      <c r="E3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1" s="12" t="e">
        <f>IF(表2_4[[#This Row],[年收入总个人所得税税负]]=MIN(表2_4[[#All],[年收入总个人所得税税负]]),表2_4[[#This Row],[年收入总个人所得税税负]],NA())</f>
        <v>#N/A</v>
      </c>
      <c r="G301" s="12">
        <f>1-表2_4[[#This Row],[薪酬发放比例]]</f>
        <v>0.29900000000000004</v>
      </c>
    </row>
    <row r="302" spans="1:7" x14ac:dyDescent="0.25">
      <c r="A302" s="11">
        <v>0.7</v>
      </c>
      <c r="B302" s="7">
        <f>ROUND((MAX((最优测算!$D$7*A302-SUM(最优测算!$D$9:$D$25))*{3;10;20;25;30;35;45}%-{0;2520;16920;31920;52920;85920;181920},0)+IFERROR(最优测算!$D$7*(1-A302)*VLOOKUP(最优测算!$D$7*(1-A302)/12-1%%,数据!$J$3:$L$9,2,1)-VLOOKUP(最优测算!$D$7*(1-A302)/12-1%%,数据!$J$3:$L$9,3,1),0))/最优测算!$D$7,5)</f>
        <v>8.3930000000000005E-2</v>
      </c>
      <c r="C302" s="8">
        <f>最优测算!$D$7*A302</f>
        <v>315000</v>
      </c>
      <c r="D302" s="8">
        <f>最优测算!$D$7*(1-A302)</f>
        <v>135000.00000000003</v>
      </c>
      <c r="E3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2" s="12" t="e">
        <f>IF(表2_4[[#This Row],[年收入总个人所得税税负]]=MIN(表2_4[[#All],[年收入总个人所得税税负]]),表2_4[[#This Row],[年收入总个人所得税税负]],NA())</f>
        <v>#N/A</v>
      </c>
      <c r="G302" s="12">
        <f>1-表2_4[[#This Row],[薪酬发放比例]]</f>
        <v>0.30000000000000004</v>
      </c>
    </row>
    <row r="303" spans="1:7" x14ac:dyDescent="0.25">
      <c r="A303" s="11">
        <v>0.69899999999999995</v>
      </c>
      <c r="B303" s="7">
        <f>ROUND((MAX((最优测算!$D$7*A303-SUM(最优测算!$D$9:$D$25))*{3;10;20;25;30;35;45}%-{0;2520;16920;31920;52920;85920;181920},0)+IFERROR(最优测算!$D$7*(1-A303)*VLOOKUP(最优测算!$D$7*(1-A303)/12-1%%,数据!$J$3:$L$9,2,1)-VLOOKUP(最优测算!$D$7*(1-A303)/12-1%%,数据!$J$3:$L$9,3,1),0))/最优测算!$D$7,5)</f>
        <v>8.3830000000000002E-2</v>
      </c>
      <c r="C303" s="8">
        <f>最优测算!$D$7*A303</f>
        <v>314550</v>
      </c>
      <c r="D303" s="8">
        <f>最优测算!$D$7*(1-A303)</f>
        <v>135450.00000000003</v>
      </c>
      <c r="E3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3" s="12" t="e">
        <f>IF(表2_4[[#This Row],[年收入总个人所得税税负]]=MIN(表2_4[[#All],[年收入总个人所得税税负]]),表2_4[[#This Row],[年收入总个人所得税税负]],NA())</f>
        <v>#N/A</v>
      </c>
      <c r="G303" s="12">
        <f>1-表2_4[[#This Row],[薪酬发放比例]]</f>
        <v>0.30100000000000005</v>
      </c>
    </row>
    <row r="304" spans="1:7" x14ac:dyDescent="0.25">
      <c r="A304" s="11">
        <v>0.69799999999999995</v>
      </c>
      <c r="B304" s="7">
        <f>ROUND((MAX((最优测算!$D$7*A304-SUM(最优测算!$D$9:$D$25))*{3;10;20;25;30;35;45}%-{0;2520;16920;31920;52920;85920;181920},0)+IFERROR(最优测算!$D$7*(1-A304)*VLOOKUP(最优测算!$D$7*(1-A304)/12-1%%,数据!$J$3:$L$9,2,1)-VLOOKUP(最优测算!$D$7*(1-A304)/12-1%%,数据!$J$3:$L$9,3,1),0))/最优测算!$D$7,5)</f>
        <v>8.3729999999999999E-2</v>
      </c>
      <c r="C304" s="8">
        <f>最优测算!$D$7*A304</f>
        <v>314100</v>
      </c>
      <c r="D304" s="8">
        <f>最优测算!$D$7*(1-A304)</f>
        <v>135900.00000000003</v>
      </c>
      <c r="E3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4" s="12" t="e">
        <f>IF(表2_4[[#This Row],[年收入总个人所得税税负]]=MIN(表2_4[[#All],[年收入总个人所得税税负]]),表2_4[[#This Row],[年收入总个人所得税税负]],NA())</f>
        <v>#N/A</v>
      </c>
      <c r="G304" s="12">
        <f>1-表2_4[[#This Row],[薪酬发放比例]]</f>
        <v>0.30200000000000005</v>
      </c>
    </row>
    <row r="305" spans="1:7" x14ac:dyDescent="0.25">
      <c r="A305" s="11">
        <v>0.69699999999999995</v>
      </c>
      <c r="B305" s="7">
        <f>ROUND((MAX((最优测算!$D$7*A305-SUM(最优测算!$D$9:$D$25))*{3;10;20;25;30;35;45}%-{0;2520;16920;31920;52920;85920;181920},0)+IFERROR(最优测算!$D$7*(1-A305)*VLOOKUP(最优测算!$D$7*(1-A305)/12-1%%,数据!$J$3:$L$9,2,1)-VLOOKUP(最优测算!$D$7*(1-A305)/12-1%%,数据!$J$3:$L$9,3,1),0))/最优测算!$D$7,5)</f>
        <v>8.3629999999999996E-2</v>
      </c>
      <c r="C305" s="8">
        <f>最优测算!$D$7*A305</f>
        <v>313650</v>
      </c>
      <c r="D305" s="8">
        <f>最优测算!$D$7*(1-A305)</f>
        <v>136350.00000000003</v>
      </c>
      <c r="E3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5" s="12" t="e">
        <f>IF(表2_4[[#This Row],[年收入总个人所得税税负]]=MIN(表2_4[[#All],[年收入总个人所得税税负]]),表2_4[[#This Row],[年收入总个人所得税税负]],NA())</f>
        <v>#N/A</v>
      </c>
      <c r="G305" s="12">
        <f>1-表2_4[[#This Row],[薪酬发放比例]]</f>
        <v>0.30300000000000005</v>
      </c>
    </row>
    <row r="306" spans="1:7" x14ac:dyDescent="0.25">
      <c r="A306" s="11">
        <v>0.69599999999999995</v>
      </c>
      <c r="B306" s="7">
        <f>ROUND((MAX((最优测算!$D$7*A306-SUM(最优测算!$D$9:$D$25))*{3;10;20;25;30;35;45}%-{0;2520;16920;31920;52920;85920;181920},0)+IFERROR(最优测算!$D$7*(1-A306)*VLOOKUP(最优测算!$D$7*(1-A306)/12-1%%,数据!$J$3:$L$9,2,1)-VLOOKUP(最优测算!$D$7*(1-A306)/12-1%%,数据!$J$3:$L$9,3,1),0))/最优测算!$D$7,5)</f>
        <v>8.3529999999999993E-2</v>
      </c>
      <c r="C306" s="8">
        <f>最优测算!$D$7*A306</f>
        <v>313200</v>
      </c>
      <c r="D306" s="8">
        <f>最优测算!$D$7*(1-A306)</f>
        <v>136800.00000000003</v>
      </c>
      <c r="E3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6" s="12" t="e">
        <f>IF(表2_4[[#This Row],[年收入总个人所得税税负]]=MIN(表2_4[[#All],[年收入总个人所得税税负]]),表2_4[[#This Row],[年收入总个人所得税税负]],NA())</f>
        <v>#N/A</v>
      </c>
      <c r="G306" s="12">
        <f>1-表2_4[[#This Row],[薪酬发放比例]]</f>
        <v>0.30400000000000005</v>
      </c>
    </row>
    <row r="307" spans="1:7" x14ac:dyDescent="0.25">
      <c r="A307" s="11">
        <v>0.69499999999999995</v>
      </c>
      <c r="B307" s="7">
        <f>ROUND((MAX((最优测算!$D$7*A307-SUM(最优测算!$D$9:$D$25))*{3;10;20;25;30;35;45}%-{0;2520;16920;31920;52920;85920;181920},0)+IFERROR(最优测算!$D$7*(1-A307)*VLOOKUP(最优测算!$D$7*(1-A307)/12-1%%,数据!$J$3:$L$9,2,1)-VLOOKUP(最优测算!$D$7*(1-A307)/12-1%%,数据!$J$3:$L$9,3,1),0))/最优测算!$D$7,5)</f>
        <v>8.3430000000000004E-2</v>
      </c>
      <c r="C307" s="8">
        <f>最优测算!$D$7*A307</f>
        <v>312750</v>
      </c>
      <c r="D307" s="8">
        <f>最优测算!$D$7*(1-A307)</f>
        <v>137250.00000000003</v>
      </c>
      <c r="E3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7" s="12" t="e">
        <f>IF(表2_4[[#This Row],[年收入总个人所得税税负]]=MIN(表2_4[[#All],[年收入总个人所得税税负]]),表2_4[[#This Row],[年收入总个人所得税税负]],NA())</f>
        <v>#N/A</v>
      </c>
      <c r="G307" s="12">
        <f>1-表2_4[[#This Row],[薪酬发放比例]]</f>
        <v>0.30500000000000005</v>
      </c>
    </row>
    <row r="308" spans="1:7" x14ac:dyDescent="0.25">
      <c r="A308" s="11">
        <v>0.69399999999999995</v>
      </c>
      <c r="B308" s="7">
        <f>ROUND((MAX((最优测算!$D$7*A308-SUM(最优测算!$D$9:$D$25))*{3;10;20;25;30;35;45}%-{0;2520;16920;31920;52920;85920;181920},0)+IFERROR(最优测算!$D$7*(1-A308)*VLOOKUP(最优测算!$D$7*(1-A308)/12-1%%,数据!$J$3:$L$9,2,1)-VLOOKUP(最优测算!$D$7*(1-A308)/12-1%%,数据!$J$3:$L$9,3,1),0))/最优测算!$D$7,5)</f>
        <v>8.3330000000000001E-2</v>
      </c>
      <c r="C308" s="8">
        <f>最优测算!$D$7*A308</f>
        <v>312300</v>
      </c>
      <c r="D308" s="8">
        <f>最优测算!$D$7*(1-A308)</f>
        <v>137700.00000000003</v>
      </c>
      <c r="E3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8" s="12" t="e">
        <f>IF(表2_4[[#This Row],[年收入总个人所得税税负]]=MIN(表2_4[[#All],[年收入总个人所得税税负]]),表2_4[[#This Row],[年收入总个人所得税税负]],NA())</f>
        <v>#N/A</v>
      </c>
      <c r="G308" s="12">
        <f>1-表2_4[[#This Row],[薪酬发放比例]]</f>
        <v>0.30600000000000005</v>
      </c>
    </row>
    <row r="309" spans="1:7" x14ac:dyDescent="0.25">
      <c r="A309" s="11">
        <v>0.69299999999999995</v>
      </c>
      <c r="B309" s="7">
        <f>ROUND((MAX((最优测算!$D$7*A309-SUM(最优测算!$D$9:$D$25))*{3;10;20;25;30;35;45}%-{0;2520;16920;31920;52920;85920;181920},0)+IFERROR(最优测算!$D$7*(1-A309)*VLOOKUP(最优测算!$D$7*(1-A309)/12-1%%,数据!$J$3:$L$9,2,1)-VLOOKUP(最优测算!$D$7*(1-A309)/12-1%%,数据!$J$3:$L$9,3,1),0))/最优测算!$D$7,5)</f>
        <v>8.3229999999999998E-2</v>
      </c>
      <c r="C309" s="8">
        <f>最优测算!$D$7*A309</f>
        <v>311850</v>
      </c>
      <c r="D309" s="8">
        <f>最优测算!$D$7*(1-A309)</f>
        <v>138150.00000000003</v>
      </c>
      <c r="E3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09" s="12" t="e">
        <f>IF(表2_4[[#This Row],[年收入总个人所得税税负]]=MIN(表2_4[[#All],[年收入总个人所得税税负]]),表2_4[[#This Row],[年收入总个人所得税税负]],NA())</f>
        <v>#N/A</v>
      </c>
      <c r="G309" s="12">
        <f>1-表2_4[[#This Row],[薪酬发放比例]]</f>
        <v>0.30700000000000005</v>
      </c>
    </row>
    <row r="310" spans="1:7" x14ac:dyDescent="0.25">
      <c r="A310" s="11">
        <v>0.69199999999999995</v>
      </c>
      <c r="B310" s="7">
        <f>ROUND((MAX((最优测算!$D$7*A310-SUM(最优测算!$D$9:$D$25))*{3;10;20;25;30;35;45}%-{0;2520;16920;31920;52920;85920;181920},0)+IFERROR(最优测算!$D$7*(1-A310)*VLOOKUP(最优测算!$D$7*(1-A310)/12-1%%,数据!$J$3:$L$9,2,1)-VLOOKUP(最优测算!$D$7*(1-A310)/12-1%%,数据!$J$3:$L$9,3,1),0))/最优测算!$D$7,5)</f>
        <v>8.3129999999999996E-2</v>
      </c>
      <c r="C310" s="8">
        <f>最优测算!$D$7*A310</f>
        <v>311400</v>
      </c>
      <c r="D310" s="8">
        <f>最优测算!$D$7*(1-A310)</f>
        <v>138600.00000000003</v>
      </c>
      <c r="E3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0" s="12" t="e">
        <f>IF(表2_4[[#This Row],[年收入总个人所得税税负]]=MIN(表2_4[[#All],[年收入总个人所得税税负]]),表2_4[[#This Row],[年收入总个人所得税税负]],NA())</f>
        <v>#N/A</v>
      </c>
      <c r="G310" s="12">
        <f>1-表2_4[[#This Row],[薪酬发放比例]]</f>
        <v>0.30800000000000005</v>
      </c>
    </row>
    <row r="311" spans="1:7" x14ac:dyDescent="0.25">
      <c r="A311" s="11">
        <v>0.69099999999999995</v>
      </c>
      <c r="B311" s="7">
        <f>ROUND((MAX((最优测算!$D$7*A311-SUM(最优测算!$D$9:$D$25))*{3;10;20;25;30;35;45}%-{0;2520;16920;31920;52920;85920;181920},0)+IFERROR(最优测算!$D$7*(1-A311)*VLOOKUP(最优测算!$D$7*(1-A311)/12-1%%,数据!$J$3:$L$9,2,1)-VLOOKUP(最优测算!$D$7*(1-A311)/12-1%%,数据!$J$3:$L$9,3,1),0))/最优测算!$D$7,5)</f>
        <v>8.3030000000000007E-2</v>
      </c>
      <c r="C311" s="8">
        <f>最优测算!$D$7*A311</f>
        <v>310950</v>
      </c>
      <c r="D311" s="8">
        <f>最优测算!$D$7*(1-A311)</f>
        <v>139050.00000000003</v>
      </c>
      <c r="E3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1" s="12" t="e">
        <f>IF(表2_4[[#This Row],[年收入总个人所得税税负]]=MIN(表2_4[[#All],[年收入总个人所得税税负]]),表2_4[[#This Row],[年收入总个人所得税税负]],NA())</f>
        <v>#N/A</v>
      </c>
      <c r="G311" s="12">
        <f>1-表2_4[[#This Row],[薪酬发放比例]]</f>
        <v>0.30900000000000005</v>
      </c>
    </row>
    <row r="312" spans="1:7" x14ac:dyDescent="0.25">
      <c r="A312" s="11">
        <v>0.69</v>
      </c>
      <c r="B312" s="7">
        <f>ROUND((MAX((最优测算!$D$7*A312-SUM(最优测算!$D$9:$D$25))*{3;10;20;25;30;35;45}%-{0;2520;16920;31920;52920;85920;181920},0)+IFERROR(最优测算!$D$7*(1-A312)*VLOOKUP(最优测算!$D$7*(1-A312)/12-1%%,数据!$J$3:$L$9,2,1)-VLOOKUP(最优测算!$D$7*(1-A312)/12-1%%,数据!$J$3:$L$9,3,1),0))/最优测算!$D$7,5)</f>
        <v>8.2930000000000004E-2</v>
      </c>
      <c r="C312" s="8">
        <f>最优测算!$D$7*A312</f>
        <v>310500</v>
      </c>
      <c r="D312" s="8">
        <f>最优测算!$D$7*(1-A312)</f>
        <v>139500.00000000003</v>
      </c>
      <c r="E3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2" s="12" t="e">
        <f>IF(表2_4[[#This Row],[年收入总个人所得税税负]]=MIN(表2_4[[#All],[年收入总个人所得税税负]]),表2_4[[#This Row],[年收入总个人所得税税负]],NA())</f>
        <v>#N/A</v>
      </c>
      <c r="G312" s="12">
        <f>1-表2_4[[#This Row],[薪酬发放比例]]</f>
        <v>0.31000000000000005</v>
      </c>
    </row>
    <row r="313" spans="1:7" x14ac:dyDescent="0.25">
      <c r="A313" s="11">
        <v>0.68899999999999995</v>
      </c>
      <c r="B313" s="7">
        <f>ROUND((MAX((最优测算!$D$7*A313-SUM(最优测算!$D$9:$D$25))*{3;10;20;25;30;35;45}%-{0;2520;16920;31920;52920;85920;181920},0)+IFERROR(最优测算!$D$7*(1-A313)*VLOOKUP(最优测算!$D$7*(1-A313)/12-1%%,数据!$J$3:$L$9,2,1)-VLOOKUP(最优测算!$D$7*(1-A313)/12-1%%,数据!$J$3:$L$9,3,1),0))/最优测算!$D$7,5)</f>
        <v>8.2830000000000001E-2</v>
      </c>
      <c r="C313" s="8">
        <f>最优测算!$D$7*A313</f>
        <v>310050</v>
      </c>
      <c r="D313" s="8">
        <f>最优测算!$D$7*(1-A313)</f>
        <v>139950.00000000003</v>
      </c>
      <c r="E3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3" s="12" t="e">
        <f>IF(表2_4[[#This Row],[年收入总个人所得税税负]]=MIN(表2_4[[#All],[年收入总个人所得税税负]]),表2_4[[#This Row],[年收入总个人所得税税负]],NA())</f>
        <v>#N/A</v>
      </c>
      <c r="G313" s="12">
        <f>1-表2_4[[#This Row],[薪酬发放比例]]</f>
        <v>0.31100000000000005</v>
      </c>
    </row>
    <row r="314" spans="1:7" x14ac:dyDescent="0.25">
      <c r="A314" s="11">
        <v>0.68799999999999994</v>
      </c>
      <c r="B314" s="7">
        <f>ROUND((MAX((最优测算!$D$7*A314-SUM(最优测算!$D$9:$D$25))*{3;10;20;25;30;35;45}%-{0;2520;16920;31920;52920;85920;181920},0)+IFERROR(最优测算!$D$7*(1-A314)*VLOOKUP(最优测算!$D$7*(1-A314)/12-1%%,数据!$J$3:$L$9,2,1)-VLOOKUP(最优测算!$D$7*(1-A314)/12-1%%,数据!$J$3:$L$9,3,1),0))/最优测算!$D$7,5)</f>
        <v>8.2729999999999998E-2</v>
      </c>
      <c r="C314" s="8">
        <f>最优测算!$D$7*A314</f>
        <v>309600</v>
      </c>
      <c r="D314" s="8">
        <f>最优测算!$D$7*(1-A314)</f>
        <v>140400.00000000003</v>
      </c>
      <c r="E3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4" s="12" t="e">
        <f>IF(表2_4[[#This Row],[年收入总个人所得税税负]]=MIN(表2_4[[#All],[年收入总个人所得税税负]]),表2_4[[#This Row],[年收入总个人所得税税负]],NA())</f>
        <v>#N/A</v>
      </c>
      <c r="G314" s="12">
        <f>1-表2_4[[#This Row],[薪酬发放比例]]</f>
        <v>0.31200000000000006</v>
      </c>
    </row>
    <row r="315" spans="1:7" x14ac:dyDescent="0.25">
      <c r="A315" s="11">
        <v>0.68700000000000006</v>
      </c>
      <c r="B315" s="7">
        <f>ROUND((MAX((最优测算!$D$7*A315-SUM(最优测算!$D$9:$D$25))*{3;10;20;25;30;35;45}%-{0;2520;16920;31920;52920;85920;181920},0)+IFERROR(最优测算!$D$7*(1-A315)*VLOOKUP(最优测算!$D$7*(1-A315)/12-1%%,数据!$J$3:$L$9,2,1)-VLOOKUP(最优测算!$D$7*(1-A315)/12-1%%,数据!$J$3:$L$9,3,1),0))/最优测算!$D$7,5)</f>
        <v>8.2629999999999995E-2</v>
      </c>
      <c r="C315" s="8">
        <f>最优测算!$D$7*A315</f>
        <v>309150</v>
      </c>
      <c r="D315" s="8">
        <f>最优测算!$D$7*(1-A315)</f>
        <v>140849.99999999997</v>
      </c>
      <c r="E3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5" s="12" t="e">
        <f>IF(表2_4[[#This Row],[年收入总个人所得税税负]]=MIN(表2_4[[#All],[年收入总个人所得税税负]]),表2_4[[#This Row],[年收入总个人所得税税负]],NA())</f>
        <v>#N/A</v>
      </c>
      <c r="G315" s="12">
        <f>1-表2_4[[#This Row],[薪酬发放比例]]</f>
        <v>0.31299999999999994</v>
      </c>
    </row>
    <row r="316" spans="1:7" x14ac:dyDescent="0.25">
      <c r="A316" s="11">
        <v>0.68600000000000005</v>
      </c>
      <c r="B316" s="7">
        <f>ROUND((MAX((最优测算!$D$7*A316-SUM(最优测算!$D$9:$D$25))*{3;10;20;25;30;35;45}%-{0;2520;16920;31920;52920;85920;181920},0)+IFERROR(最优测算!$D$7*(1-A316)*VLOOKUP(最优测算!$D$7*(1-A316)/12-1%%,数据!$J$3:$L$9,2,1)-VLOOKUP(最优测算!$D$7*(1-A316)/12-1%%,数据!$J$3:$L$9,3,1),0))/最优测算!$D$7,5)</f>
        <v>8.2530000000000006E-2</v>
      </c>
      <c r="C316" s="8">
        <f>最优测算!$D$7*A316</f>
        <v>308700</v>
      </c>
      <c r="D316" s="8">
        <f>最优测算!$D$7*(1-A316)</f>
        <v>141299.99999999997</v>
      </c>
      <c r="E3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6" s="12" t="e">
        <f>IF(表2_4[[#This Row],[年收入总个人所得税税负]]=MIN(表2_4[[#All],[年收入总个人所得税税负]]),表2_4[[#This Row],[年收入总个人所得税税负]],NA())</f>
        <v>#N/A</v>
      </c>
      <c r="G316" s="12">
        <f>1-表2_4[[#This Row],[薪酬发放比例]]</f>
        <v>0.31399999999999995</v>
      </c>
    </row>
    <row r="317" spans="1:7" x14ac:dyDescent="0.25">
      <c r="A317" s="11">
        <v>0.68500000000000005</v>
      </c>
      <c r="B317" s="7">
        <f>ROUND((MAX((最优测算!$D$7*A317-SUM(最优测算!$D$9:$D$25))*{3;10;20;25;30;35;45}%-{0;2520;16920;31920;52920;85920;181920},0)+IFERROR(最优测算!$D$7*(1-A317)*VLOOKUP(最优测算!$D$7*(1-A317)/12-1%%,数据!$J$3:$L$9,2,1)-VLOOKUP(最优测算!$D$7*(1-A317)/12-1%%,数据!$J$3:$L$9,3,1),0))/最优测算!$D$7,5)</f>
        <v>8.2430000000000003E-2</v>
      </c>
      <c r="C317" s="8">
        <f>最优测算!$D$7*A317</f>
        <v>308250</v>
      </c>
      <c r="D317" s="8">
        <f>最优测算!$D$7*(1-A317)</f>
        <v>141749.99999999997</v>
      </c>
      <c r="E3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7" s="12" t="e">
        <f>IF(表2_4[[#This Row],[年收入总个人所得税税负]]=MIN(表2_4[[#All],[年收入总个人所得税税负]]),表2_4[[#This Row],[年收入总个人所得税税负]],NA())</f>
        <v>#N/A</v>
      </c>
      <c r="G317" s="12">
        <f>1-表2_4[[#This Row],[薪酬发放比例]]</f>
        <v>0.31499999999999995</v>
      </c>
    </row>
    <row r="318" spans="1:7" x14ac:dyDescent="0.25">
      <c r="A318" s="11">
        <v>0.68400000000000005</v>
      </c>
      <c r="B318" s="7">
        <f>ROUND((MAX((最优测算!$D$7*A318-SUM(最优测算!$D$9:$D$25))*{3;10;20;25;30;35;45}%-{0;2520;16920;31920;52920;85920;181920},0)+IFERROR(最优测算!$D$7*(1-A318)*VLOOKUP(最优测算!$D$7*(1-A318)/12-1%%,数据!$J$3:$L$9,2,1)-VLOOKUP(最优测算!$D$7*(1-A318)/12-1%%,数据!$J$3:$L$9,3,1),0))/最优测算!$D$7,5)</f>
        <v>8.233E-2</v>
      </c>
      <c r="C318" s="8">
        <f>最优测算!$D$7*A318</f>
        <v>307800</v>
      </c>
      <c r="D318" s="8">
        <f>最优测算!$D$7*(1-A318)</f>
        <v>142199.99999999997</v>
      </c>
      <c r="E3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8" s="12" t="e">
        <f>IF(表2_4[[#This Row],[年收入总个人所得税税负]]=MIN(表2_4[[#All],[年收入总个人所得税税负]]),表2_4[[#This Row],[年收入总个人所得税税负]],NA())</f>
        <v>#N/A</v>
      </c>
      <c r="G318" s="12">
        <f>1-表2_4[[#This Row],[薪酬发放比例]]</f>
        <v>0.31599999999999995</v>
      </c>
    </row>
    <row r="319" spans="1:7" x14ac:dyDescent="0.25">
      <c r="A319" s="11">
        <v>0.68300000000000005</v>
      </c>
      <c r="B319" s="7">
        <f>ROUND((MAX((最优测算!$D$7*A319-SUM(最优测算!$D$9:$D$25))*{3;10;20;25;30;35;45}%-{0;2520;16920;31920;52920;85920;181920},0)+IFERROR(最优测算!$D$7*(1-A319)*VLOOKUP(最优测算!$D$7*(1-A319)/12-1%%,数据!$J$3:$L$9,2,1)-VLOOKUP(最优测算!$D$7*(1-A319)/12-1%%,数据!$J$3:$L$9,3,1),0))/最优测算!$D$7,5)</f>
        <v>8.2229999999999998E-2</v>
      </c>
      <c r="C319" s="8">
        <f>最优测算!$D$7*A319</f>
        <v>307350</v>
      </c>
      <c r="D319" s="8">
        <f>最优测算!$D$7*(1-A319)</f>
        <v>142649.99999999997</v>
      </c>
      <c r="E3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19" s="12" t="e">
        <f>IF(表2_4[[#This Row],[年收入总个人所得税税负]]=MIN(表2_4[[#All],[年收入总个人所得税税负]]),表2_4[[#This Row],[年收入总个人所得税税负]],NA())</f>
        <v>#N/A</v>
      </c>
      <c r="G319" s="12">
        <f>1-表2_4[[#This Row],[薪酬发放比例]]</f>
        <v>0.31699999999999995</v>
      </c>
    </row>
    <row r="320" spans="1:7" x14ac:dyDescent="0.25">
      <c r="A320" s="11">
        <v>0.68200000000000005</v>
      </c>
      <c r="B320" s="7">
        <f>ROUND((MAX((最优测算!$D$7*A320-SUM(最优测算!$D$9:$D$25))*{3;10;20;25;30;35;45}%-{0;2520;16920;31920;52920;85920;181920},0)+IFERROR(最优测算!$D$7*(1-A320)*VLOOKUP(最优测算!$D$7*(1-A320)/12-1%%,数据!$J$3:$L$9,2,1)-VLOOKUP(最优测算!$D$7*(1-A320)/12-1%%,数据!$J$3:$L$9,3,1),0))/最优测算!$D$7,5)</f>
        <v>8.2129999999999995E-2</v>
      </c>
      <c r="C320" s="8">
        <f>最优测算!$D$7*A320</f>
        <v>306900</v>
      </c>
      <c r="D320" s="8">
        <f>最优测算!$D$7*(1-A320)</f>
        <v>143099.99999999997</v>
      </c>
      <c r="E3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0" s="12" t="e">
        <f>IF(表2_4[[#This Row],[年收入总个人所得税税负]]=MIN(表2_4[[#All],[年收入总个人所得税税负]]),表2_4[[#This Row],[年收入总个人所得税税负]],NA())</f>
        <v>#N/A</v>
      </c>
      <c r="G320" s="12">
        <f>1-表2_4[[#This Row],[薪酬发放比例]]</f>
        <v>0.31799999999999995</v>
      </c>
    </row>
    <row r="321" spans="1:7" x14ac:dyDescent="0.25">
      <c r="A321" s="11">
        <v>0.68100000000000005</v>
      </c>
      <c r="B321" s="7">
        <f>ROUND((MAX((最优测算!$D$7*A321-SUM(最优测算!$D$9:$D$25))*{3;10;20;25;30;35;45}%-{0;2520;16920;31920;52920;85920;181920},0)+IFERROR(最优测算!$D$7*(1-A321)*VLOOKUP(最优测算!$D$7*(1-A321)/12-1%%,数据!$J$3:$L$9,2,1)-VLOOKUP(最优测算!$D$7*(1-A321)/12-1%%,数据!$J$3:$L$9,3,1),0))/最优测算!$D$7,5)</f>
        <v>8.2030000000000006E-2</v>
      </c>
      <c r="C321" s="8">
        <f>最优测算!$D$7*A321</f>
        <v>306450</v>
      </c>
      <c r="D321" s="8">
        <f>最优测算!$D$7*(1-A321)</f>
        <v>143549.99999999997</v>
      </c>
      <c r="E3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1" s="12" t="e">
        <f>IF(表2_4[[#This Row],[年收入总个人所得税税负]]=MIN(表2_4[[#All],[年收入总个人所得税税负]]),表2_4[[#This Row],[年收入总个人所得税税负]],NA())</f>
        <v>#N/A</v>
      </c>
      <c r="G321" s="12">
        <f>1-表2_4[[#This Row],[薪酬发放比例]]</f>
        <v>0.31899999999999995</v>
      </c>
    </row>
    <row r="322" spans="1:7" x14ac:dyDescent="0.25">
      <c r="A322" s="11">
        <v>0.68</v>
      </c>
      <c r="B322" s="7">
        <f>ROUND((MAX((最优测算!$D$7*A322-SUM(最优测算!$D$9:$D$25))*{3;10;20;25;30;35;45}%-{0;2520;16920;31920;52920;85920;181920},0)+IFERROR(最优测算!$D$7*(1-A322)*VLOOKUP(最优测算!$D$7*(1-A322)/12-1%%,数据!$J$3:$L$9,2,1)-VLOOKUP(最优测算!$D$7*(1-A322)/12-1%%,数据!$J$3:$L$9,3,1),0))/最优测算!$D$7,5)</f>
        <v>8.1930000000000003E-2</v>
      </c>
      <c r="C322" s="8">
        <f>最优测算!$D$7*A322</f>
        <v>306000</v>
      </c>
      <c r="D322" s="8">
        <f>最优测算!$D$7*(1-A322)</f>
        <v>143999.99999999997</v>
      </c>
      <c r="E322" s="12">
        <f>IF(表2_4[[#This Row],[工资发放总额]]=最优测算!$D$30,表2_4[[#This Row],[年收入总个人所得税税负]],IF(表2_4[[#This Row],[年终奖发放总额]]=最优测算!$E$29,表2_4[[#This Row],[年收入总个人所得税税负]],NA()))</f>
        <v>8.1930000000000003E-2</v>
      </c>
      <c r="F322" s="12">
        <f>IF(表2_4[[#This Row],[年收入总个人所得税税负]]=MIN(表2_4[[#All],[年收入总个人所得税税负]]),表2_4[[#This Row],[年收入总个人所得税税负]],NA())</f>
        <v>8.1930000000000003E-2</v>
      </c>
      <c r="G322" s="12">
        <f>1-表2_4[[#This Row],[薪酬发放比例]]</f>
        <v>0.31999999999999995</v>
      </c>
    </row>
    <row r="323" spans="1:7" x14ac:dyDescent="0.25">
      <c r="A323" s="11">
        <v>0.67900000000000005</v>
      </c>
      <c r="B323" s="7">
        <f>ROUND((MAX((最优测算!$D$7*A323-SUM(最优测算!$D$9:$D$25))*{3;10;20;25;30;35;45}%-{0;2520;16920;31920;52920;85920;181920},0)+IFERROR(最优测算!$D$7*(1-A323)*VLOOKUP(最优测算!$D$7*(1-A323)/12-1%%,数据!$J$3:$L$9,2,1)-VLOOKUP(最优测算!$D$7*(1-A323)/12-1%%,数据!$J$3:$L$9,3,1),0))/最优测算!$D$7,5)</f>
        <v>0.11126999999999999</v>
      </c>
      <c r="C323" s="8">
        <f>最优测算!$D$7*A323</f>
        <v>305550</v>
      </c>
      <c r="D323" s="8">
        <f>最优测算!$D$7*(1-A323)</f>
        <v>144449.99999999997</v>
      </c>
      <c r="E3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3" s="12" t="e">
        <f>IF(表2_4[[#This Row],[年收入总个人所得税税负]]=MIN(表2_4[[#All],[年收入总个人所得税税负]]),表2_4[[#This Row],[年收入总个人所得税税负]],NA())</f>
        <v>#N/A</v>
      </c>
      <c r="G323" s="12">
        <f>1-表2_4[[#This Row],[薪酬发放比例]]</f>
        <v>0.32099999999999995</v>
      </c>
    </row>
    <row r="324" spans="1:7" x14ac:dyDescent="0.25">
      <c r="A324" s="11">
        <v>0.67800000000000005</v>
      </c>
      <c r="B324" s="7">
        <f>ROUND((MAX((最优测算!$D$7*A324-SUM(最优测算!$D$9:$D$25))*{3;10;20;25;30;35;45}%-{0;2520;16920;31920;52920;85920;181920},0)+IFERROR(最优测算!$D$7*(1-A324)*VLOOKUP(最优测算!$D$7*(1-A324)/12-1%%,数据!$J$3:$L$9,2,1)-VLOOKUP(最优测算!$D$7*(1-A324)/12-1%%,数据!$J$3:$L$9,3,1),0))/最优测算!$D$7,5)</f>
        <v>0.11126999999999999</v>
      </c>
      <c r="C324" s="8">
        <f>最优测算!$D$7*A324</f>
        <v>305100</v>
      </c>
      <c r="D324" s="8">
        <f>最优测算!$D$7*(1-A324)</f>
        <v>144899.99999999997</v>
      </c>
      <c r="E3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4" s="12" t="e">
        <f>IF(表2_4[[#This Row],[年收入总个人所得税税负]]=MIN(表2_4[[#All],[年收入总个人所得税税负]]),表2_4[[#This Row],[年收入总个人所得税税负]],NA())</f>
        <v>#N/A</v>
      </c>
      <c r="G324" s="12">
        <f>1-表2_4[[#This Row],[薪酬发放比例]]</f>
        <v>0.32199999999999995</v>
      </c>
    </row>
    <row r="325" spans="1:7" x14ac:dyDescent="0.25">
      <c r="A325" s="11">
        <v>0.67700000000000005</v>
      </c>
      <c r="B325" s="7">
        <f>ROUND((MAX((最优测算!$D$7*A325-SUM(最优测算!$D$9:$D$25))*{3;10;20;25;30;35;45}%-{0;2520;16920;31920;52920;85920;181920},0)+IFERROR(最优测算!$D$7*(1-A325)*VLOOKUP(最优测算!$D$7*(1-A325)/12-1%%,数据!$J$3:$L$9,2,1)-VLOOKUP(最优测算!$D$7*(1-A325)/12-1%%,数据!$J$3:$L$9,3,1),0))/最优测算!$D$7,5)</f>
        <v>0.11126999999999999</v>
      </c>
      <c r="C325" s="8">
        <f>最优测算!$D$7*A325</f>
        <v>304650</v>
      </c>
      <c r="D325" s="8">
        <f>最优测算!$D$7*(1-A325)</f>
        <v>145349.99999999997</v>
      </c>
      <c r="E3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5" s="12" t="e">
        <f>IF(表2_4[[#This Row],[年收入总个人所得税税负]]=MIN(表2_4[[#All],[年收入总个人所得税税负]]),表2_4[[#This Row],[年收入总个人所得税税负]],NA())</f>
        <v>#N/A</v>
      </c>
      <c r="G325" s="12">
        <f>1-表2_4[[#This Row],[薪酬发放比例]]</f>
        <v>0.32299999999999995</v>
      </c>
    </row>
    <row r="326" spans="1:7" x14ac:dyDescent="0.25">
      <c r="A326" s="11">
        <v>0.67600000000000005</v>
      </c>
      <c r="B326" s="7">
        <f>ROUND((MAX((最优测算!$D$7*A326-SUM(最优测算!$D$9:$D$25))*{3;10;20;25;30;35;45}%-{0;2520;16920;31920;52920;85920;181920},0)+IFERROR(最优测算!$D$7*(1-A326)*VLOOKUP(最优测算!$D$7*(1-A326)/12-1%%,数据!$J$3:$L$9,2,1)-VLOOKUP(最优测算!$D$7*(1-A326)/12-1%%,数据!$J$3:$L$9,3,1),0))/最优测算!$D$7,5)</f>
        <v>0.11126999999999999</v>
      </c>
      <c r="C326" s="8">
        <f>最优测算!$D$7*A326</f>
        <v>304200</v>
      </c>
      <c r="D326" s="8">
        <f>最优测算!$D$7*(1-A326)</f>
        <v>145799.99999999997</v>
      </c>
      <c r="E3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6" s="12" t="e">
        <f>IF(表2_4[[#This Row],[年收入总个人所得税税负]]=MIN(表2_4[[#All],[年收入总个人所得税税负]]),表2_4[[#This Row],[年收入总个人所得税税负]],NA())</f>
        <v>#N/A</v>
      </c>
      <c r="G326" s="12">
        <f>1-表2_4[[#This Row],[薪酬发放比例]]</f>
        <v>0.32399999999999995</v>
      </c>
    </row>
    <row r="327" spans="1:7" x14ac:dyDescent="0.25">
      <c r="A327" s="11">
        <v>0.67500000000000004</v>
      </c>
      <c r="B327" s="7">
        <f>ROUND((MAX((最优测算!$D$7*A327-SUM(最优测算!$D$9:$D$25))*{3;10;20;25;30;35;45}%-{0;2520;16920;31920;52920;85920;181920},0)+IFERROR(最优测算!$D$7*(1-A327)*VLOOKUP(最优测算!$D$7*(1-A327)/12-1%%,数据!$J$3:$L$9,2,1)-VLOOKUP(最优测算!$D$7*(1-A327)/12-1%%,数据!$J$3:$L$9,3,1),0))/最优测算!$D$7,5)</f>
        <v>0.11126999999999999</v>
      </c>
      <c r="C327" s="8">
        <f>最优测算!$D$7*A327</f>
        <v>303750</v>
      </c>
      <c r="D327" s="8">
        <f>最优测算!$D$7*(1-A327)</f>
        <v>146249.99999999997</v>
      </c>
      <c r="E3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7" s="12" t="e">
        <f>IF(表2_4[[#This Row],[年收入总个人所得税税负]]=MIN(表2_4[[#All],[年收入总个人所得税税负]]),表2_4[[#This Row],[年收入总个人所得税税负]],NA())</f>
        <v>#N/A</v>
      </c>
      <c r="G327" s="12">
        <f>1-表2_4[[#This Row],[薪酬发放比例]]</f>
        <v>0.32499999999999996</v>
      </c>
    </row>
    <row r="328" spans="1:7" x14ac:dyDescent="0.25">
      <c r="A328" s="11">
        <v>0.67400000000000004</v>
      </c>
      <c r="B328" s="7">
        <f>ROUND((MAX((最优测算!$D$7*A328-SUM(最优测算!$D$9:$D$25))*{3;10;20;25;30;35;45}%-{0;2520;16920;31920;52920;85920;181920},0)+IFERROR(最优测算!$D$7*(1-A328)*VLOOKUP(最优测算!$D$7*(1-A328)/12-1%%,数据!$J$3:$L$9,2,1)-VLOOKUP(最优测算!$D$7*(1-A328)/12-1%%,数据!$J$3:$L$9,3,1),0))/最优测算!$D$7,5)</f>
        <v>0.11126999999999999</v>
      </c>
      <c r="C328" s="8">
        <f>最优测算!$D$7*A328</f>
        <v>303300</v>
      </c>
      <c r="D328" s="8">
        <f>最优测算!$D$7*(1-A328)</f>
        <v>146699.99999999997</v>
      </c>
      <c r="E3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8" s="12" t="e">
        <f>IF(表2_4[[#This Row],[年收入总个人所得税税负]]=MIN(表2_4[[#All],[年收入总个人所得税税负]]),表2_4[[#This Row],[年收入总个人所得税税负]],NA())</f>
        <v>#N/A</v>
      </c>
      <c r="G328" s="12">
        <f>1-表2_4[[#This Row],[薪酬发放比例]]</f>
        <v>0.32599999999999996</v>
      </c>
    </row>
    <row r="329" spans="1:7" x14ac:dyDescent="0.25">
      <c r="A329" s="11">
        <v>0.67300000000000004</v>
      </c>
      <c r="B329" s="7">
        <f>ROUND((MAX((最优测算!$D$7*A329-SUM(最优测算!$D$9:$D$25))*{3;10;20;25;30;35;45}%-{0;2520;16920;31920;52920;85920;181920},0)+IFERROR(最优测算!$D$7*(1-A329)*VLOOKUP(最优测算!$D$7*(1-A329)/12-1%%,数据!$J$3:$L$9,2,1)-VLOOKUP(最优测算!$D$7*(1-A329)/12-1%%,数据!$J$3:$L$9,3,1),0))/最优测算!$D$7,5)</f>
        <v>0.11126999999999999</v>
      </c>
      <c r="C329" s="8">
        <f>最优测算!$D$7*A329</f>
        <v>302850</v>
      </c>
      <c r="D329" s="8">
        <f>最优测算!$D$7*(1-A329)</f>
        <v>147149.99999999997</v>
      </c>
      <c r="E3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29" s="12" t="e">
        <f>IF(表2_4[[#This Row],[年收入总个人所得税税负]]=MIN(表2_4[[#All],[年收入总个人所得税税负]]),表2_4[[#This Row],[年收入总个人所得税税负]],NA())</f>
        <v>#N/A</v>
      </c>
      <c r="G329" s="12">
        <f>1-表2_4[[#This Row],[薪酬发放比例]]</f>
        <v>0.32699999999999996</v>
      </c>
    </row>
    <row r="330" spans="1:7" x14ac:dyDescent="0.25">
      <c r="A330" s="11">
        <v>0.67200000000000004</v>
      </c>
      <c r="B330" s="7">
        <f>ROUND((MAX((最优测算!$D$7*A330-SUM(最优测算!$D$9:$D$25))*{3;10;20;25;30;35;45}%-{0;2520;16920;31920;52920;85920;181920},0)+IFERROR(最优测算!$D$7*(1-A330)*VLOOKUP(最优测算!$D$7*(1-A330)/12-1%%,数据!$J$3:$L$9,2,1)-VLOOKUP(最优测算!$D$7*(1-A330)/12-1%%,数据!$J$3:$L$9,3,1),0))/最优测算!$D$7,5)</f>
        <v>0.11126999999999999</v>
      </c>
      <c r="C330" s="8">
        <f>最优测算!$D$7*A330</f>
        <v>302400</v>
      </c>
      <c r="D330" s="8">
        <f>最优测算!$D$7*(1-A330)</f>
        <v>147599.99999999997</v>
      </c>
      <c r="E3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0" s="12" t="e">
        <f>IF(表2_4[[#This Row],[年收入总个人所得税税负]]=MIN(表2_4[[#All],[年收入总个人所得税税负]]),表2_4[[#This Row],[年收入总个人所得税税负]],NA())</f>
        <v>#N/A</v>
      </c>
      <c r="G330" s="12">
        <f>1-表2_4[[#This Row],[薪酬发放比例]]</f>
        <v>0.32799999999999996</v>
      </c>
    </row>
    <row r="331" spans="1:7" x14ac:dyDescent="0.25">
      <c r="A331" s="11">
        <v>0.67100000000000004</v>
      </c>
      <c r="B331" s="7">
        <f>ROUND((MAX((最优测算!$D$7*A331-SUM(最优测算!$D$9:$D$25))*{3;10;20;25;30;35;45}%-{0;2520;16920;31920;52920;85920;181920},0)+IFERROR(最优测算!$D$7*(1-A331)*VLOOKUP(最优测算!$D$7*(1-A331)/12-1%%,数据!$J$3:$L$9,2,1)-VLOOKUP(最优测算!$D$7*(1-A331)/12-1%%,数据!$J$3:$L$9,3,1),0))/最优测算!$D$7,5)</f>
        <v>0.11126999999999999</v>
      </c>
      <c r="C331" s="8">
        <f>最优测算!$D$7*A331</f>
        <v>301950</v>
      </c>
      <c r="D331" s="8">
        <f>最优测算!$D$7*(1-A331)</f>
        <v>148049.99999999997</v>
      </c>
      <c r="E3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1" s="12" t="e">
        <f>IF(表2_4[[#This Row],[年收入总个人所得税税负]]=MIN(表2_4[[#All],[年收入总个人所得税税负]]),表2_4[[#This Row],[年收入总个人所得税税负]],NA())</f>
        <v>#N/A</v>
      </c>
      <c r="G331" s="12">
        <f>1-表2_4[[#This Row],[薪酬发放比例]]</f>
        <v>0.32899999999999996</v>
      </c>
    </row>
    <row r="332" spans="1:7" x14ac:dyDescent="0.25">
      <c r="A332" s="11">
        <v>0.67</v>
      </c>
      <c r="B332" s="7">
        <f>ROUND((MAX((最优测算!$D$7*A332-SUM(最优测算!$D$9:$D$25))*{3;10;20;25;30;35;45}%-{0;2520;16920;31920;52920;85920;181920},0)+IFERROR(最优测算!$D$7*(1-A332)*VLOOKUP(最优测算!$D$7*(1-A332)/12-1%%,数据!$J$3:$L$9,2,1)-VLOOKUP(最优测算!$D$7*(1-A332)/12-1%%,数据!$J$3:$L$9,3,1),0))/最优测算!$D$7,5)</f>
        <v>0.11126999999999999</v>
      </c>
      <c r="C332" s="8">
        <f>最优测算!$D$7*A332</f>
        <v>301500</v>
      </c>
      <c r="D332" s="8">
        <f>最优测算!$D$7*(1-A332)</f>
        <v>148499.99999999997</v>
      </c>
      <c r="E3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2" s="12" t="e">
        <f>IF(表2_4[[#This Row],[年收入总个人所得税税负]]=MIN(表2_4[[#All],[年收入总个人所得税税负]]),表2_4[[#This Row],[年收入总个人所得税税负]],NA())</f>
        <v>#N/A</v>
      </c>
      <c r="G332" s="12">
        <f>1-表2_4[[#This Row],[薪酬发放比例]]</f>
        <v>0.32999999999999996</v>
      </c>
    </row>
    <row r="333" spans="1:7" x14ac:dyDescent="0.25">
      <c r="A333" s="11">
        <v>0.66900000000000004</v>
      </c>
      <c r="B333" s="7">
        <f>ROUND((MAX((最优测算!$D$7*A333-SUM(最优测算!$D$9:$D$25))*{3;10;20;25;30;35;45}%-{0;2520;16920;31920;52920;85920;181920},0)+IFERROR(最优测算!$D$7*(1-A333)*VLOOKUP(最优测算!$D$7*(1-A333)/12-1%%,数据!$J$3:$L$9,2,1)-VLOOKUP(最优测算!$D$7*(1-A333)/12-1%%,数据!$J$3:$L$9,3,1),0))/最优测算!$D$7,5)</f>
        <v>0.11126999999999999</v>
      </c>
      <c r="C333" s="8">
        <f>最优测算!$D$7*A333</f>
        <v>301050</v>
      </c>
      <c r="D333" s="8">
        <f>最优测算!$D$7*(1-A333)</f>
        <v>148949.99999999997</v>
      </c>
      <c r="E3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3" s="12" t="e">
        <f>IF(表2_4[[#This Row],[年收入总个人所得税税负]]=MIN(表2_4[[#All],[年收入总个人所得税税负]]),表2_4[[#This Row],[年收入总个人所得税税负]],NA())</f>
        <v>#N/A</v>
      </c>
      <c r="G333" s="12">
        <f>1-表2_4[[#This Row],[薪酬发放比例]]</f>
        <v>0.33099999999999996</v>
      </c>
    </row>
    <row r="334" spans="1:7" x14ac:dyDescent="0.25">
      <c r="A334" s="11">
        <v>0.66800000000000004</v>
      </c>
      <c r="B334" s="7">
        <f>ROUND((MAX((最优测算!$D$7*A334-SUM(最优测算!$D$9:$D$25))*{3;10;20;25;30;35;45}%-{0;2520;16920;31920;52920;85920;181920},0)+IFERROR(最优测算!$D$7*(1-A334)*VLOOKUP(最优测算!$D$7*(1-A334)/12-1%%,数据!$J$3:$L$9,2,1)-VLOOKUP(最优测算!$D$7*(1-A334)/12-1%%,数据!$J$3:$L$9,3,1),0))/最优测算!$D$7,5)</f>
        <v>0.11126999999999999</v>
      </c>
      <c r="C334" s="8">
        <f>最优测算!$D$7*A334</f>
        <v>300600</v>
      </c>
      <c r="D334" s="8">
        <f>最优测算!$D$7*(1-A334)</f>
        <v>149399.99999999997</v>
      </c>
      <c r="E3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4" s="12" t="e">
        <f>IF(表2_4[[#This Row],[年收入总个人所得税税负]]=MIN(表2_4[[#All],[年收入总个人所得税税负]]),表2_4[[#This Row],[年收入总个人所得税税负]],NA())</f>
        <v>#N/A</v>
      </c>
      <c r="G334" s="12">
        <f>1-表2_4[[#This Row],[薪酬发放比例]]</f>
        <v>0.33199999999999996</v>
      </c>
    </row>
    <row r="335" spans="1:7" x14ac:dyDescent="0.25">
      <c r="A335" s="11">
        <v>0.66700000000000004</v>
      </c>
      <c r="B335" s="7">
        <f>ROUND((MAX((最优测算!$D$7*A335-SUM(最优测算!$D$9:$D$25))*{3;10;20;25;30;35;45}%-{0;2520;16920;31920;52920;85920;181920},0)+IFERROR(最优测算!$D$7*(1-A335)*VLOOKUP(最优测算!$D$7*(1-A335)/12-1%%,数据!$J$3:$L$9,2,1)-VLOOKUP(最优测算!$D$7*(1-A335)/12-1%%,数据!$J$3:$L$9,3,1),0))/最优测算!$D$7,5)</f>
        <v>0.11126999999999999</v>
      </c>
      <c r="C335" s="8">
        <f>最优测算!$D$7*A335</f>
        <v>300150</v>
      </c>
      <c r="D335" s="8">
        <f>最优测算!$D$7*(1-A335)</f>
        <v>149849.99999999997</v>
      </c>
      <c r="E3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5" s="12" t="e">
        <f>IF(表2_4[[#This Row],[年收入总个人所得税税负]]=MIN(表2_4[[#All],[年收入总个人所得税税负]]),表2_4[[#This Row],[年收入总个人所得税税负]],NA())</f>
        <v>#N/A</v>
      </c>
      <c r="G335" s="12">
        <f>1-表2_4[[#This Row],[薪酬发放比例]]</f>
        <v>0.33299999999999996</v>
      </c>
    </row>
    <row r="336" spans="1:7" x14ac:dyDescent="0.25">
      <c r="A336" s="11">
        <v>0.66600000000000004</v>
      </c>
      <c r="B336" s="7">
        <f>ROUND((MAX((最优测算!$D$7*A336-SUM(最优测算!$D$9:$D$25))*{3;10;20;25;30;35;45}%-{0;2520;16920;31920;52920;85920;181920},0)+IFERROR(最优测算!$D$7*(1-A336)*VLOOKUP(最优测算!$D$7*(1-A336)/12-1%%,数据!$J$3:$L$9,2,1)-VLOOKUP(最优测算!$D$7*(1-A336)/12-1%%,数据!$J$3:$L$9,3,1),0))/最优测算!$D$7,5)</f>
        <v>0.11126999999999999</v>
      </c>
      <c r="C336" s="8">
        <f>最优测算!$D$7*A336</f>
        <v>299700</v>
      </c>
      <c r="D336" s="8">
        <f>最优测算!$D$7*(1-A336)</f>
        <v>150299.99999999997</v>
      </c>
      <c r="E3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6" s="12" t="e">
        <f>IF(表2_4[[#This Row],[年收入总个人所得税税负]]=MIN(表2_4[[#All],[年收入总个人所得税税负]]),表2_4[[#This Row],[年收入总个人所得税税负]],NA())</f>
        <v>#N/A</v>
      </c>
      <c r="G336" s="12">
        <f>1-表2_4[[#This Row],[薪酬发放比例]]</f>
        <v>0.33399999999999996</v>
      </c>
    </row>
    <row r="337" spans="1:7" x14ac:dyDescent="0.25">
      <c r="A337" s="11">
        <v>0.66500000000000004</v>
      </c>
      <c r="B337" s="7">
        <f>ROUND((MAX((最优测算!$D$7*A337-SUM(最优测算!$D$9:$D$25))*{3;10;20;25;30;35;45}%-{0;2520;16920;31920;52920;85920;181920},0)+IFERROR(最优测算!$D$7*(1-A337)*VLOOKUP(最优测算!$D$7*(1-A337)/12-1%%,数据!$J$3:$L$9,2,1)-VLOOKUP(最优测算!$D$7*(1-A337)/12-1%%,数据!$J$3:$L$9,3,1),0))/最优测算!$D$7,5)</f>
        <v>0.11126999999999999</v>
      </c>
      <c r="C337" s="8">
        <f>最优测算!$D$7*A337</f>
        <v>299250</v>
      </c>
      <c r="D337" s="8">
        <f>最优测算!$D$7*(1-A337)</f>
        <v>150749.99999999997</v>
      </c>
      <c r="E3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7" s="12" t="e">
        <f>IF(表2_4[[#This Row],[年收入总个人所得税税负]]=MIN(表2_4[[#All],[年收入总个人所得税税负]]),表2_4[[#This Row],[年收入总个人所得税税负]],NA())</f>
        <v>#N/A</v>
      </c>
      <c r="G337" s="12">
        <f>1-表2_4[[#This Row],[薪酬发放比例]]</f>
        <v>0.33499999999999996</v>
      </c>
    </row>
    <row r="338" spans="1:7" x14ac:dyDescent="0.25">
      <c r="A338" s="11">
        <v>0.66400000000000003</v>
      </c>
      <c r="B338" s="7">
        <f>ROUND((MAX((最优测算!$D$7*A338-SUM(最优测算!$D$9:$D$25))*{3;10;20;25;30;35;45}%-{0;2520;16920;31920;52920;85920;181920},0)+IFERROR(最优测算!$D$7*(1-A338)*VLOOKUP(最优测算!$D$7*(1-A338)/12-1%%,数据!$J$3:$L$9,2,1)-VLOOKUP(最优测算!$D$7*(1-A338)/12-1%%,数据!$J$3:$L$9,3,1),0))/最优测算!$D$7,5)</f>
        <v>0.11126999999999999</v>
      </c>
      <c r="C338" s="8">
        <f>最优测算!$D$7*A338</f>
        <v>298800</v>
      </c>
      <c r="D338" s="8">
        <f>最优测算!$D$7*(1-A338)</f>
        <v>151199.99999999997</v>
      </c>
      <c r="E3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8" s="12" t="e">
        <f>IF(表2_4[[#This Row],[年收入总个人所得税税负]]=MIN(表2_4[[#All],[年收入总个人所得税税负]]),表2_4[[#This Row],[年收入总个人所得税税负]],NA())</f>
        <v>#N/A</v>
      </c>
      <c r="G338" s="12">
        <f>1-表2_4[[#This Row],[薪酬发放比例]]</f>
        <v>0.33599999999999997</v>
      </c>
    </row>
    <row r="339" spans="1:7" x14ac:dyDescent="0.25">
      <c r="A339" s="11">
        <v>0.66300000000000003</v>
      </c>
      <c r="B339" s="7">
        <f>ROUND((MAX((最优测算!$D$7*A339-SUM(最优测算!$D$9:$D$25))*{3;10;20;25;30;35;45}%-{0;2520;16920;31920;52920;85920;181920},0)+IFERROR(最优测算!$D$7*(1-A339)*VLOOKUP(最优测算!$D$7*(1-A339)/12-1%%,数据!$J$3:$L$9,2,1)-VLOOKUP(最优测算!$D$7*(1-A339)/12-1%%,数据!$J$3:$L$9,3,1),0))/最优测算!$D$7,5)</f>
        <v>0.11126999999999999</v>
      </c>
      <c r="C339" s="8">
        <f>最优测算!$D$7*A339</f>
        <v>298350</v>
      </c>
      <c r="D339" s="8">
        <f>最优测算!$D$7*(1-A339)</f>
        <v>151649.99999999997</v>
      </c>
      <c r="E3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39" s="12" t="e">
        <f>IF(表2_4[[#This Row],[年收入总个人所得税税负]]=MIN(表2_4[[#All],[年收入总个人所得税税负]]),表2_4[[#This Row],[年收入总个人所得税税负]],NA())</f>
        <v>#N/A</v>
      </c>
      <c r="G339" s="12">
        <f>1-表2_4[[#This Row],[薪酬发放比例]]</f>
        <v>0.33699999999999997</v>
      </c>
    </row>
    <row r="340" spans="1:7" x14ac:dyDescent="0.25">
      <c r="A340" s="11">
        <v>0.66200000000000003</v>
      </c>
      <c r="B340" s="7">
        <f>ROUND((MAX((最优测算!$D$7*A340-SUM(最优测算!$D$9:$D$25))*{3;10;20;25;30;35;45}%-{0;2520;16920;31920;52920;85920;181920},0)+IFERROR(最优测算!$D$7*(1-A340)*VLOOKUP(最优测算!$D$7*(1-A340)/12-1%%,数据!$J$3:$L$9,2,1)-VLOOKUP(最优测算!$D$7*(1-A340)/12-1%%,数据!$J$3:$L$9,3,1),0))/最优测算!$D$7,5)</f>
        <v>0.11126999999999999</v>
      </c>
      <c r="C340" s="8">
        <f>最优测算!$D$7*A340</f>
        <v>297900</v>
      </c>
      <c r="D340" s="8">
        <f>最优测算!$D$7*(1-A340)</f>
        <v>152099.99999999997</v>
      </c>
      <c r="E3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0" s="12" t="e">
        <f>IF(表2_4[[#This Row],[年收入总个人所得税税负]]=MIN(表2_4[[#All],[年收入总个人所得税税负]]),表2_4[[#This Row],[年收入总个人所得税税负]],NA())</f>
        <v>#N/A</v>
      </c>
      <c r="G340" s="12">
        <f>1-表2_4[[#This Row],[薪酬发放比例]]</f>
        <v>0.33799999999999997</v>
      </c>
    </row>
    <row r="341" spans="1:7" x14ac:dyDescent="0.25">
      <c r="A341" s="11">
        <v>0.66100000000000003</v>
      </c>
      <c r="B341" s="7">
        <f>ROUND((MAX((最优测算!$D$7*A341-SUM(最优测算!$D$9:$D$25))*{3;10;20;25;30;35;45}%-{0;2520;16920;31920;52920;85920;181920},0)+IFERROR(最优测算!$D$7*(1-A341)*VLOOKUP(最优测算!$D$7*(1-A341)/12-1%%,数据!$J$3:$L$9,2,1)-VLOOKUP(最优测算!$D$7*(1-A341)/12-1%%,数据!$J$3:$L$9,3,1),0))/最优测算!$D$7,5)</f>
        <v>0.11126999999999999</v>
      </c>
      <c r="C341" s="8">
        <f>最优测算!$D$7*A341</f>
        <v>297450</v>
      </c>
      <c r="D341" s="8">
        <f>最优测算!$D$7*(1-A341)</f>
        <v>152550</v>
      </c>
      <c r="E3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1" s="12" t="e">
        <f>IF(表2_4[[#This Row],[年收入总个人所得税税负]]=MIN(表2_4[[#All],[年收入总个人所得税税负]]),表2_4[[#This Row],[年收入总个人所得税税负]],NA())</f>
        <v>#N/A</v>
      </c>
      <c r="G341" s="12">
        <f>1-表2_4[[#This Row],[薪酬发放比例]]</f>
        <v>0.33899999999999997</v>
      </c>
    </row>
    <row r="342" spans="1:7" x14ac:dyDescent="0.25">
      <c r="A342" s="11">
        <v>0.66</v>
      </c>
      <c r="B342" s="7">
        <f>ROUND((MAX((最优测算!$D$7*A342-SUM(最优测算!$D$9:$D$25))*{3;10;20;25;30;35;45}%-{0;2520;16920;31920;52920;85920;181920},0)+IFERROR(最优测算!$D$7*(1-A342)*VLOOKUP(最优测算!$D$7*(1-A342)/12-1%%,数据!$J$3:$L$9,2,1)-VLOOKUP(最优测算!$D$7*(1-A342)/12-1%%,数据!$J$3:$L$9,3,1),0))/最优测算!$D$7,5)</f>
        <v>0.11126999999999999</v>
      </c>
      <c r="C342" s="8">
        <f>最优测算!$D$7*A342</f>
        <v>297000</v>
      </c>
      <c r="D342" s="8">
        <f>最优测算!$D$7*(1-A342)</f>
        <v>153000</v>
      </c>
      <c r="E3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2" s="12" t="e">
        <f>IF(表2_4[[#This Row],[年收入总个人所得税税负]]=MIN(表2_4[[#All],[年收入总个人所得税税负]]),表2_4[[#This Row],[年收入总个人所得税税负]],NA())</f>
        <v>#N/A</v>
      </c>
      <c r="G342" s="12">
        <f>1-表2_4[[#This Row],[薪酬发放比例]]</f>
        <v>0.33999999999999997</v>
      </c>
    </row>
    <row r="343" spans="1:7" x14ac:dyDescent="0.25">
      <c r="A343" s="11">
        <v>0.65900000000000003</v>
      </c>
      <c r="B343" s="7">
        <f>ROUND((MAX((最优测算!$D$7*A343-SUM(最优测算!$D$9:$D$25))*{3;10;20;25;30;35;45}%-{0;2520;16920;31920;52920;85920;181920},0)+IFERROR(最优测算!$D$7*(1-A343)*VLOOKUP(最优测算!$D$7*(1-A343)/12-1%%,数据!$J$3:$L$9,2,1)-VLOOKUP(最优测算!$D$7*(1-A343)/12-1%%,数据!$J$3:$L$9,3,1),0))/最优测算!$D$7,5)</f>
        <v>0.11126999999999999</v>
      </c>
      <c r="C343" s="8">
        <f>最优测算!$D$7*A343</f>
        <v>296550</v>
      </c>
      <c r="D343" s="8">
        <f>最优测算!$D$7*(1-A343)</f>
        <v>153450</v>
      </c>
      <c r="E3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3" s="12" t="e">
        <f>IF(表2_4[[#This Row],[年收入总个人所得税税负]]=MIN(表2_4[[#All],[年收入总个人所得税税负]]),表2_4[[#This Row],[年收入总个人所得税税负]],NA())</f>
        <v>#N/A</v>
      </c>
      <c r="G343" s="12">
        <f>1-表2_4[[#This Row],[薪酬发放比例]]</f>
        <v>0.34099999999999997</v>
      </c>
    </row>
    <row r="344" spans="1:7" x14ac:dyDescent="0.25">
      <c r="A344" s="11">
        <v>0.65800000000000003</v>
      </c>
      <c r="B344" s="7">
        <f>ROUND((MAX((最优测算!$D$7*A344-SUM(最优测算!$D$9:$D$25))*{3;10;20;25;30;35;45}%-{0;2520;16920;31920;52920;85920;181920},0)+IFERROR(最优测算!$D$7*(1-A344)*VLOOKUP(最优测算!$D$7*(1-A344)/12-1%%,数据!$J$3:$L$9,2,1)-VLOOKUP(最优测算!$D$7*(1-A344)/12-1%%,数据!$J$3:$L$9,3,1),0))/最优测算!$D$7,5)</f>
        <v>0.11126999999999999</v>
      </c>
      <c r="C344" s="8">
        <f>最优测算!$D$7*A344</f>
        <v>296100</v>
      </c>
      <c r="D344" s="8">
        <f>最优测算!$D$7*(1-A344)</f>
        <v>153900</v>
      </c>
      <c r="E3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4" s="12" t="e">
        <f>IF(表2_4[[#This Row],[年收入总个人所得税税负]]=MIN(表2_4[[#All],[年收入总个人所得税税负]]),表2_4[[#This Row],[年收入总个人所得税税负]],NA())</f>
        <v>#N/A</v>
      </c>
      <c r="G344" s="12">
        <f>1-表2_4[[#This Row],[薪酬发放比例]]</f>
        <v>0.34199999999999997</v>
      </c>
    </row>
    <row r="345" spans="1:7" x14ac:dyDescent="0.25">
      <c r="A345" s="11">
        <v>0.65700000000000003</v>
      </c>
      <c r="B345" s="7">
        <f>ROUND((MAX((最优测算!$D$7*A345-SUM(最优测算!$D$9:$D$25))*{3;10;20;25;30;35;45}%-{0;2520;16920;31920;52920;85920;181920},0)+IFERROR(最优测算!$D$7*(1-A345)*VLOOKUP(最优测算!$D$7*(1-A345)/12-1%%,数据!$J$3:$L$9,2,1)-VLOOKUP(最优测算!$D$7*(1-A345)/12-1%%,数据!$J$3:$L$9,3,1),0))/最优测算!$D$7,5)</f>
        <v>0.11126999999999999</v>
      </c>
      <c r="C345" s="8">
        <f>最优测算!$D$7*A345</f>
        <v>295650</v>
      </c>
      <c r="D345" s="8">
        <f>最优测算!$D$7*(1-A345)</f>
        <v>154350</v>
      </c>
      <c r="E3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5" s="12" t="e">
        <f>IF(表2_4[[#This Row],[年收入总个人所得税税负]]=MIN(表2_4[[#All],[年收入总个人所得税税负]]),表2_4[[#This Row],[年收入总个人所得税税负]],NA())</f>
        <v>#N/A</v>
      </c>
      <c r="G345" s="12">
        <f>1-表2_4[[#This Row],[薪酬发放比例]]</f>
        <v>0.34299999999999997</v>
      </c>
    </row>
    <row r="346" spans="1:7" x14ac:dyDescent="0.25">
      <c r="A346" s="11">
        <v>0.65600000000000003</v>
      </c>
      <c r="B346" s="7">
        <f>ROUND((MAX((最优测算!$D$7*A346-SUM(最优测算!$D$9:$D$25))*{3;10;20;25;30;35;45}%-{0;2520;16920;31920;52920;85920;181920},0)+IFERROR(最优测算!$D$7*(1-A346)*VLOOKUP(最优测算!$D$7*(1-A346)/12-1%%,数据!$J$3:$L$9,2,1)-VLOOKUP(最优测算!$D$7*(1-A346)/12-1%%,数据!$J$3:$L$9,3,1),0))/最优测算!$D$7,5)</f>
        <v>0.11126999999999999</v>
      </c>
      <c r="C346" s="8">
        <f>最优测算!$D$7*A346</f>
        <v>295200</v>
      </c>
      <c r="D346" s="8">
        <f>最优测算!$D$7*(1-A346)</f>
        <v>154800</v>
      </c>
      <c r="E3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6" s="12" t="e">
        <f>IF(表2_4[[#This Row],[年收入总个人所得税税负]]=MIN(表2_4[[#All],[年收入总个人所得税税负]]),表2_4[[#This Row],[年收入总个人所得税税负]],NA())</f>
        <v>#N/A</v>
      </c>
      <c r="G346" s="12">
        <f>1-表2_4[[#This Row],[薪酬发放比例]]</f>
        <v>0.34399999999999997</v>
      </c>
    </row>
    <row r="347" spans="1:7" x14ac:dyDescent="0.25">
      <c r="A347" s="11">
        <v>0.65500000000000003</v>
      </c>
      <c r="B347" s="7">
        <f>ROUND((MAX((最优测算!$D$7*A347-SUM(最优测算!$D$9:$D$25))*{3;10;20;25;30;35;45}%-{0;2520;16920;31920;52920;85920;181920},0)+IFERROR(最优测算!$D$7*(1-A347)*VLOOKUP(最优测算!$D$7*(1-A347)/12-1%%,数据!$J$3:$L$9,2,1)-VLOOKUP(最优测算!$D$7*(1-A347)/12-1%%,数据!$J$3:$L$9,3,1),0))/最优测算!$D$7,5)</f>
        <v>0.11126999999999999</v>
      </c>
      <c r="C347" s="8">
        <f>最优测算!$D$7*A347</f>
        <v>294750</v>
      </c>
      <c r="D347" s="8">
        <f>最优测算!$D$7*(1-A347)</f>
        <v>155250</v>
      </c>
      <c r="E3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7" s="12" t="e">
        <f>IF(表2_4[[#This Row],[年收入总个人所得税税负]]=MIN(表2_4[[#All],[年收入总个人所得税税负]]),表2_4[[#This Row],[年收入总个人所得税税负]],NA())</f>
        <v>#N/A</v>
      </c>
      <c r="G347" s="12">
        <f>1-表2_4[[#This Row],[薪酬发放比例]]</f>
        <v>0.34499999999999997</v>
      </c>
    </row>
    <row r="348" spans="1:7" x14ac:dyDescent="0.25">
      <c r="A348" s="11">
        <v>0.65400000000000003</v>
      </c>
      <c r="B348" s="7">
        <f>ROUND((MAX((最优测算!$D$7*A348-SUM(最优测算!$D$9:$D$25))*{3;10;20;25;30;35;45}%-{0;2520;16920;31920;52920;85920;181920},0)+IFERROR(最优测算!$D$7*(1-A348)*VLOOKUP(最优测算!$D$7*(1-A348)/12-1%%,数据!$J$3:$L$9,2,1)-VLOOKUP(最优测算!$D$7*(1-A348)/12-1%%,数据!$J$3:$L$9,3,1),0))/最优测算!$D$7,5)</f>
        <v>0.11126999999999999</v>
      </c>
      <c r="C348" s="8">
        <f>最优测算!$D$7*A348</f>
        <v>294300</v>
      </c>
      <c r="D348" s="8">
        <f>最优测算!$D$7*(1-A348)</f>
        <v>155700</v>
      </c>
      <c r="E3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8" s="12" t="e">
        <f>IF(表2_4[[#This Row],[年收入总个人所得税税负]]=MIN(表2_4[[#All],[年收入总个人所得税税负]]),表2_4[[#This Row],[年收入总个人所得税税负]],NA())</f>
        <v>#N/A</v>
      </c>
      <c r="G348" s="12">
        <f>1-表2_4[[#This Row],[薪酬发放比例]]</f>
        <v>0.34599999999999997</v>
      </c>
    </row>
    <row r="349" spans="1:7" x14ac:dyDescent="0.25">
      <c r="A349" s="11">
        <v>0.65300000000000002</v>
      </c>
      <c r="B349" s="7">
        <f>ROUND((MAX((最优测算!$D$7*A349-SUM(最优测算!$D$9:$D$25))*{3;10;20;25;30;35;45}%-{0;2520;16920;31920;52920;85920;181920},0)+IFERROR(最优测算!$D$7*(1-A349)*VLOOKUP(最优测算!$D$7*(1-A349)/12-1%%,数据!$J$3:$L$9,2,1)-VLOOKUP(最优测算!$D$7*(1-A349)/12-1%%,数据!$J$3:$L$9,3,1),0))/最优测算!$D$7,5)</f>
        <v>0.11126999999999999</v>
      </c>
      <c r="C349" s="8">
        <f>最优测算!$D$7*A349</f>
        <v>293850</v>
      </c>
      <c r="D349" s="8">
        <f>最优测算!$D$7*(1-A349)</f>
        <v>156150</v>
      </c>
      <c r="E3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49" s="12" t="e">
        <f>IF(表2_4[[#This Row],[年收入总个人所得税税负]]=MIN(表2_4[[#All],[年收入总个人所得税税负]]),表2_4[[#This Row],[年收入总个人所得税税负]],NA())</f>
        <v>#N/A</v>
      </c>
      <c r="G349" s="12">
        <f>1-表2_4[[#This Row],[薪酬发放比例]]</f>
        <v>0.34699999999999998</v>
      </c>
    </row>
    <row r="350" spans="1:7" x14ac:dyDescent="0.25">
      <c r="A350" s="11">
        <v>0.65200000000000002</v>
      </c>
      <c r="B350" s="7">
        <f>ROUND((MAX((最优测算!$D$7*A350-SUM(最优测算!$D$9:$D$25))*{3;10;20;25;30;35;45}%-{0;2520;16920;31920;52920;85920;181920},0)+IFERROR(最优测算!$D$7*(1-A350)*VLOOKUP(最优测算!$D$7*(1-A350)/12-1%%,数据!$J$3:$L$9,2,1)-VLOOKUP(最优测算!$D$7*(1-A350)/12-1%%,数据!$J$3:$L$9,3,1),0))/最优测算!$D$7,5)</f>
        <v>0.11126999999999999</v>
      </c>
      <c r="C350" s="8">
        <f>最优测算!$D$7*A350</f>
        <v>293400</v>
      </c>
      <c r="D350" s="8">
        <f>最优测算!$D$7*(1-A350)</f>
        <v>156600</v>
      </c>
      <c r="E3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0" s="12" t="e">
        <f>IF(表2_4[[#This Row],[年收入总个人所得税税负]]=MIN(表2_4[[#All],[年收入总个人所得税税负]]),表2_4[[#This Row],[年收入总个人所得税税负]],NA())</f>
        <v>#N/A</v>
      </c>
      <c r="G350" s="12">
        <f>1-表2_4[[#This Row],[薪酬发放比例]]</f>
        <v>0.34799999999999998</v>
      </c>
    </row>
    <row r="351" spans="1:7" x14ac:dyDescent="0.25">
      <c r="A351" s="11">
        <v>0.65100000000000002</v>
      </c>
      <c r="B351" s="7">
        <f>ROUND((MAX((最优测算!$D$7*A351-SUM(最优测算!$D$9:$D$25))*{3;10;20;25;30;35;45}%-{0;2520;16920;31920;52920;85920;181920},0)+IFERROR(最优测算!$D$7*(1-A351)*VLOOKUP(最优测算!$D$7*(1-A351)/12-1%%,数据!$J$3:$L$9,2,1)-VLOOKUP(最优测算!$D$7*(1-A351)/12-1%%,数据!$J$3:$L$9,3,1),0))/最优测算!$D$7,5)</f>
        <v>0.11126999999999999</v>
      </c>
      <c r="C351" s="8">
        <f>最优测算!$D$7*A351</f>
        <v>292950</v>
      </c>
      <c r="D351" s="8">
        <f>最优测算!$D$7*(1-A351)</f>
        <v>157050</v>
      </c>
      <c r="E3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1" s="12" t="e">
        <f>IF(表2_4[[#This Row],[年收入总个人所得税税负]]=MIN(表2_4[[#All],[年收入总个人所得税税负]]),表2_4[[#This Row],[年收入总个人所得税税负]],NA())</f>
        <v>#N/A</v>
      </c>
      <c r="G351" s="12">
        <f>1-表2_4[[#This Row],[薪酬发放比例]]</f>
        <v>0.34899999999999998</v>
      </c>
    </row>
    <row r="352" spans="1:7" x14ac:dyDescent="0.25">
      <c r="A352" s="11">
        <v>0.65</v>
      </c>
      <c r="B352" s="7">
        <f>ROUND((MAX((最优测算!$D$7*A352-SUM(最优测算!$D$9:$D$25))*{3;10;20;25;30;35;45}%-{0;2520;16920;31920;52920;85920;181920},0)+IFERROR(最优测算!$D$7*(1-A352)*VLOOKUP(最优测算!$D$7*(1-A352)/12-1%%,数据!$J$3:$L$9,2,1)-VLOOKUP(最优测算!$D$7*(1-A352)/12-1%%,数据!$J$3:$L$9,3,1),0))/最优测算!$D$7,5)</f>
        <v>0.11126999999999999</v>
      </c>
      <c r="C352" s="8">
        <f>最优测算!$D$7*A352</f>
        <v>292500</v>
      </c>
      <c r="D352" s="8">
        <f>最优测算!$D$7*(1-A352)</f>
        <v>157500</v>
      </c>
      <c r="E3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2" s="12" t="e">
        <f>IF(表2_4[[#This Row],[年收入总个人所得税税负]]=MIN(表2_4[[#All],[年收入总个人所得税税负]]),表2_4[[#This Row],[年收入总个人所得税税负]],NA())</f>
        <v>#N/A</v>
      </c>
      <c r="G352" s="12">
        <f>1-表2_4[[#This Row],[薪酬发放比例]]</f>
        <v>0.35</v>
      </c>
    </row>
    <row r="353" spans="1:7" x14ac:dyDescent="0.25">
      <c r="A353" s="11">
        <v>0.64900000000000002</v>
      </c>
      <c r="B353" s="7">
        <f>ROUND((MAX((最优测算!$D$7*A353-SUM(最优测算!$D$9:$D$25))*{3;10;20;25;30;35;45}%-{0;2520;16920;31920;52920;85920;181920},0)+IFERROR(最优测算!$D$7*(1-A353)*VLOOKUP(最优测算!$D$7*(1-A353)/12-1%%,数据!$J$3:$L$9,2,1)-VLOOKUP(最优测算!$D$7*(1-A353)/12-1%%,数据!$J$3:$L$9,3,1),0))/最优测算!$D$7,5)</f>
        <v>0.11126999999999999</v>
      </c>
      <c r="C353" s="8">
        <f>最优测算!$D$7*A353</f>
        <v>292050</v>
      </c>
      <c r="D353" s="8">
        <f>最优测算!$D$7*(1-A353)</f>
        <v>157950</v>
      </c>
      <c r="E3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3" s="12" t="e">
        <f>IF(表2_4[[#This Row],[年收入总个人所得税税负]]=MIN(表2_4[[#All],[年收入总个人所得税税负]]),表2_4[[#This Row],[年收入总个人所得税税负]],NA())</f>
        <v>#N/A</v>
      </c>
      <c r="G353" s="12">
        <f>1-表2_4[[#This Row],[薪酬发放比例]]</f>
        <v>0.35099999999999998</v>
      </c>
    </row>
    <row r="354" spans="1:7" x14ac:dyDescent="0.25">
      <c r="A354" s="11">
        <v>0.64800000000000002</v>
      </c>
      <c r="B354" s="7">
        <f>ROUND((MAX((最优测算!$D$7*A354-SUM(最优测算!$D$9:$D$25))*{3;10;20;25;30;35;45}%-{0;2520;16920;31920;52920;85920;181920},0)+IFERROR(最优测算!$D$7*(1-A354)*VLOOKUP(最优测算!$D$7*(1-A354)/12-1%%,数据!$J$3:$L$9,2,1)-VLOOKUP(最优测算!$D$7*(1-A354)/12-1%%,数据!$J$3:$L$9,3,1),0))/最优测算!$D$7,5)</f>
        <v>0.11126999999999999</v>
      </c>
      <c r="C354" s="8">
        <f>最优测算!$D$7*A354</f>
        <v>291600</v>
      </c>
      <c r="D354" s="8">
        <f>最优测算!$D$7*(1-A354)</f>
        <v>158400</v>
      </c>
      <c r="E3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4" s="12" t="e">
        <f>IF(表2_4[[#This Row],[年收入总个人所得税税负]]=MIN(表2_4[[#All],[年收入总个人所得税税负]]),表2_4[[#This Row],[年收入总个人所得税税负]],NA())</f>
        <v>#N/A</v>
      </c>
      <c r="G354" s="12">
        <f>1-表2_4[[#This Row],[薪酬发放比例]]</f>
        <v>0.35199999999999998</v>
      </c>
    </row>
    <row r="355" spans="1:7" x14ac:dyDescent="0.25">
      <c r="A355" s="11">
        <v>0.64700000000000002</v>
      </c>
      <c r="B355" s="7">
        <f>ROUND((MAX((最优测算!$D$7*A355-SUM(最优测算!$D$9:$D$25))*{3;10;20;25;30;35;45}%-{0;2520;16920;31920;52920;85920;181920},0)+IFERROR(最优测算!$D$7*(1-A355)*VLOOKUP(最优测算!$D$7*(1-A355)/12-1%%,数据!$J$3:$L$9,2,1)-VLOOKUP(最优测算!$D$7*(1-A355)/12-1%%,数据!$J$3:$L$9,3,1),0))/最优测算!$D$7,5)</f>
        <v>0.11126999999999999</v>
      </c>
      <c r="C355" s="8">
        <f>最优测算!$D$7*A355</f>
        <v>291150</v>
      </c>
      <c r="D355" s="8">
        <f>最优测算!$D$7*(1-A355)</f>
        <v>158850</v>
      </c>
      <c r="E3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5" s="12" t="e">
        <f>IF(表2_4[[#This Row],[年收入总个人所得税税负]]=MIN(表2_4[[#All],[年收入总个人所得税税负]]),表2_4[[#This Row],[年收入总个人所得税税负]],NA())</f>
        <v>#N/A</v>
      </c>
      <c r="G355" s="12">
        <f>1-表2_4[[#This Row],[薪酬发放比例]]</f>
        <v>0.35299999999999998</v>
      </c>
    </row>
    <row r="356" spans="1:7" x14ac:dyDescent="0.25">
      <c r="A356" s="11">
        <v>0.64600000000000002</v>
      </c>
      <c r="B356" s="7">
        <f>ROUND((MAX((最优测算!$D$7*A356-SUM(最优测算!$D$9:$D$25))*{3;10;20;25;30;35;45}%-{0;2520;16920;31920;52920;85920;181920},0)+IFERROR(最优测算!$D$7*(1-A356)*VLOOKUP(最优测算!$D$7*(1-A356)/12-1%%,数据!$J$3:$L$9,2,1)-VLOOKUP(最优测算!$D$7*(1-A356)/12-1%%,数据!$J$3:$L$9,3,1),0))/最优测算!$D$7,5)</f>
        <v>0.11126999999999999</v>
      </c>
      <c r="C356" s="8">
        <f>最优测算!$D$7*A356</f>
        <v>290700</v>
      </c>
      <c r="D356" s="8">
        <f>最优测算!$D$7*(1-A356)</f>
        <v>159300</v>
      </c>
      <c r="E3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6" s="12" t="e">
        <f>IF(表2_4[[#This Row],[年收入总个人所得税税负]]=MIN(表2_4[[#All],[年收入总个人所得税税负]]),表2_4[[#This Row],[年收入总个人所得税税负]],NA())</f>
        <v>#N/A</v>
      </c>
      <c r="G356" s="12">
        <f>1-表2_4[[#This Row],[薪酬发放比例]]</f>
        <v>0.35399999999999998</v>
      </c>
    </row>
    <row r="357" spans="1:7" x14ac:dyDescent="0.25">
      <c r="A357" s="11">
        <v>0.64500000000000002</v>
      </c>
      <c r="B357" s="7">
        <f>ROUND((MAX((最优测算!$D$7*A357-SUM(最优测算!$D$9:$D$25))*{3;10;20;25;30;35;45}%-{0;2520;16920;31920;52920;85920;181920},0)+IFERROR(最优测算!$D$7*(1-A357)*VLOOKUP(最优测算!$D$7*(1-A357)/12-1%%,数据!$J$3:$L$9,2,1)-VLOOKUP(最优测算!$D$7*(1-A357)/12-1%%,数据!$J$3:$L$9,3,1),0))/最优测算!$D$7,5)</f>
        <v>0.11126999999999999</v>
      </c>
      <c r="C357" s="8">
        <f>最优测算!$D$7*A357</f>
        <v>290250</v>
      </c>
      <c r="D357" s="8">
        <f>最优测算!$D$7*(1-A357)</f>
        <v>159750</v>
      </c>
      <c r="E3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7" s="12" t="e">
        <f>IF(表2_4[[#This Row],[年收入总个人所得税税负]]=MIN(表2_4[[#All],[年收入总个人所得税税负]]),表2_4[[#This Row],[年收入总个人所得税税负]],NA())</f>
        <v>#N/A</v>
      </c>
      <c r="G357" s="12">
        <f>1-表2_4[[#This Row],[薪酬发放比例]]</f>
        <v>0.35499999999999998</v>
      </c>
    </row>
    <row r="358" spans="1:7" x14ac:dyDescent="0.25">
      <c r="A358" s="11">
        <v>0.64400000000000002</v>
      </c>
      <c r="B358" s="7">
        <f>ROUND((MAX((最优测算!$D$7*A358-SUM(最优测算!$D$9:$D$25))*{3;10;20;25;30;35;45}%-{0;2520;16920;31920;52920;85920;181920},0)+IFERROR(最优测算!$D$7*(1-A358)*VLOOKUP(最优测算!$D$7*(1-A358)/12-1%%,数据!$J$3:$L$9,2,1)-VLOOKUP(最优测算!$D$7*(1-A358)/12-1%%,数据!$J$3:$L$9,3,1),0))/最优测算!$D$7,5)</f>
        <v>0.11126999999999999</v>
      </c>
      <c r="C358" s="8">
        <f>最优测算!$D$7*A358</f>
        <v>289800</v>
      </c>
      <c r="D358" s="8">
        <f>最优测算!$D$7*(1-A358)</f>
        <v>160200</v>
      </c>
      <c r="E3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8" s="12" t="e">
        <f>IF(表2_4[[#This Row],[年收入总个人所得税税负]]=MIN(表2_4[[#All],[年收入总个人所得税税负]]),表2_4[[#This Row],[年收入总个人所得税税负]],NA())</f>
        <v>#N/A</v>
      </c>
      <c r="G358" s="12">
        <f>1-表2_4[[#This Row],[薪酬发放比例]]</f>
        <v>0.35599999999999998</v>
      </c>
    </row>
    <row r="359" spans="1:7" x14ac:dyDescent="0.25">
      <c r="A359" s="11">
        <v>0.64300000000000002</v>
      </c>
      <c r="B359" s="7">
        <f>ROUND((MAX((最优测算!$D$7*A359-SUM(最优测算!$D$9:$D$25))*{3;10;20;25;30;35;45}%-{0;2520;16920;31920;52920;85920;181920},0)+IFERROR(最优测算!$D$7*(1-A359)*VLOOKUP(最优测算!$D$7*(1-A359)/12-1%%,数据!$J$3:$L$9,2,1)-VLOOKUP(最优测算!$D$7*(1-A359)/12-1%%,数据!$J$3:$L$9,3,1),0))/最优测算!$D$7,5)</f>
        <v>0.11126999999999999</v>
      </c>
      <c r="C359" s="8">
        <f>最优测算!$D$7*A359</f>
        <v>289350</v>
      </c>
      <c r="D359" s="8">
        <f>最优测算!$D$7*(1-A359)</f>
        <v>160650</v>
      </c>
      <c r="E3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59" s="12" t="e">
        <f>IF(表2_4[[#This Row],[年收入总个人所得税税负]]=MIN(表2_4[[#All],[年收入总个人所得税税负]]),表2_4[[#This Row],[年收入总个人所得税税负]],NA())</f>
        <v>#N/A</v>
      </c>
      <c r="G359" s="12">
        <f>1-表2_4[[#This Row],[薪酬发放比例]]</f>
        <v>0.35699999999999998</v>
      </c>
    </row>
    <row r="360" spans="1:7" x14ac:dyDescent="0.25">
      <c r="A360" s="11">
        <v>0.64200000000000002</v>
      </c>
      <c r="B360" s="7">
        <f>ROUND((MAX((最优测算!$D$7*A360-SUM(最优测算!$D$9:$D$25))*{3;10;20;25;30;35;45}%-{0;2520;16920;31920;52920;85920;181920},0)+IFERROR(最优测算!$D$7*(1-A360)*VLOOKUP(最优测算!$D$7*(1-A360)/12-1%%,数据!$J$3:$L$9,2,1)-VLOOKUP(最优测算!$D$7*(1-A360)/12-1%%,数据!$J$3:$L$9,3,1),0))/最优测算!$D$7,5)</f>
        <v>0.11126999999999999</v>
      </c>
      <c r="C360" s="8">
        <f>最优测算!$D$7*A360</f>
        <v>288900</v>
      </c>
      <c r="D360" s="8">
        <f>最优测算!$D$7*(1-A360)</f>
        <v>161100</v>
      </c>
      <c r="E3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0" s="12" t="e">
        <f>IF(表2_4[[#This Row],[年收入总个人所得税税负]]=MIN(表2_4[[#All],[年收入总个人所得税税负]]),表2_4[[#This Row],[年收入总个人所得税税负]],NA())</f>
        <v>#N/A</v>
      </c>
      <c r="G360" s="12">
        <f>1-表2_4[[#This Row],[薪酬发放比例]]</f>
        <v>0.35799999999999998</v>
      </c>
    </row>
    <row r="361" spans="1:7" x14ac:dyDescent="0.25">
      <c r="A361" s="11">
        <v>0.64100000000000001</v>
      </c>
      <c r="B361" s="7">
        <f>ROUND((MAX((最优测算!$D$7*A361-SUM(最优测算!$D$9:$D$25))*{3;10;20;25;30;35;45}%-{0;2520;16920;31920;52920;85920;181920},0)+IFERROR(最优测算!$D$7*(1-A361)*VLOOKUP(最优测算!$D$7*(1-A361)/12-1%%,数据!$J$3:$L$9,2,1)-VLOOKUP(最优测算!$D$7*(1-A361)/12-1%%,数据!$J$3:$L$9,3,1),0))/最优测算!$D$7,5)</f>
        <v>0.11126999999999999</v>
      </c>
      <c r="C361" s="8">
        <f>最优测算!$D$7*A361</f>
        <v>288450</v>
      </c>
      <c r="D361" s="8">
        <f>最优测算!$D$7*(1-A361)</f>
        <v>161550</v>
      </c>
      <c r="E3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1" s="12" t="e">
        <f>IF(表2_4[[#This Row],[年收入总个人所得税税负]]=MIN(表2_4[[#All],[年收入总个人所得税税负]]),表2_4[[#This Row],[年收入总个人所得税税负]],NA())</f>
        <v>#N/A</v>
      </c>
      <c r="G361" s="12">
        <f>1-表2_4[[#This Row],[薪酬发放比例]]</f>
        <v>0.35899999999999999</v>
      </c>
    </row>
    <row r="362" spans="1:7" x14ac:dyDescent="0.25">
      <c r="A362" s="11">
        <v>0.64</v>
      </c>
      <c r="B362" s="7">
        <f>ROUND((MAX((最优测算!$D$7*A362-SUM(最优测算!$D$9:$D$25))*{3;10;20;25;30;35;45}%-{0;2520;16920;31920;52920;85920;181920},0)+IFERROR(最优测算!$D$7*(1-A362)*VLOOKUP(最优测算!$D$7*(1-A362)/12-1%%,数据!$J$3:$L$9,2,1)-VLOOKUP(最优测算!$D$7*(1-A362)/12-1%%,数据!$J$3:$L$9,3,1),0))/最优测算!$D$7,5)</f>
        <v>0.11126999999999999</v>
      </c>
      <c r="C362" s="8">
        <f>最优测算!$D$7*A362</f>
        <v>288000</v>
      </c>
      <c r="D362" s="8">
        <f>最优测算!$D$7*(1-A362)</f>
        <v>162000</v>
      </c>
      <c r="E3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2" s="12" t="e">
        <f>IF(表2_4[[#This Row],[年收入总个人所得税税负]]=MIN(表2_4[[#All],[年收入总个人所得税税负]]),表2_4[[#This Row],[年收入总个人所得税税负]],NA())</f>
        <v>#N/A</v>
      </c>
      <c r="G362" s="12">
        <f>1-表2_4[[#This Row],[薪酬发放比例]]</f>
        <v>0.36</v>
      </c>
    </row>
    <row r="363" spans="1:7" x14ac:dyDescent="0.25">
      <c r="A363" s="11">
        <v>0.63900000000000001</v>
      </c>
      <c r="B363" s="7">
        <f>ROUND((MAX((最优测算!$D$7*A363-SUM(最优测算!$D$9:$D$25))*{3;10;20;25;30;35;45}%-{0;2520;16920;31920;52920;85920;181920},0)+IFERROR(最优测算!$D$7*(1-A363)*VLOOKUP(最优测算!$D$7*(1-A363)/12-1%%,数据!$J$3:$L$9,2,1)-VLOOKUP(最优测算!$D$7*(1-A363)/12-1%%,数据!$J$3:$L$9,3,1),0))/最优测算!$D$7,5)</f>
        <v>0.11126999999999999</v>
      </c>
      <c r="C363" s="8">
        <f>最优测算!$D$7*A363</f>
        <v>287550</v>
      </c>
      <c r="D363" s="8">
        <f>最优测算!$D$7*(1-A363)</f>
        <v>162450</v>
      </c>
      <c r="E3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3" s="12" t="e">
        <f>IF(表2_4[[#This Row],[年收入总个人所得税税负]]=MIN(表2_4[[#All],[年收入总个人所得税税负]]),表2_4[[#This Row],[年收入总个人所得税税负]],NA())</f>
        <v>#N/A</v>
      </c>
      <c r="G363" s="12">
        <f>1-表2_4[[#This Row],[薪酬发放比例]]</f>
        <v>0.36099999999999999</v>
      </c>
    </row>
    <row r="364" spans="1:7" x14ac:dyDescent="0.25">
      <c r="A364" s="11">
        <v>0.63800000000000001</v>
      </c>
      <c r="B364" s="7">
        <f>ROUND((MAX((最优测算!$D$7*A364-SUM(最优测算!$D$9:$D$25))*{3;10;20;25;30;35;45}%-{0;2520;16920;31920;52920;85920;181920},0)+IFERROR(最优测算!$D$7*(1-A364)*VLOOKUP(最优测算!$D$7*(1-A364)/12-1%%,数据!$J$3:$L$9,2,1)-VLOOKUP(最优测算!$D$7*(1-A364)/12-1%%,数据!$J$3:$L$9,3,1),0))/最优测算!$D$7,5)</f>
        <v>0.11126999999999999</v>
      </c>
      <c r="C364" s="8">
        <f>最优测算!$D$7*A364</f>
        <v>287100</v>
      </c>
      <c r="D364" s="8">
        <f>最优测算!$D$7*(1-A364)</f>
        <v>162900</v>
      </c>
      <c r="E3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4" s="12" t="e">
        <f>IF(表2_4[[#This Row],[年收入总个人所得税税负]]=MIN(表2_4[[#All],[年收入总个人所得税税负]]),表2_4[[#This Row],[年收入总个人所得税税负]],NA())</f>
        <v>#N/A</v>
      </c>
      <c r="G364" s="12">
        <f>1-表2_4[[#This Row],[薪酬发放比例]]</f>
        <v>0.36199999999999999</v>
      </c>
    </row>
    <row r="365" spans="1:7" x14ac:dyDescent="0.25">
      <c r="A365" s="11">
        <v>0.63700000000000001</v>
      </c>
      <c r="B365" s="7">
        <f>ROUND((MAX((最优测算!$D$7*A365-SUM(最优测算!$D$9:$D$25))*{3;10;20;25;30;35;45}%-{0;2520;16920;31920;52920;85920;181920},0)+IFERROR(最优测算!$D$7*(1-A365)*VLOOKUP(最优测算!$D$7*(1-A365)/12-1%%,数据!$J$3:$L$9,2,1)-VLOOKUP(最优测算!$D$7*(1-A365)/12-1%%,数据!$J$3:$L$9,3,1),0))/最优测算!$D$7,5)</f>
        <v>0.11126999999999999</v>
      </c>
      <c r="C365" s="8">
        <f>最优测算!$D$7*A365</f>
        <v>286650</v>
      </c>
      <c r="D365" s="8">
        <f>最优测算!$D$7*(1-A365)</f>
        <v>163350</v>
      </c>
      <c r="E3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5" s="12" t="e">
        <f>IF(表2_4[[#This Row],[年收入总个人所得税税负]]=MIN(表2_4[[#All],[年收入总个人所得税税负]]),表2_4[[#This Row],[年收入总个人所得税税负]],NA())</f>
        <v>#N/A</v>
      </c>
      <c r="G365" s="12">
        <f>1-表2_4[[#This Row],[薪酬发放比例]]</f>
        <v>0.36299999999999999</v>
      </c>
    </row>
    <row r="366" spans="1:7" x14ac:dyDescent="0.25">
      <c r="A366" s="11">
        <v>0.63600000000000001</v>
      </c>
      <c r="B366" s="7">
        <f>ROUND((MAX((最优测算!$D$7*A366-SUM(最优测算!$D$9:$D$25))*{3;10;20;25;30;35;45}%-{0;2520;16920;31920;52920;85920;181920},0)+IFERROR(最优测算!$D$7*(1-A366)*VLOOKUP(最优测算!$D$7*(1-A366)/12-1%%,数据!$J$3:$L$9,2,1)-VLOOKUP(最优测算!$D$7*(1-A366)/12-1%%,数据!$J$3:$L$9,3,1),0))/最优测算!$D$7,5)</f>
        <v>0.11126999999999999</v>
      </c>
      <c r="C366" s="8">
        <f>最优测算!$D$7*A366</f>
        <v>286200</v>
      </c>
      <c r="D366" s="8">
        <f>最优测算!$D$7*(1-A366)</f>
        <v>163800</v>
      </c>
      <c r="E3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6" s="12" t="e">
        <f>IF(表2_4[[#This Row],[年收入总个人所得税税负]]=MIN(表2_4[[#All],[年收入总个人所得税税负]]),表2_4[[#This Row],[年收入总个人所得税税负]],NA())</f>
        <v>#N/A</v>
      </c>
      <c r="G366" s="12">
        <f>1-表2_4[[#This Row],[薪酬发放比例]]</f>
        <v>0.36399999999999999</v>
      </c>
    </row>
    <row r="367" spans="1:7" x14ac:dyDescent="0.25">
      <c r="A367" s="11">
        <v>0.63500000000000001</v>
      </c>
      <c r="B367" s="7">
        <f>ROUND((MAX((最优测算!$D$7*A367-SUM(最优测算!$D$9:$D$25))*{3;10;20;25;30;35;45}%-{0;2520;16920;31920;52920;85920;181920},0)+IFERROR(最优测算!$D$7*(1-A367)*VLOOKUP(最优测算!$D$7*(1-A367)/12-1%%,数据!$J$3:$L$9,2,1)-VLOOKUP(最优测算!$D$7*(1-A367)/12-1%%,数据!$J$3:$L$9,3,1),0))/最优测算!$D$7,5)</f>
        <v>0.11126999999999999</v>
      </c>
      <c r="C367" s="8">
        <f>最优测算!$D$7*A367</f>
        <v>285750</v>
      </c>
      <c r="D367" s="8">
        <f>最优测算!$D$7*(1-A367)</f>
        <v>164250</v>
      </c>
      <c r="E3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7" s="12" t="e">
        <f>IF(表2_4[[#This Row],[年收入总个人所得税税负]]=MIN(表2_4[[#All],[年收入总个人所得税税负]]),表2_4[[#This Row],[年收入总个人所得税税负]],NA())</f>
        <v>#N/A</v>
      </c>
      <c r="G367" s="12">
        <f>1-表2_4[[#This Row],[薪酬发放比例]]</f>
        <v>0.36499999999999999</v>
      </c>
    </row>
    <row r="368" spans="1:7" x14ac:dyDescent="0.25">
      <c r="A368" s="11">
        <v>0.63400000000000001</v>
      </c>
      <c r="B368" s="7">
        <f>ROUND((MAX((最优测算!$D$7*A368-SUM(最优测算!$D$9:$D$25))*{3;10;20;25;30;35;45}%-{0;2520;16920;31920;52920;85920;181920},0)+IFERROR(最优测算!$D$7*(1-A368)*VLOOKUP(最优测算!$D$7*(1-A368)/12-1%%,数据!$J$3:$L$9,2,1)-VLOOKUP(最优测算!$D$7*(1-A368)/12-1%%,数据!$J$3:$L$9,3,1),0))/最优测算!$D$7,5)</f>
        <v>0.11126999999999999</v>
      </c>
      <c r="C368" s="8">
        <f>最优测算!$D$7*A368</f>
        <v>285300</v>
      </c>
      <c r="D368" s="8">
        <f>最优测算!$D$7*(1-A368)</f>
        <v>164700</v>
      </c>
      <c r="E3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8" s="12" t="e">
        <f>IF(表2_4[[#This Row],[年收入总个人所得税税负]]=MIN(表2_4[[#All],[年收入总个人所得税税负]]),表2_4[[#This Row],[年收入总个人所得税税负]],NA())</f>
        <v>#N/A</v>
      </c>
      <c r="G368" s="12">
        <f>1-表2_4[[#This Row],[薪酬发放比例]]</f>
        <v>0.36599999999999999</v>
      </c>
    </row>
    <row r="369" spans="1:7" x14ac:dyDescent="0.25">
      <c r="A369" s="11">
        <v>0.63300000000000001</v>
      </c>
      <c r="B369" s="7">
        <f>ROUND((MAX((最优测算!$D$7*A369-SUM(最优测算!$D$9:$D$25))*{3;10;20;25;30;35;45}%-{0;2520;16920;31920;52920;85920;181920},0)+IFERROR(最优测算!$D$7*(1-A369)*VLOOKUP(最优测算!$D$7*(1-A369)/12-1%%,数据!$J$3:$L$9,2,1)-VLOOKUP(最优测算!$D$7*(1-A369)/12-1%%,数据!$J$3:$L$9,3,1),0))/最优测算!$D$7,5)</f>
        <v>0.11126999999999999</v>
      </c>
      <c r="C369" s="8">
        <f>最优测算!$D$7*A369</f>
        <v>284850</v>
      </c>
      <c r="D369" s="8">
        <f>最优测算!$D$7*(1-A369)</f>
        <v>165150</v>
      </c>
      <c r="E3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69" s="12" t="e">
        <f>IF(表2_4[[#This Row],[年收入总个人所得税税负]]=MIN(表2_4[[#All],[年收入总个人所得税税负]]),表2_4[[#This Row],[年收入总个人所得税税负]],NA())</f>
        <v>#N/A</v>
      </c>
      <c r="G369" s="12">
        <f>1-表2_4[[#This Row],[薪酬发放比例]]</f>
        <v>0.36699999999999999</v>
      </c>
    </row>
    <row r="370" spans="1:7" x14ac:dyDescent="0.25">
      <c r="A370" s="11">
        <v>0.63200000000000001</v>
      </c>
      <c r="B370" s="7">
        <f>ROUND((MAX((最优测算!$D$7*A370-SUM(最优测算!$D$9:$D$25))*{3;10;20;25;30;35;45}%-{0;2520;16920;31920;52920;85920;181920},0)+IFERROR(最优测算!$D$7*(1-A370)*VLOOKUP(最优测算!$D$7*(1-A370)/12-1%%,数据!$J$3:$L$9,2,1)-VLOOKUP(最优测算!$D$7*(1-A370)/12-1%%,数据!$J$3:$L$9,3,1),0))/最优测算!$D$7,5)</f>
        <v>0.11126999999999999</v>
      </c>
      <c r="C370" s="8">
        <f>最优测算!$D$7*A370</f>
        <v>284400</v>
      </c>
      <c r="D370" s="8">
        <f>最优测算!$D$7*(1-A370)</f>
        <v>165600</v>
      </c>
      <c r="E3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0" s="12" t="e">
        <f>IF(表2_4[[#This Row],[年收入总个人所得税税负]]=MIN(表2_4[[#All],[年收入总个人所得税税负]]),表2_4[[#This Row],[年收入总个人所得税税负]],NA())</f>
        <v>#N/A</v>
      </c>
      <c r="G370" s="12">
        <f>1-表2_4[[#This Row],[薪酬发放比例]]</f>
        <v>0.36799999999999999</v>
      </c>
    </row>
    <row r="371" spans="1:7" x14ac:dyDescent="0.25">
      <c r="A371" s="11">
        <v>0.63100000000000001</v>
      </c>
      <c r="B371" s="7">
        <f>ROUND((MAX((最优测算!$D$7*A371-SUM(最优测算!$D$9:$D$25))*{3;10;20;25;30;35;45}%-{0;2520;16920;31920;52920;85920;181920},0)+IFERROR(最优测算!$D$7*(1-A371)*VLOOKUP(最优测算!$D$7*(1-A371)/12-1%%,数据!$J$3:$L$9,2,1)-VLOOKUP(最优测算!$D$7*(1-A371)/12-1%%,数据!$J$3:$L$9,3,1),0))/最优测算!$D$7,5)</f>
        <v>0.11126999999999999</v>
      </c>
      <c r="C371" s="8">
        <f>最优测算!$D$7*A371</f>
        <v>283950</v>
      </c>
      <c r="D371" s="8">
        <f>最优测算!$D$7*(1-A371)</f>
        <v>166050</v>
      </c>
      <c r="E3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1" s="12" t="e">
        <f>IF(表2_4[[#This Row],[年收入总个人所得税税负]]=MIN(表2_4[[#All],[年收入总个人所得税税负]]),表2_4[[#This Row],[年收入总个人所得税税负]],NA())</f>
        <v>#N/A</v>
      </c>
      <c r="G371" s="12">
        <f>1-表2_4[[#This Row],[薪酬发放比例]]</f>
        <v>0.36899999999999999</v>
      </c>
    </row>
    <row r="372" spans="1:7" x14ac:dyDescent="0.25">
      <c r="A372" s="11">
        <v>0.63</v>
      </c>
      <c r="B372" s="7">
        <f>ROUND((MAX((最优测算!$D$7*A372-SUM(最优测算!$D$9:$D$25))*{3;10;20;25;30;35;45}%-{0;2520;16920;31920;52920;85920;181920},0)+IFERROR(最优测算!$D$7*(1-A372)*VLOOKUP(最优测算!$D$7*(1-A372)/12-1%%,数据!$J$3:$L$9,2,1)-VLOOKUP(最优测算!$D$7*(1-A372)/12-1%%,数据!$J$3:$L$9,3,1),0))/最优测算!$D$7,5)</f>
        <v>0.11126999999999999</v>
      </c>
      <c r="C372" s="8">
        <f>最优测算!$D$7*A372</f>
        <v>283500</v>
      </c>
      <c r="D372" s="8">
        <f>最优测算!$D$7*(1-A372)</f>
        <v>166500</v>
      </c>
      <c r="E3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2" s="12" t="e">
        <f>IF(表2_4[[#This Row],[年收入总个人所得税税负]]=MIN(表2_4[[#All],[年收入总个人所得税税负]]),表2_4[[#This Row],[年收入总个人所得税税负]],NA())</f>
        <v>#N/A</v>
      </c>
      <c r="G372" s="12">
        <f>1-表2_4[[#This Row],[薪酬发放比例]]</f>
        <v>0.37</v>
      </c>
    </row>
    <row r="373" spans="1:7" x14ac:dyDescent="0.25">
      <c r="A373" s="11">
        <v>0.629</v>
      </c>
      <c r="B373" s="7">
        <f>ROUND((MAX((最优测算!$D$7*A373-SUM(最优测算!$D$9:$D$25))*{3;10;20;25;30;35;45}%-{0;2520;16920;31920;52920;85920;181920},0)+IFERROR(最优测算!$D$7*(1-A373)*VLOOKUP(最优测算!$D$7*(1-A373)/12-1%%,数据!$J$3:$L$9,2,1)-VLOOKUP(最优测算!$D$7*(1-A373)/12-1%%,数据!$J$3:$L$9,3,1),0))/最优测算!$D$7,5)</f>
        <v>0.11126999999999999</v>
      </c>
      <c r="C373" s="8">
        <f>最优测算!$D$7*A373</f>
        <v>283050</v>
      </c>
      <c r="D373" s="8">
        <f>最优测算!$D$7*(1-A373)</f>
        <v>166950</v>
      </c>
      <c r="E3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3" s="12" t="e">
        <f>IF(表2_4[[#This Row],[年收入总个人所得税税负]]=MIN(表2_4[[#All],[年收入总个人所得税税负]]),表2_4[[#This Row],[年收入总个人所得税税负]],NA())</f>
        <v>#N/A</v>
      </c>
      <c r="G373" s="12">
        <f>1-表2_4[[#This Row],[薪酬发放比例]]</f>
        <v>0.371</v>
      </c>
    </row>
    <row r="374" spans="1:7" x14ac:dyDescent="0.25">
      <c r="A374" s="11">
        <v>0.628</v>
      </c>
      <c r="B374" s="7">
        <f>ROUND((MAX((最优测算!$D$7*A374-SUM(最优测算!$D$9:$D$25))*{3;10;20;25;30;35;45}%-{0;2520;16920;31920;52920;85920;181920},0)+IFERROR(最优测算!$D$7*(1-A374)*VLOOKUP(最优测算!$D$7*(1-A374)/12-1%%,数据!$J$3:$L$9,2,1)-VLOOKUP(最优测算!$D$7*(1-A374)/12-1%%,数据!$J$3:$L$9,3,1),0))/最优测算!$D$7,5)</f>
        <v>0.11126999999999999</v>
      </c>
      <c r="C374" s="8">
        <f>最优测算!$D$7*A374</f>
        <v>282600</v>
      </c>
      <c r="D374" s="8">
        <f>最优测算!$D$7*(1-A374)</f>
        <v>167400</v>
      </c>
      <c r="E3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4" s="12" t="e">
        <f>IF(表2_4[[#This Row],[年收入总个人所得税税负]]=MIN(表2_4[[#All],[年收入总个人所得税税负]]),表2_4[[#This Row],[年收入总个人所得税税负]],NA())</f>
        <v>#N/A</v>
      </c>
      <c r="G374" s="12">
        <f>1-表2_4[[#This Row],[薪酬发放比例]]</f>
        <v>0.372</v>
      </c>
    </row>
    <row r="375" spans="1:7" x14ac:dyDescent="0.25">
      <c r="A375" s="11">
        <v>0.627</v>
      </c>
      <c r="B375" s="7">
        <f>ROUND((MAX((最优测算!$D$7*A375-SUM(最优测算!$D$9:$D$25))*{3;10;20;25;30;35;45}%-{0;2520;16920;31920;52920;85920;181920},0)+IFERROR(最优测算!$D$7*(1-A375)*VLOOKUP(最优测算!$D$7*(1-A375)/12-1%%,数据!$J$3:$L$9,2,1)-VLOOKUP(最优测算!$D$7*(1-A375)/12-1%%,数据!$J$3:$L$9,3,1),0))/最优测算!$D$7,5)</f>
        <v>0.11126999999999999</v>
      </c>
      <c r="C375" s="8">
        <f>最优测算!$D$7*A375</f>
        <v>282150</v>
      </c>
      <c r="D375" s="8">
        <f>最优测算!$D$7*(1-A375)</f>
        <v>167850</v>
      </c>
      <c r="E3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5" s="12" t="e">
        <f>IF(表2_4[[#This Row],[年收入总个人所得税税负]]=MIN(表2_4[[#All],[年收入总个人所得税税负]]),表2_4[[#This Row],[年收入总个人所得税税负]],NA())</f>
        <v>#N/A</v>
      </c>
      <c r="G375" s="12">
        <f>1-表2_4[[#This Row],[薪酬发放比例]]</f>
        <v>0.373</v>
      </c>
    </row>
    <row r="376" spans="1:7" x14ac:dyDescent="0.25">
      <c r="A376" s="11">
        <v>0.626</v>
      </c>
      <c r="B376" s="7">
        <f>ROUND((MAX((最优测算!$D$7*A376-SUM(最优测算!$D$9:$D$25))*{3;10;20;25;30;35;45}%-{0;2520;16920;31920;52920;85920;181920},0)+IFERROR(最优测算!$D$7*(1-A376)*VLOOKUP(最优测算!$D$7*(1-A376)/12-1%%,数据!$J$3:$L$9,2,1)-VLOOKUP(最优测算!$D$7*(1-A376)/12-1%%,数据!$J$3:$L$9,3,1),0))/最优测算!$D$7,5)</f>
        <v>0.11126999999999999</v>
      </c>
      <c r="C376" s="8">
        <f>最优测算!$D$7*A376</f>
        <v>281700</v>
      </c>
      <c r="D376" s="8">
        <f>最优测算!$D$7*(1-A376)</f>
        <v>168300</v>
      </c>
      <c r="E3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6" s="12" t="e">
        <f>IF(表2_4[[#This Row],[年收入总个人所得税税负]]=MIN(表2_4[[#All],[年收入总个人所得税税负]]),表2_4[[#This Row],[年收入总个人所得税税负]],NA())</f>
        <v>#N/A</v>
      </c>
      <c r="G376" s="12">
        <f>1-表2_4[[#This Row],[薪酬发放比例]]</f>
        <v>0.374</v>
      </c>
    </row>
    <row r="377" spans="1:7" x14ac:dyDescent="0.25">
      <c r="A377" s="11">
        <v>0.625</v>
      </c>
      <c r="B377" s="7">
        <f>ROUND((MAX((最优测算!$D$7*A377-SUM(最优测算!$D$9:$D$25))*{3;10;20;25;30;35;45}%-{0;2520;16920;31920;52920;85920;181920},0)+IFERROR(最优测算!$D$7*(1-A377)*VLOOKUP(最优测算!$D$7*(1-A377)/12-1%%,数据!$J$3:$L$9,2,1)-VLOOKUP(最优测算!$D$7*(1-A377)/12-1%%,数据!$J$3:$L$9,3,1),0))/最优测算!$D$7,5)</f>
        <v>0.11126999999999999</v>
      </c>
      <c r="C377" s="8">
        <f>最优测算!$D$7*A377</f>
        <v>281250</v>
      </c>
      <c r="D377" s="8">
        <f>最优测算!$D$7*(1-A377)</f>
        <v>168750</v>
      </c>
      <c r="E3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7" s="12" t="e">
        <f>IF(表2_4[[#This Row],[年收入总个人所得税税负]]=MIN(表2_4[[#All],[年收入总个人所得税税负]]),表2_4[[#This Row],[年收入总个人所得税税负]],NA())</f>
        <v>#N/A</v>
      </c>
      <c r="G377" s="12">
        <f>1-表2_4[[#This Row],[薪酬发放比例]]</f>
        <v>0.375</v>
      </c>
    </row>
    <row r="378" spans="1:7" x14ac:dyDescent="0.25">
      <c r="A378" s="11">
        <v>0.624</v>
      </c>
      <c r="B378" s="7">
        <f>ROUND((MAX((最优测算!$D$7*A378-SUM(最优测算!$D$9:$D$25))*{3;10;20;25;30;35;45}%-{0;2520;16920;31920;52920;85920;181920},0)+IFERROR(最优测算!$D$7*(1-A378)*VLOOKUP(最优测算!$D$7*(1-A378)/12-1%%,数据!$J$3:$L$9,2,1)-VLOOKUP(最优测算!$D$7*(1-A378)/12-1%%,数据!$J$3:$L$9,3,1),0))/最优测算!$D$7,5)</f>
        <v>0.11126999999999999</v>
      </c>
      <c r="C378" s="8">
        <f>最优测算!$D$7*A378</f>
        <v>280800</v>
      </c>
      <c r="D378" s="8">
        <f>最优测算!$D$7*(1-A378)</f>
        <v>169200</v>
      </c>
      <c r="E3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8" s="12" t="e">
        <f>IF(表2_4[[#This Row],[年收入总个人所得税税负]]=MIN(表2_4[[#All],[年收入总个人所得税税负]]),表2_4[[#This Row],[年收入总个人所得税税负]],NA())</f>
        <v>#N/A</v>
      </c>
      <c r="G378" s="12">
        <f>1-表2_4[[#This Row],[薪酬发放比例]]</f>
        <v>0.376</v>
      </c>
    </row>
    <row r="379" spans="1:7" x14ac:dyDescent="0.25">
      <c r="A379" s="11">
        <v>0.623</v>
      </c>
      <c r="B379" s="7">
        <f>ROUND((MAX((最优测算!$D$7*A379-SUM(最优测算!$D$9:$D$25))*{3;10;20;25;30;35;45}%-{0;2520;16920;31920;52920;85920;181920},0)+IFERROR(最优测算!$D$7*(1-A379)*VLOOKUP(最优测算!$D$7*(1-A379)/12-1%%,数据!$J$3:$L$9,2,1)-VLOOKUP(最优测算!$D$7*(1-A379)/12-1%%,数据!$J$3:$L$9,3,1),0))/最优测算!$D$7,5)</f>
        <v>0.11126999999999999</v>
      </c>
      <c r="C379" s="8">
        <f>最优测算!$D$7*A379</f>
        <v>280350</v>
      </c>
      <c r="D379" s="8">
        <f>最优测算!$D$7*(1-A379)</f>
        <v>169650</v>
      </c>
      <c r="E3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79" s="12" t="e">
        <f>IF(表2_4[[#This Row],[年收入总个人所得税税负]]=MIN(表2_4[[#All],[年收入总个人所得税税负]]),表2_4[[#This Row],[年收入总个人所得税税负]],NA())</f>
        <v>#N/A</v>
      </c>
      <c r="G379" s="12">
        <f>1-表2_4[[#This Row],[薪酬发放比例]]</f>
        <v>0.377</v>
      </c>
    </row>
    <row r="380" spans="1:7" x14ac:dyDescent="0.25">
      <c r="A380" s="11">
        <v>0.622</v>
      </c>
      <c r="B380" s="7">
        <f>ROUND((MAX((最优测算!$D$7*A380-SUM(最优测算!$D$9:$D$25))*{3;10;20;25;30;35;45}%-{0;2520;16920;31920;52920;85920;181920},0)+IFERROR(最优测算!$D$7*(1-A380)*VLOOKUP(最优测算!$D$7*(1-A380)/12-1%%,数据!$J$3:$L$9,2,1)-VLOOKUP(最优测算!$D$7*(1-A380)/12-1%%,数据!$J$3:$L$9,3,1),0))/最优测算!$D$7,5)</f>
        <v>0.11126999999999999</v>
      </c>
      <c r="C380" s="8">
        <f>最优测算!$D$7*A380</f>
        <v>279900</v>
      </c>
      <c r="D380" s="8">
        <f>最优测算!$D$7*(1-A380)</f>
        <v>170100</v>
      </c>
      <c r="E3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0" s="12" t="e">
        <f>IF(表2_4[[#This Row],[年收入总个人所得税税负]]=MIN(表2_4[[#All],[年收入总个人所得税税负]]),表2_4[[#This Row],[年收入总个人所得税税负]],NA())</f>
        <v>#N/A</v>
      </c>
      <c r="G380" s="12">
        <f>1-表2_4[[#This Row],[薪酬发放比例]]</f>
        <v>0.378</v>
      </c>
    </row>
    <row r="381" spans="1:7" x14ac:dyDescent="0.25">
      <c r="A381" s="11">
        <v>0.621</v>
      </c>
      <c r="B381" s="7">
        <f>ROUND((MAX((最优测算!$D$7*A381-SUM(最优测算!$D$9:$D$25))*{3;10;20;25;30;35;45}%-{0;2520;16920;31920;52920;85920;181920},0)+IFERROR(最优测算!$D$7*(1-A381)*VLOOKUP(最优测算!$D$7*(1-A381)/12-1%%,数据!$J$3:$L$9,2,1)-VLOOKUP(最优测算!$D$7*(1-A381)/12-1%%,数据!$J$3:$L$9,3,1),0))/最优测算!$D$7,5)</f>
        <v>0.11126999999999999</v>
      </c>
      <c r="C381" s="8">
        <f>最优测算!$D$7*A381</f>
        <v>279450</v>
      </c>
      <c r="D381" s="8">
        <f>最优测算!$D$7*(1-A381)</f>
        <v>170550</v>
      </c>
      <c r="E3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1" s="12" t="e">
        <f>IF(表2_4[[#This Row],[年收入总个人所得税税负]]=MIN(表2_4[[#All],[年收入总个人所得税税负]]),表2_4[[#This Row],[年收入总个人所得税税负]],NA())</f>
        <v>#N/A</v>
      </c>
      <c r="G381" s="12">
        <f>1-表2_4[[#This Row],[薪酬发放比例]]</f>
        <v>0.379</v>
      </c>
    </row>
    <row r="382" spans="1:7" x14ac:dyDescent="0.25">
      <c r="A382" s="11">
        <v>0.62</v>
      </c>
      <c r="B382" s="7">
        <f>ROUND((MAX((最优测算!$D$7*A382-SUM(最优测算!$D$9:$D$25))*{3;10;20;25;30;35;45}%-{0;2520;16920;31920;52920;85920;181920},0)+IFERROR(最优测算!$D$7*(1-A382)*VLOOKUP(最优测算!$D$7*(1-A382)/12-1%%,数据!$J$3:$L$9,2,1)-VLOOKUP(最优测算!$D$7*(1-A382)/12-1%%,数据!$J$3:$L$9,3,1),0))/最优测算!$D$7,5)</f>
        <v>0.11126999999999999</v>
      </c>
      <c r="C382" s="8">
        <f>最优测算!$D$7*A382</f>
        <v>279000</v>
      </c>
      <c r="D382" s="8">
        <f>最优测算!$D$7*(1-A382)</f>
        <v>171000</v>
      </c>
      <c r="E3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2" s="12" t="e">
        <f>IF(表2_4[[#This Row],[年收入总个人所得税税负]]=MIN(表2_4[[#All],[年收入总个人所得税税负]]),表2_4[[#This Row],[年收入总个人所得税税负]],NA())</f>
        <v>#N/A</v>
      </c>
      <c r="G382" s="12">
        <f>1-表2_4[[#This Row],[薪酬发放比例]]</f>
        <v>0.38</v>
      </c>
    </row>
    <row r="383" spans="1:7" x14ac:dyDescent="0.25">
      <c r="A383" s="11">
        <v>0.61899999999999999</v>
      </c>
      <c r="B383" s="7">
        <f>ROUND((MAX((最优测算!$D$7*A383-SUM(最优测算!$D$9:$D$25))*{3;10;20;25;30;35;45}%-{0;2520;16920;31920;52920;85920;181920},0)+IFERROR(最优测算!$D$7*(1-A383)*VLOOKUP(最优测算!$D$7*(1-A383)/12-1%%,数据!$J$3:$L$9,2,1)-VLOOKUP(最优测算!$D$7*(1-A383)/12-1%%,数据!$J$3:$L$9,3,1),0))/最优测算!$D$7,5)</f>
        <v>0.11126999999999999</v>
      </c>
      <c r="C383" s="8">
        <f>最优测算!$D$7*A383</f>
        <v>278550</v>
      </c>
      <c r="D383" s="8">
        <f>最优测算!$D$7*(1-A383)</f>
        <v>171450</v>
      </c>
      <c r="E3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3" s="12" t="e">
        <f>IF(表2_4[[#This Row],[年收入总个人所得税税负]]=MIN(表2_4[[#All],[年收入总个人所得税税负]]),表2_4[[#This Row],[年收入总个人所得税税负]],NA())</f>
        <v>#N/A</v>
      </c>
      <c r="G383" s="12">
        <f>1-表2_4[[#This Row],[薪酬发放比例]]</f>
        <v>0.38100000000000001</v>
      </c>
    </row>
    <row r="384" spans="1:7" x14ac:dyDescent="0.25">
      <c r="A384" s="11">
        <v>0.61799999999999999</v>
      </c>
      <c r="B384" s="7">
        <f>ROUND((MAX((最优测算!$D$7*A384-SUM(最优测算!$D$9:$D$25))*{3;10;20;25;30;35;45}%-{0;2520;16920;31920;52920;85920;181920},0)+IFERROR(最优测算!$D$7*(1-A384)*VLOOKUP(最优测算!$D$7*(1-A384)/12-1%%,数据!$J$3:$L$9,2,1)-VLOOKUP(最优测算!$D$7*(1-A384)/12-1%%,数据!$J$3:$L$9,3,1),0))/最优测算!$D$7,5)</f>
        <v>0.11126999999999999</v>
      </c>
      <c r="C384" s="8">
        <f>最优测算!$D$7*A384</f>
        <v>278100</v>
      </c>
      <c r="D384" s="8">
        <f>最优测算!$D$7*(1-A384)</f>
        <v>171900</v>
      </c>
      <c r="E3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4" s="12" t="e">
        <f>IF(表2_4[[#This Row],[年收入总个人所得税税负]]=MIN(表2_4[[#All],[年收入总个人所得税税负]]),表2_4[[#This Row],[年收入总个人所得税税负]],NA())</f>
        <v>#N/A</v>
      </c>
      <c r="G384" s="12">
        <f>1-表2_4[[#This Row],[薪酬发放比例]]</f>
        <v>0.38200000000000001</v>
      </c>
    </row>
    <row r="385" spans="1:7" x14ac:dyDescent="0.25">
      <c r="A385" s="11">
        <v>0.61699999999999999</v>
      </c>
      <c r="B385" s="7">
        <f>ROUND((MAX((最优测算!$D$7*A385-SUM(最优测算!$D$9:$D$25))*{3;10;20;25;30;35;45}%-{0;2520;16920;31920;52920;85920;181920},0)+IFERROR(最优测算!$D$7*(1-A385)*VLOOKUP(最优测算!$D$7*(1-A385)/12-1%%,数据!$J$3:$L$9,2,1)-VLOOKUP(最优测算!$D$7*(1-A385)/12-1%%,数据!$J$3:$L$9,3,1),0))/最优测算!$D$7,5)</f>
        <v>0.11126999999999999</v>
      </c>
      <c r="C385" s="8">
        <f>最优测算!$D$7*A385</f>
        <v>277650</v>
      </c>
      <c r="D385" s="8">
        <f>最优测算!$D$7*(1-A385)</f>
        <v>172350</v>
      </c>
      <c r="E3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5" s="12" t="e">
        <f>IF(表2_4[[#This Row],[年收入总个人所得税税负]]=MIN(表2_4[[#All],[年收入总个人所得税税负]]),表2_4[[#This Row],[年收入总个人所得税税负]],NA())</f>
        <v>#N/A</v>
      </c>
      <c r="G385" s="12">
        <f>1-表2_4[[#This Row],[薪酬发放比例]]</f>
        <v>0.38300000000000001</v>
      </c>
    </row>
    <row r="386" spans="1:7" x14ac:dyDescent="0.25">
      <c r="A386" s="11">
        <v>0.61599999999999999</v>
      </c>
      <c r="B386" s="7">
        <f>ROUND((MAX((最优测算!$D$7*A386-SUM(最优测算!$D$9:$D$25))*{3;10;20;25;30;35;45}%-{0;2520;16920;31920;52920;85920;181920},0)+IFERROR(最优测算!$D$7*(1-A386)*VLOOKUP(最优测算!$D$7*(1-A386)/12-1%%,数据!$J$3:$L$9,2,1)-VLOOKUP(最优测算!$D$7*(1-A386)/12-1%%,数据!$J$3:$L$9,3,1),0))/最优测算!$D$7,5)</f>
        <v>0.11126999999999999</v>
      </c>
      <c r="C386" s="8">
        <f>最优测算!$D$7*A386</f>
        <v>277200</v>
      </c>
      <c r="D386" s="8">
        <f>最优测算!$D$7*(1-A386)</f>
        <v>172800</v>
      </c>
      <c r="E3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6" s="12" t="e">
        <f>IF(表2_4[[#This Row],[年收入总个人所得税税负]]=MIN(表2_4[[#All],[年收入总个人所得税税负]]),表2_4[[#This Row],[年收入总个人所得税税负]],NA())</f>
        <v>#N/A</v>
      </c>
      <c r="G386" s="12">
        <f>1-表2_4[[#This Row],[薪酬发放比例]]</f>
        <v>0.38400000000000001</v>
      </c>
    </row>
    <row r="387" spans="1:7" x14ac:dyDescent="0.25">
      <c r="A387" s="11">
        <v>0.61499999999999999</v>
      </c>
      <c r="B387" s="7">
        <f>ROUND((MAX((最优测算!$D$7*A387-SUM(最优测算!$D$9:$D$25))*{3;10;20;25;30;35;45}%-{0;2520;16920;31920;52920;85920;181920},0)+IFERROR(最优测算!$D$7*(1-A387)*VLOOKUP(最优测算!$D$7*(1-A387)/12-1%%,数据!$J$3:$L$9,2,1)-VLOOKUP(最优测算!$D$7*(1-A387)/12-1%%,数据!$J$3:$L$9,3,1),0))/最优测算!$D$7,5)</f>
        <v>0.11126999999999999</v>
      </c>
      <c r="C387" s="8">
        <f>最优测算!$D$7*A387</f>
        <v>276750</v>
      </c>
      <c r="D387" s="8">
        <f>最优测算!$D$7*(1-A387)</f>
        <v>173250</v>
      </c>
      <c r="E3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7" s="12" t="e">
        <f>IF(表2_4[[#This Row],[年收入总个人所得税税负]]=MIN(表2_4[[#All],[年收入总个人所得税税负]]),表2_4[[#This Row],[年收入总个人所得税税负]],NA())</f>
        <v>#N/A</v>
      </c>
      <c r="G387" s="12">
        <f>1-表2_4[[#This Row],[薪酬发放比例]]</f>
        <v>0.38500000000000001</v>
      </c>
    </row>
    <row r="388" spans="1:7" x14ac:dyDescent="0.25">
      <c r="A388" s="11">
        <v>0.61399999999999999</v>
      </c>
      <c r="B388" s="7">
        <f>ROUND((MAX((最优测算!$D$7*A388-SUM(最优测算!$D$9:$D$25))*{3;10;20;25;30;35;45}%-{0;2520;16920;31920;52920;85920;181920},0)+IFERROR(最优测算!$D$7*(1-A388)*VLOOKUP(最优测算!$D$7*(1-A388)/12-1%%,数据!$J$3:$L$9,2,1)-VLOOKUP(最优测算!$D$7*(1-A388)/12-1%%,数据!$J$3:$L$9,3,1),0))/最优测算!$D$7,5)</f>
        <v>0.11126999999999999</v>
      </c>
      <c r="C388" s="8">
        <f>最优测算!$D$7*A388</f>
        <v>276300</v>
      </c>
      <c r="D388" s="8">
        <f>最优测算!$D$7*(1-A388)</f>
        <v>173700</v>
      </c>
      <c r="E3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8" s="12" t="e">
        <f>IF(表2_4[[#This Row],[年收入总个人所得税税负]]=MIN(表2_4[[#All],[年收入总个人所得税税负]]),表2_4[[#This Row],[年收入总个人所得税税负]],NA())</f>
        <v>#N/A</v>
      </c>
      <c r="G388" s="12">
        <f>1-表2_4[[#This Row],[薪酬发放比例]]</f>
        <v>0.38600000000000001</v>
      </c>
    </row>
    <row r="389" spans="1:7" x14ac:dyDescent="0.25">
      <c r="A389" s="11">
        <v>0.61299999999999999</v>
      </c>
      <c r="B389" s="7">
        <f>ROUND((MAX((最优测算!$D$7*A389-SUM(最优测算!$D$9:$D$25))*{3;10;20;25;30;35;45}%-{0;2520;16920;31920;52920;85920;181920},0)+IFERROR(最优测算!$D$7*(1-A389)*VLOOKUP(最优测算!$D$7*(1-A389)/12-1%%,数据!$J$3:$L$9,2,1)-VLOOKUP(最优测算!$D$7*(1-A389)/12-1%%,数据!$J$3:$L$9,3,1),0))/最优测算!$D$7,5)</f>
        <v>0.11126999999999999</v>
      </c>
      <c r="C389" s="8">
        <f>最优测算!$D$7*A389</f>
        <v>275850</v>
      </c>
      <c r="D389" s="8">
        <f>最优测算!$D$7*(1-A389)</f>
        <v>174150</v>
      </c>
      <c r="E3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89" s="12" t="e">
        <f>IF(表2_4[[#This Row],[年收入总个人所得税税负]]=MIN(表2_4[[#All],[年收入总个人所得税税负]]),表2_4[[#This Row],[年收入总个人所得税税负]],NA())</f>
        <v>#N/A</v>
      </c>
      <c r="G389" s="12">
        <f>1-表2_4[[#This Row],[薪酬发放比例]]</f>
        <v>0.38700000000000001</v>
      </c>
    </row>
    <row r="390" spans="1:7" x14ac:dyDescent="0.25">
      <c r="A390" s="11">
        <v>0.61199999999999999</v>
      </c>
      <c r="B390" s="7">
        <f>ROUND((MAX((最优测算!$D$7*A390-SUM(最优测算!$D$9:$D$25))*{3;10;20;25;30;35;45}%-{0;2520;16920;31920;52920;85920;181920},0)+IFERROR(最优测算!$D$7*(1-A390)*VLOOKUP(最优测算!$D$7*(1-A390)/12-1%%,数据!$J$3:$L$9,2,1)-VLOOKUP(最优测算!$D$7*(1-A390)/12-1%%,数据!$J$3:$L$9,3,1),0))/最优测算!$D$7,5)</f>
        <v>0.11126999999999999</v>
      </c>
      <c r="C390" s="8">
        <f>最优测算!$D$7*A390</f>
        <v>275400</v>
      </c>
      <c r="D390" s="8">
        <f>最优测算!$D$7*(1-A390)</f>
        <v>174600</v>
      </c>
      <c r="E3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0" s="12" t="e">
        <f>IF(表2_4[[#This Row],[年收入总个人所得税税负]]=MIN(表2_4[[#All],[年收入总个人所得税税负]]),表2_4[[#This Row],[年收入总个人所得税税负]],NA())</f>
        <v>#N/A</v>
      </c>
      <c r="G390" s="12">
        <f>1-表2_4[[#This Row],[薪酬发放比例]]</f>
        <v>0.38800000000000001</v>
      </c>
    </row>
    <row r="391" spans="1:7" x14ac:dyDescent="0.25">
      <c r="A391" s="11">
        <v>0.61099999999999999</v>
      </c>
      <c r="B391" s="7">
        <f>ROUND((MAX((最优测算!$D$7*A391-SUM(最优测算!$D$9:$D$25))*{3;10;20;25;30;35;45}%-{0;2520;16920;31920;52920;85920;181920},0)+IFERROR(最优测算!$D$7*(1-A391)*VLOOKUP(最优测算!$D$7*(1-A391)/12-1%%,数据!$J$3:$L$9,2,1)-VLOOKUP(最优测算!$D$7*(1-A391)/12-1%%,数据!$J$3:$L$9,3,1),0))/最优测算!$D$7,5)</f>
        <v>0.11126999999999999</v>
      </c>
      <c r="C391" s="8">
        <f>最优测算!$D$7*A391</f>
        <v>274950</v>
      </c>
      <c r="D391" s="8">
        <f>最优测算!$D$7*(1-A391)</f>
        <v>175050</v>
      </c>
      <c r="E3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1" s="12" t="e">
        <f>IF(表2_4[[#This Row],[年收入总个人所得税税负]]=MIN(表2_4[[#All],[年收入总个人所得税税负]]),表2_4[[#This Row],[年收入总个人所得税税负]],NA())</f>
        <v>#N/A</v>
      </c>
      <c r="G391" s="12">
        <f>1-表2_4[[#This Row],[薪酬发放比例]]</f>
        <v>0.38900000000000001</v>
      </c>
    </row>
    <row r="392" spans="1:7" x14ac:dyDescent="0.25">
      <c r="A392" s="11">
        <v>0.61</v>
      </c>
      <c r="B392" s="7">
        <f>ROUND((MAX((最优测算!$D$7*A392-SUM(最优测算!$D$9:$D$25))*{3;10;20;25;30;35;45}%-{0;2520;16920;31920;52920;85920;181920},0)+IFERROR(最优测算!$D$7*(1-A392)*VLOOKUP(最优测算!$D$7*(1-A392)/12-1%%,数据!$J$3:$L$9,2,1)-VLOOKUP(最优测算!$D$7*(1-A392)/12-1%%,数据!$J$3:$L$9,3,1),0))/最优测算!$D$7,5)</f>
        <v>0.11126999999999999</v>
      </c>
      <c r="C392" s="8">
        <f>最优测算!$D$7*A392</f>
        <v>274500</v>
      </c>
      <c r="D392" s="8">
        <f>最优测算!$D$7*(1-A392)</f>
        <v>175500</v>
      </c>
      <c r="E3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2" s="12" t="e">
        <f>IF(表2_4[[#This Row],[年收入总个人所得税税负]]=MIN(表2_4[[#All],[年收入总个人所得税税负]]),表2_4[[#This Row],[年收入总个人所得税税负]],NA())</f>
        <v>#N/A</v>
      </c>
      <c r="G392" s="12">
        <f>1-表2_4[[#This Row],[薪酬发放比例]]</f>
        <v>0.39</v>
      </c>
    </row>
    <row r="393" spans="1:7" x14ac:dyDescent="0.25">
      <c r="A393" s="11">
        <v>0.60899999999999999</v>
      </c>
      <c r="B393" s="7">
        <f>ROUND((MAX((最优测算!$D$7*A393-SUM(最优测算!$D$9:$D$25))*{3;10;20;25;30;35;45}%-{0;2520;16920;31920;52920;85920;181920},0)+IFERROR(最优测算!$D$7*(1-A393)*VLOOKUP(最优测算!$D$7*(1-A393)/12-1%%,数据!$J$3:$L$9,2,1)-VLOOKUP(最优测算!$D$7*(1-A393)/12-1%%,数据!$J$3:$L$9,3,1),0))/最优测算!$D$7,5)</f>
        <v>0.11126999999999999</v>
      </c>
      <c r="C393" s="8">
        <f>最优测算!$D$7*A393</f>
        <v>274050</v>
      </c>
      <c r="D393" s="8">
        <f>最优测算!$D$7*(1-A393)</f>
        <v>175950</v>
      </c>
      <c r="E3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3" s="12" t="e">
        <f>IF(表2_4[[#This Row],[年收入总个人所得税税负]]=MIN(表2_4[[#All],[年收入总个人所得税税负]]),表2_4[[#This Row],[年收入总个人所得税税负]],NA())</f>
        <v>#N/A</v>
      </c>
      <c r="G393" s="12">
        <f>1-表2_4[[#This Row],[薪酬发放比例]]</f>
        <v>0.39100000000000001</v>
      </c>
    </row>
    <row r="394" spans="1:7" x14ac:dyDescent="0.25">
      <c r="A394" s="11">
        <v>0.60799999999999998</v>
      </c>
      <c r="B394" s="7">
        <f>ROUND((MAX((最优测算!$D$7*A394-SUM(最优测算!$D$9:$D$25))*{3;10;20;25;30;35;45}%-{0;2520;16920;31920;52920;85920;181920},0)+IFERROR(最优测算!$D$7*(1-A394)*VLOOKUP(最优测算!$D$7*(1-A394)/12-1%%,数据!$J$3:$L$9,2,1)-VLOOKUP(最优测算!$D$7*(1-A394)/12-1%%,数据!$J$3:$L$9,3,1),0))/最优测算!$D$7,5)</f>
        <v>0.11126999999999999</v>
      </c>
      <c r="C394" s="8">
        <f>最优测算!$D$7*A394</f>
        <v>273600</v>
      </c>
      <c r="D394" s="8">
        <f>最优测算!$D$7*(1-A394)</f>
        <v>176400</v>
      </c>
      <c r="E3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4" s="12" t="e">
        <f>IF(表2_4[[#This Row],[年收入总个人所得税税负]]=MIN(表2_4[[#All],[年收入总个人所得税税负]]),表2_4[[#This Row],[年收入总个人所得税税负]],NA())</f>
        <v>#N/A</v>
      </c>
      <c r="G394" s="12">
        <f>1-表2_4[[#This Row],[薪酬发放比例]]</f>
        <v>0.39200000000000002</v>
      </c>
    </row>
    <row r="395" spans="1:7" x14ac:dyDescent="0.25">
      <c r="A395" s="11">
        <v>0.60699999999999998</v>
      </c>
      <c r="B395" s="7">
        <f>ROUND((MAX((最优测算!$D$7*A395-SUM(最优测算!$D$9:$D$25))*{3;10;20;25;30;35;45}%-{0;2520;16920;31920;52920;85920;181920},0)+IFERROR(最优测算!$D$7*(1-A395)*VLOOKUP(最优测算!$D$7*(1-A395)/12-1%%,数据!$J$3:$L$9,2,1)-VLOOKUP(最优测算!$D$7*(1-A395)/12-1%%,数据!$J$3:$L$9,3,1),0))/最优测算!$D$7,5)</f>
        <v>0.11126999999999999</v>
      </c>
      <c r="C395" s="8">
        <f>最优测算!$D$7*A395</f>
        <v>273150</v>
      </c>
      <c r="D395" s="8">
        <f>最优测算!$D$7*(1-A395)</f>
        <v>176850</v>
      </c>
      <c r="E3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5" s="12" t="e">
        <f>IF(表2_4[[#This Row],[年收入总个人所得税税负]]=MIN(表2_4[[#All],[年收入总个人所得税税负]]),表2_4[[#This Row],[年收入总个人所得税税负]],NA())</f>
        <v>#N/A</v>
      </c>
      <c r="G395" s="12">
        <f>1-表2_4[[#This Row],[薪酬发放比例]]</f>
        <v>0.39300000000000002</v>
      </c>
    </row>
    <row r="396" spans="1:7" x14ac:dyDescent="0.25">
      <c r="A396" s="11">
        <v>0.60599999999999998</v>
      </c>
      <c r="B396" s="7">
        <f>ROUND((MAX((最优测算!$D$7*A396-SUM(最优测算!$D$9:$D$25))*{3;10;20;25;30;35;45}%-{0;2520;16920;31920;52920;85920;181920},0)+IFERROR(最优测算!$D$7*(1-A396)*VLOOKUP(最优测算!$D$7*(1-A396)/12-1%%,数据!$J$3:$L$9,2,1)-VLOOKUP(最优测算!$D$7*(1-A396)/12-1%%,数据!$J$3:$L$9,3,1),0))/最优测算!$D$7,5)</f>
        <v>0.11126999999999999</v>
      </c>
      <c r="C396" s="8">
        <f>最优测算!$D$7*A396</f>
        <v>272700</v>
      </c>
      <c r="D396" s="8">
        <f>最优测算!$D$7*(1-A396)</f>
        <v>177300</v>
      </c>
      <c r="E3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6" s="12" t="e">
        <f>IF(表2_4[[#This Row],[年收入总个人所得税税负]]=MIN(表2_4[[#All],[年收入总个人所得税税负]]),表2_4[[#This Row],[年收入总个人所得税税负]],NA())</f>
        <v>#N/A</v>
      </c>
      <c r="G396" s="12">
        <f>1-表2_4[[#This Row],[薪酬发放比例]]</f>
        <v>0.39400000000000002</v>
      </c>
    </row>
    <row r="397" spans="1:7" x14ac:dyDescent="0.25">
      <c r="A397" s="11">
        <v>0.60499999999999998</v>
      </c>
      <c r="B397" s="7">
        <f>ROUND((MAX((最优测算!$D$7*A397-SUM(最优测算!$D$9:$D$25))*{3;10;20;25;30;35;45}%-{0;2520;16920;31920;52920;85920;181920},0)+IFERROR(最优测算!$D$7*(1-A397)*VLOOKUP(最优测算!$D$7*(1-A397)/12-1%%,数据!$J$3:$L$9,2,1)-VLOOKUP(最优测算!$D$7*(1-A397)/12-1%%,数据!$J$3:$L$9,3,1),0))/最优测算!$D$7,5)</f>
        <v>0.11126999999999999</v>
      </c>
      <c r="C397" s="8">
        <f>最优测算!$D$7*A397</f>
        <v>272250</v>
      </c>
      <c r="D397" s="8">
        <f>最优测算!$D$7*(1-A397)</f>
        <v>177750</v>
      </c>
      <c r="E3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7" s="12" t="e">
        <f>IF(表2_4[[#This Row],[年收入总个人所得税税负]]=MIN(表2_4[[#All],[年收入总个人所得税税负]]),表2_4[[#This Row],[年收入总个人所得税税负]],NA())</f>
        <v>#N/A</v>
      </c>
      <c r="G397" s="12">
        <f>1-表2_4[[#This Row],[薪酬发放比例]]</f>
        <v>0.39500000000000002</v>
      </c>
    </row>
    <row r="398" spans="1:7" x14ac:dyDescent="0.25">
      <c r="A398" s="11">
        <v>0.60399999999999998</v>
      </c>
      <c r="B398" s="7">
        <f>ROUND((MAX((最优测算!$D$7*A398-SUM(最优测算!$D$9:$D$25))*{3;10;20;25;30;35;45}%-{0;2520;16920;31920;52920;85920;181920},0)+IFERROR(最优测算!$D$7*(1-A398)*VLOOKUP(最优测算!$D$7*(1-A398)/12-1%%,数据!$J$3:$L$9,2,1)-VLOOKUP(最优测算!$D$7*(1-A398)/12-1%%,数据!$J$3:$L$9,3,1),0))/最优测算!$D$7,5)</f>
        <v>0.11126999999999999</v>
      </c>
      <c r="C398" s="8">
        <f>最优测算!$D$7*A398</f>
        <v>271800</v>
      </c>
      <c r="D398" s="8">
        <f>最优测算!$D$7*(1-A398)</f>
        <v>178200</v>
      </c>
      <c r="E3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8" s="12" t="e">
        <f>IF(表2_4[[#This Row],[年收入总个人所得税税负]]=MIN(表2_4[[#All],[年收入总个人所得税税负]]),表2_4[[#This Row],[年收入总个人所得税税负]],NA())</f>
        <v>#N/A</v>
      </c>
      <c r="G398" s="12">
        <f>1-表2_4[[#This Row],[薪酬发放比例]]</f>
        <v>0.39600000000000002</v>
      </c>
    </row>
    <row r="399" spans="1:7" x14ac:dyDescent="0.25">
      <c r="A399" s="11">
        <v>0.60299999999999998</v>
      </c>
      <c r="B399" s="7">
        <f>ROUND((MAX((最优测算!$D$7*A399-SUM(最优测算!$D$9:$D$25))*{3;10;20;25;30;35;45}%-{0;2520;16920;31920;52920;85920;181920},0)+IFERROR(最优测算!$D$7*(1-A399)*VLOOKUP(最优测算!$D$7*(1-A399)/12-1%%,数据!$J$3:$L$9,2,1)-VLOOKUP(最优测算!$D$7*(1-A399)/12-1%%,数据!$J$3:$L$9,3,1),0))/最优测算!$D$7,5)</f>
        <v>0.11126999999999999</v>
      </c>
      <c r="C399" s="8">
        <f>最优测算!$D$7*A399</f>
        <v>271350</v>
      </c>
      <c r="D399" s="8">
        <f>最优测算!$D$7*(1-A399)</f>
        <v>178650</v>
      </c>
      <c r="E3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399" s="12" t="e">
        <f>IF(表2_4[[#This Row],[年收入总个人所得税税负]]=MIN(表2_4[[#All],[年收入总个人所得税税负]]),表2_4[[#This Row],[年收入总个人所得税税负]],NA())</f>
        <v>#N/A</v>
      </c>
      <c r="G399" s="12">
        <f>1-表2_4[[#This Row],[薪酬发放比例]]</f>
        <v>0.39700000000000002</v>
      </c>
    </row>
    <row r="400" spans="1:7" x14ac:dyDescent="0.25">
      <c r="A400" s="11">
        <v>0.60199999999999998</v>
      </c>
      <c r="B400" s="7">
        <f>ROUND((MAX((最优测算!$D$7*A400-SUM(最优测算!$D$9:$D$25))*{3;10;20;25;30;35;45}%-{0;2520;16920;31920;52920;85920;181920},0)+IFERROR(最优测算!$D$7*(1-A400)*VLOOKUP(最优测算!$D$7*(1-A400)/12-1%%,数据!$J$3:$L$9,2,1)-VLOOKUP(最优测算!$D$7*(1-A400)/12-1%%,数据!$J$3:$L$9,3,1),0))/最优测算!$D$7,5)</f>
        <v>0.11126999999999999</v>
      </c>
      <c r="C400" s="8">
        <f>最优测算!$D$7*A400</f>
        <v>270900</v>
      </c>
      <c r="D400" s="8">
        <f>最优测算!$D$7*(1-A400)</f>
        <v>179100</v>
      </c>
      <c r="E4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0" s="12" t="e">
        <f>IF(表2_4[[#This Row],[年收入总个人所得税税负]]=MIN(表2_4[[#All],[年收入总个人所得税税负]]),表2_4[[#This Row],[年收入总个人所得税税负]],NA())</f>
        <v>#N/A</v>
      </c>
      <c r="G400" s="12">
        <f>1-表2_4[[#This Row],[薪酬发放比例]]</f>
        <v>0.39800000000000002</v>
      </c>
    </row>
    <row r="401" spans="1:7" x14ac:dyDescent="0.25">
      <c r="A401" s="11">
        <v>0.60099999999999998</v>
      </c>
      <c r="B401" s="7">
        <f>ROUND((MAX((最优测算!$D$7*A401-SUM(最优测算!$D$9:$D$25))*{3;10;20;25;30;35;45}%-{0;2520;16920;31920;52920;85920;181920},0)+IFERROR(最优测算!$D$7*(1-A401)*VLOOKUP(最优测算!$D$7*(1-A401)/12-1%%,数据!$J$3:$L$9,2,1)-VLOOKUP(最优测算!$D$7*(1-A401)/12-1%%,数据!$J$3:$L$9,3,1),0))/最优测算!$D$7,5)</f>
        <v>0.11126999999999999</v>
      </c>
      <c r="C401" s="8">
        <f>最优测算!$D$7*A401</f>
        <v>270450</v>
      </c>
      <c r="D401" s="8">
        <f>最优测算!$D$7*(1-A401)</f>
        <v>179550</v>
      </c>
      <c r="E4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1" s="12" t="e">
        <f>IF(表2_4[[#This Row],[年收入总个人所得税税负]]=MIN(表2_4[[#All],[年收入总个人所得税税负]]),表2_4[[#This Row],[年收入总个人所得税税负]],NA())</f>
        <v>#N/A</v>
      </c>
      <c r="G401" s="12">
        <f>1-表2_4[[#This Row],[薪酬发放比例]]</f>
        <v>0.39900000000000002</v>
      </c>
    </row>
    <row r="402" spans="1:7" x14ac:dyDescent="0.25">
      <c r="A402" s="11">
        <v>0.6</v>
      </c>
      <c r="B402" s="7">
        <f>ROUND((MAX((最优测算!$D$7*A402-SUM(最优测算!$D$9:$D$25))*{3;10;20;25;30;35;45}%-{0;2520;16920;31920;52920;85920;181920},0)+IFERROR(最优测算!$D$7*(1-A402)*VLOOKUP(最优测算!$D$7*(1-A402)/12-1%%,数据!$J$3:$L$9,2,1)-VLOOKUP(最优测算!$D$7*(1-A402)/12-1%%,数据!$J$3:$L$9,3,1),0))/最优测算!$D$7,5)</f>
        <v>0.11126999999999999</v>
      </c>
      <c r="C402" s="8">
        <f>最优测算!$D$7*A402</f>
        <v>270000</v>
      </c>
      <c r="D402" s="8">
        <f>最优测算!$D$7*(1-A402)</f>
        <v>180000</v>
      </c>
      <c r="E4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2" s="12" t="e">
        <f>IF(表2_4[[#This Row],[年收入总个人所得税税负]]=MIN(表2_4[[#All],[年收入总个人所得税税负]]),表2_4[[#This Row],[年收入总个人所得税税负]],NA())</f>
        <v>#N/A</v>
      </c>
      <c r="G402" s="12">
        <f>1-表2_4[[#This Row],[薪酬发放比例]]</f>
        <v>0.4</v>
      </c>
    </row>
    <row r="403" spans="1:7" x14ac:dyDescent="0.25">
      <c r="A403" s="11">
        <v>0.59899999999999998</v>
      </c>
      <c r="B403" s="7">
        <f>ROUND((MAX((最优测算!$D$7*A403-SUM(最优测算!$D$9:$D$25))*{3;10;20;25;30;35;45}%-{0;2520;16920;31920;52920;85920;181920},0)+IFERROR(最优测算!$D$7*(1-A403)*VLOOKUP(最优测算!$D$7*(1-A403)/12-1%%,数据!$J$3:$L$9,2,1)-VLOOKUP(最优测算!$D$7*(1-A403)/12-1%%,数据!$J$3:$L$9,3,1),0))/最优测算!$D$7,5)</f>
        <v>0.11126999999999999</v>
      </c>
      <c r="C403" s="8">
        <f>最优测算!$D$7*A403</f>
        <v>269550</v>
      </c>
      <c r="D403" s="8">
        <f>最优测算!$D$7*(1-A403)</f>
        <v>180450</v>
      </c>
      <c r="E4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3" s="12" t="e">
        <f>IF(表2_4[[#This Row],[年收入总个人所得税税负]]=MIN(表2_4[[#All],[年收入总个人所得税税负]]),表2_4[[#This Row],[年收入总个人所得税税负]],NA())</f>
        <v>#N/A</v>
      </c>
      <c r="G403" s="12">
        <f>1-表2_4[[#This Row],[薪酬发放比例]]</f>
        <v>0.40100000000000002</v>
      </c>
    </row>
    <row r="404" spans="1:7" x14ac:dyDescent="0.25">
      <c r="A404" s="11">
        <v>0.59799999999999998</v>
      </c>
      <c r="B404" s="7">
        <f>ROUND((MAX((最优测算!$D$7*A404-SUM(最优测算!$D$9:$D$25))*{3;10;20;25;30;35;45}%-{0;2520;16920;31920;52920;85920;181920},0)+IFERROR(最优测算!$D$7*(1-A404)*VLOOKUP(最优测算!$D$7*(1-A404)/12-1%%,数据!$J$3:$L$9,2,1)-VLOOKUP(最优测算!$D$7*(1-A404)/12-1%%,数据!$J$3:$L$9,3,1),0))/最优测算!$D$7,5)</f>
        <v>0.11126999999999999</v>
      </c>
      <c r="C404" s="8">
        <f>最优测算!$D$7*A404</f>
        <v>269100</v>
      </c>
      <c r="D404" s="8">
        <f>最优测算!$D$7*(1-A404)</f>
        <v>180900</v>
      </c>
      <c r="E4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4" s="12" t="e">
        <f>IF(表2_4[[#This Row],[年收入总个人所得税税负]]=MIN(表2_4[[#All],[年收入总个人所得税税负]]),表2_4[[#This Row],[年收入总个人所得税税负]],NA())</f>
        <v>#N/A</v>
      </c>
      <c r="G404" s="12">
        <f>1-表2_4[[#This Row],[薪酬发放比例]]</f>
        <v>0.40200000000000002</v>
      </c>
    </row>
    <row r="405" spans="1:7" x14ac:dyDescent="0.25">
      <c r="A405" s="11">
        <v>0.59699999999999998</v>
      </c>
      <c r="B405" s="7">
        <f>ROUND((MAX((最优测算!$D$7*A405-SUM(最优测算!$D$9:$D$25))*{3;10;20;25;30;35;45}%-{0;2520;16920;31920;52920;85920;181920},0)+IFERROR(最优测算!$D$7*(1-A405)*VLOOKUP(最优测算!$D$7*(1-A405)/12-1%%,数据!$J$3:$L$9,2,1)-VLOOKUP(最优测算!$D$7*(1-A405)/12-1%%,数据!$J$3:$L$9,3,1),0))/最优测算!$D$7,5)</f>
        <v>0.11126999999999999</v>
      </c>
      <c r="C405" s="8">
        <f>最优测算!$D$7*A405</f>
        <v>268650</v>
      </c>
      <c r="D405" s="8">
        <f>最优测算!$D$7*(1-A405)</f>
        <v>181350</v>
      </c>
      <c r="E4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5" s="12" t="e">
        <f>IF(表2_4[[#This Row],[年收入总个人所得税税负]]=MIN(表2_4[[#All],[年收入总个人所得税税负]]),表2_4[[#This Row],[年收入总个人所得税税负]],NA())</f>
        <v>#N/A</v>
      </c>
      <c r="G405" s="12">
        <f>1-表2_4[[#This Row],[薪酬发放比例]]</f>
        <v>0.40300000000000002</v>
      </c>
    </row>
    <row r="406" spans="1:7" x14ac:dyDescent="0.25">
      <c r="A406" s="11">
        <v>0.59599999999999997</v>
      </c>
      <c r="B406" s="7">
        <f>ROUND((MAX((最优测算!$D$7*A406-SUM(最优测算!$D$9:$D$25))*{3;10;20;25;30;35;45}%-{0;2520;16920;31920;52920;85920;181920},0)+IFERROR(最优测算!$D$7*(1-A406)*VLOOKUP(最优测算!$D$7*(1-A406)/12-1%%,数据!$J$3:$L$9,2,1)-VLOOKUP(最优测算!$D$7*(1-A406)/12-1%%,数据!$J$3:$L$9,3,1),0))/最优测算!$D$7,5)</f>
        <v>0.11126999999999999</v>
      </c>
      <c r="C406" s="8">
        <f>最优测算!$D$7*A406</f>
        <v>268200</v>
      </c>
      <c r="D406" s="8">
        <f>最优测算!$D$7*(1-A406)</f>
        <v>181800</v>
      </c>
      <c r="E4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6" s="12" t="e">
        <f>IF(表2_4[[#This Row],[年收入总个人所得税税负]]=MIN(表2_4[[#All],[年收入总个人所得税税负]]),表2_4[[#This Row],[年收入总个人所得税税负]],NA())</f>
        <v>#N/A</v>
      </c>
      <c r="G406" s="12">
        <f>1-表2_4[[#This Row],[薪酬发放比例]]</f>
        <v>0.40400000000000003</v>
      </c>
    </row>
    <row r="407" spans="1:7" x14ac:dyDescent="0.25">
      <c r="A407" s="11">
        <v>0.59499999999999997</v>
      </c>
      <c r="B407" s="7">
        <f>ROUND((MAX((最优测算!$D$7*A407-SUM(最优测算!$D$9:$D$25))*{3;10;20;25;30;35;45}%-{0;2520;16920;31920;52920;85920;181920},0)+IFERROR(最优测算!$D$7*(1-A407)*VLOOKUP(最优测算!$D$7*(1-A407)/12-1%%,数据!$J$3:$L$9,2,1)-VLOOKUP(最优测算!$D$7*(1-A407)/12-1%%,数据!$J$3:$L$9,3,1),0))/最优测算!$D$7,5)</f>
        <v>0.11126999999999999</v>
      </c>
      <c r="C407" s="8">
        <f>最优测算!$D$7*A407</f>
        <v>267750</v>
      </c>
      <c r="D407" s="8">
        <f>最优测算!$D$7*(1-A407)</f>
        <v>182250</v>
      </c>
      <c r="E4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7" s="12" t="e">
        <f>IF(表2_4[[#This Row],[年收入总个人所得税税负]]=MIN(表2_4[[#All],[年收入总个人所得税税负]]),表2_4[[#This Row],[年收入总个人所得税税负]],NA())</f>
        <v>#N/A</v>
      </c>
      <c r="G407" s="12">
        <f>1-表2_4[[#This Row],[薪酬发放比例]]</f>
        <v>0.40500000000000003</v>
      </c>
    </row>
    <row r="408" spans="1:7" x14ac:dyDescent="0.25">
      <c r="A408" s="11">
        <v>0.59399999999999997</v>
      </c>
      <c r="B408" s="7">
        <f>ROUND((MAX((最优测算!$D$7*A408-SUM(最优测算!$D$9:$D$25))*{3;10;20;25;30;35;45}%-{0;2520;16920;31920;52920;85920;181920},0)+IFERROR(最优测算!$D$7*(1-A408)*VLOOKUP(最优测算!$D$7*(1-A408)/12-1%%,数据!$J$3:$L$9,2,1)-VLOOKUP(最优测算!$D$7*(1-A408)/12-1%%,数据!$J$3:$L$9,3,1),0))/最优测算!$D$7,5)</f>
        <v>0.11126999999999999</v>
      </c>
      <c r="C408" s="8">
        <f>最优测算!$D$7*A408</f>
        <v>267300</v>
      </c>
      <c r="D408" s="8">
        <f>最优测算!$D$7*(1-A408)</f>
        <v>182700</v>
      </c>
      <c r="E4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8" s="12" t="e">
        <f>IF(表2_4[[#This Row],[年收入总个人所得税税负]]=MIN(表2_4[[#All],[年收入总个人所得税税负]]),表2_4[[#This Row],[年收入总个人所得税税负]],NA())</f>
        <v>#N/A</v>
      </c>
      <c r="G408" s="12">
        <f>1-表2_4[[#This Row],[薪酬发放比例]]</f>
        <v>0.40600000000000003</v>
      </c>
    </row>
    <row r="409" spans="1:7" x14ac:dyDescent="0.25">
      <c r="A409" s="11">
        <v>0.59299999999999997</v>
      </c>
      <c r="B409" s="7">
        <f>ROUND((MAX((最优测算!$D$7*A409-SUM(最优测算!$D$9:$D$25))*{3;10;20;25;30;35;45}%-{0;2520;16920;31920;52920;85920;181920},0)+IFERROR(最优测算!$D$7*(1-A409)*VLOOKUP(最优测算!$D$7*(1-A409)/12-1%%,数据!$J$3:$L$9,2,1)-VLOOKUP(最优测算!$D$7*(1-A409)/12-1%%,数据!$J$3:$L$9,3,1),0))/最优测算!$D$7,5)</f>
        <v>0.11126999999999999</v>
      </c>
      <c r="C409" s="8">
        <f>最优测算!$D$7*A409</f>
        <v>266850</v>
      </c>
      <c r="D409" s="8">
        <f>最优测算!$D$7*(1-A409)</f>
        <v>183150</v>
      </c>
      <c r="E4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09" s="12" t="e">
        <f>IF(表2_4[[#This Row],[年收入总个人所得税税负]]=MIN(表2_4[[#All],[年收入总个人所得税税负]]),表2_4[[#This Row],[年收入总个人所得税税负]],NA())</f>
        <v>#N/A</v>
      </c>
      <c r="G409" s="12">
        <f>1-表2_4[[#This Row],[薪酬发放比例]]</f>
        <v>0.40700000000000003</v>
      </c>
    </row>
    <row r="410" spans="1:7" x14ac:dyDescent="0.25">
      <c r="A410" s="11">
        <v>0.59199999999999997</v>
      </c>
      <c r="B410" s="7">
        <f>ROUND((MAX((最优测算!$D$7*A410-SUM(最优测算!$D$9:$D$25))*{3;10;20;25;30;35;45}%-{0;2520;16920;31920;52920;85920;181920},0)+IFERROR(最优测算!$D$7*(1-A410)*VLOOKUP(最优测算!$D$7*(1-A410)/12-1%%,数据!$J$3:$L$9,2,1)-VLOOKUP(最优测算!$D$7*(1-A410)/12-1%%,数据!$J$3:$L$9,3,1),0))/最优测算!$D$7,5)</f>
        <v>0.11126999999999999</v>
      </c>
      <c r="C410" s="8">
        <f>最优测算!$D$7*A410</f>
        <v>266400</v>
      </c>
      <c r="D410" s="8">
        <f>最优测算!$D$7*(1-A410)</f>
        <v>183600</v>
      </c>
      <c r="E4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0" s="12" t="e">
        <f>IF(表2_4[[#This Row],[年收入总个人所得税税负]]=MIN(表2_4[[#All],[年收入总个人所得税税负]]),表2_4[[#This Row],[年收入总个人所得税税负]],NA())</f>
        <v>#N/A</v>
      </c>
      <c r="G410" s="12">
        <f>1-表2_4[[#This Row],[薪酬发放比例]]</f>
        <v>0.40800000000000003</v>
      </c>
    </row>
    <row r="411" spans="1:7" x14ac:dyDescent="0.25">
      <c r="A411" s="11">
        <v>0.59099999999999997</v>
      </c>
      <c r="B411" s="7">
        <f>ROUND((MAX((最优测算!$D$7*A411-SUM(最优测算!$D$9:$D$25))*{3;10;20;25;30;35;45}%-{0;2520;16920;31920;52920;85920;181920},0)+IFERROR(最优测算!$D$7*(1-A411)*VLOOKUP(最优测算!$D$7*(1-A411)/12-1%%,数据!$J$3:$L$9,2,1)-VLOOKUP(最优测算!$D$7*(1-A411)/12-1%%,数据!$J$3:$L$9,3,1),0))/最优测算!$D$7,5)</f>
        <v>0.11126999999999999</v>
      </c>
      <c r="C411" s="8">
        <f>最优测算!$D$7*A411</f>
        <v>265950</v>
      </c>
      <c r="D411" s="8">
        <f>最优测算!$D$7*(1-A411)</f>
        <v>184050</v>
      </c>
      <c r="E4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1" s="12" t="e">
        <f>IF(表2_4[[#This Row],[年收入总个人所得税税负]]=MIN(表2_4[[#All],[年收入总个人所得税税负]]),表2_4[[#This Row],[年收入总个人所得税税负]],NA())</f>
        <v>#N/A</v>
      </c>
      <c r="G411" s="12">
        <f>1-表2_4[[#This Row],[薪酬发放比例]]</f>
        <v>0.40900000000000003</v>
      </c>
    </row>
    <row r="412" spans="1:7" x14ac:dyDescent="0.25">
      <c r="A412" s="11">
        <v>0.59</v>
      </c>
      <c r="B412" s="7">
        <f>ROUND((MAX((最优测算!$D$7*A412-SUM(最优测算!$D$9:$D$25))*{3;10;20;25;30;35;45}%-{0;2520;16920;31920;52920;85920;181920},0)+IFERROR(最优测算!$D$7*(1-A412)*VLOOKUP(最优测算!$D$7*(1-A412)/12-1%%,数据!$J$3:$L$9,2,1)-VLOOKUP(最优测算!$D$7*(1-A412)/12-1%%,数据!$J$3:$L$9,3,1),0))/最优测算!$D$7,5)</f>
        <v>0.11126999999999999</v>
      </c>
      <c r="C412" s="8">
        <f>最优测算!$D$7*A412</f>
        <v>265500</v>
      </c>
      <c r="D412" s="8">
        <f>最优测算!$D$7*(1-A412)</f>
        <v>184500</v>
      </c>
      <c r="E4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2" s="12" t="e">
        <f>IF(表2_4[[#This Row],[年收入总个人所得税税负]]=MIN(表2_4[[#All],[年收入总个人所得税税负]]),表2_4[[#This Row],[年收入总个人所得税税负]],NA())</f>
        <v>#N/A</v>
      </c>
      <c r="G412" s="12">
        <f>1-表2_4[[#This Row],[薪酬发放比例]]</f>
        <v>0.41000000000000003</v>
      </c>
    </row>
    <row r="413" spans="1:7" x14ac:dyDescent="0.25">
      <c r="A413" s="11">
        <v>0.58899999999999997</v>
      </c>
      <c r="B413" s="7">
        <f>ROUND((MAX((最优测算!$D$7*A413-SUM(最优测算!$D$9:$D$25))*{3;10;20;25;30;35;45}%-{0;2520;16920;31920;52920;85920;181920},0)+IFERROR(最优测算!$D$7*(1-A413)*VLOOKUP(最优测算!$D$7*(1-A413)/12-1%%,数据!$J$3:$L$9,2,1)-VLOOKUP(最优测算!$D$7*(1-A413)/12-1%%,数据!$J$3:$L$9,3,1),0))/最优测算!$D$7,5)</f>
        <v>0.11126999999999999</v>
      </c>
      <c r="C413" s="8">
        <f>最优测算!$D$7*A413</f>
        <v>265050</v>
      </c>
      <c r="D413" s="8">
        <f>最优测算!$D$7*(1-A413)</f>
        <v>184950</v>
      </c>
      <c r="E4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3" s="12" t="e">
        <f>IF(表2_4[[#This Row],[年收入总个人所得税税负]]=MIN(表2_4[[#All],[年收入总个人所得税税负]]),表2_4[[#This Row],[年收入总个人所得税税负]],NA())</f>
        <v>#N/A</v>
      </c>
      <c r="G413" s="12">
        <f>1-表2_4[[#This Row],[薪酬发放比例]]</f>
        <v>0.41100000000000003</v>
      </c>
    </row>
    <row r="414" spans="1:7" x14ac:dyDescent="0.25">
      <c r="A414" s="11">
        <v>0.58799999999999997</v>
      </c>
      <c r="B414" s="7">
        <f>ROUND((MAX((最优测算!$D$7*A414-SUM(最优测算!$D$9:$D$25))*{3;10;20;25;30;35;45}%-{0;2520;16920;31920;52920;85920;181920},0)+IFERROR(最优测算!$D$7*(1-A414)*VLOOKUP(最优测算!$D$7*(1-A414)/12-1%%,数据!$J$3:$L$9,2,1)-VLOOKUP(最优测算!$D$7*(1-A414)/12-1%%,数据!$J$3:$L$9,3,1),0))/最优测算!$D$7,5)</f>
        <v>0.11126999999999999</v>
      </c>
      <c r="C414" s="8">
        <f>最优测算!$D$7*A414</f>
        <v>264600</v>
      </c>
      <c r="D414" s="8">
        <f>最优测算!$D$7*(1-A414)</f>
        <v>185400.00000000003</v>
      </c>
      <c r="E4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4" s="12" t="e">
        <f>IF(表2_4[[#This Row],[年收入总个人所得税税负]]=MIN(表2_4[[#All],[年收入总个人所得税税负]]),表2_4[[#This Row],[年收入总个人所得税税负]],NA())</f>
        <v>#N/A</v>
      </c>
      <c r="G414" s="12">
        <f>1-表2_4[[#This Row],[薪酬发放比例]]</f>
        <v>0.41200000000000003</v>
      </c>
    </row>
    <row r="415" spans="1:7" x14ac:dyDescent="0.25">
      <c r="A415" s="11">
        <v>0.58699999999999997</v>
      </c>
      <c r="B415" s="7">
        <f>ROUND((MAX((最优测算!$D$7*A415-SUM(最优测算!$D$9:$D$25))*{3;10;20;25;30;35;45}%-{0;2520;16920;31920;52920;85920;181920},0)+IFERROR(最优测算!$D$7*(1-A415)*VLOOKUP(最优测算!$D$7*(1-A415)/12-1%%,数据!$J$3:$L$9,2,1)-VLOOKUP(最优测算!$D$7*(1-A415)/12-1%%,数据!$J$3:$L$9,3,1),0))/最优测算!$D$7,5)</f>
        <v>0.11126999999999999</v>
      </c>
      <c r="C415" s="8">
        <f>最优测算!$D$7*A415</f>
        <v>264150</v>
      </c>
      <c r="D415" s="8">
        <f>最优测算!$D$7*(1-A415)</f>
        <v>185850.00000000003</v>
      </c>
      <c r="E4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5" s="12" t="e">
        <f>IF(表2_4[[#This Row],[年收入总个人所得税税负]]=MIN(表2_4[[#All],[年收入总个人所得税税负]]),表2_4[[#This Row],[年收入总个人所得税税负]],NA())</f>
        <v>#N/A</v>
      </c>
      <c r="G415" s="12">
        <f>1-表2_4[[#This Row],[薪酬发放比例]]</f>
        <v>0.41300000000000003</v>
      </c>
    </row>
    <row r="416" spans="1:7" x14ac:dyDescent="0.25">
      <c r="A416" s="11">
        <v>0.58599999999999997</v>
      </c>
      <c r="B416" s="7">
        <f>ROUND((MAX((最优测算!$D$7*A416-SUM(最优测算!$D$9:$D$25))*{3;10;20;25;30;35;45}%-{0;2520;16920;31920;52920;85920;181920},0)+IFERROR(最优测算!$D$7*(1-A416)*VLOOKUP(最优测算!$D$7*(1-A416)/12-1%%,数据!$J$3:$L$9,2,1)-VLOOKUP(最优测算!$D$7*(1-A416)/12-1%%,数据!$J$3:$L$9,3,1),0))/最优测算!$D$7,5)</f>
        <v>0.11126999999999999</v>
      </c>
      <c r="C416" s="8">
        <f>最优测算!$D$7*A416</f>
        <v>263700</v>
      </c>
      <c r="D416" s="8">
        <f>最优测算!$D$7*(1-A416)</f>
        <v>186300.00000000003</v>
      </c>
      <c r="E4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6" s="12" t="e">
        <f>IF(表2_4[[#This Row],[年收入总个人所得税税负]]=MIN(表2_4[[#All],[年收入总个人所得税税负]]),表2_4[[#This Row],[年收入总个人所得税税负]],NA())</f>
        <v>#N/A</v>
      </c>
      <c r="G416" s="12">
        <f>1-表2_4[[#This Row],[薪酬发放比例]]</f>
        <v>0.41400000000000003</v>
      </c>
    </row>
    <row r="417" spans="1:7" x14ac:dyDescent="0.25">
      <c r="A417" s="11">
        <v>0.58499999999999996</v>
      </c>
      <c r="B417" s="7">
        <f>ROUND((MAX((最优测算!$D$7*A417-SUM(最优测算!$D$9:$D$25))*{3;10;20;25;30;35;45}%-{0;2520;16920;31920;52920;85920;181920},0)+IFERROR(最优测算!$D$7*(1-A417)*VLOOKUP(最优测算!$D$7*(1-A417)/12-1%%,数据!$J$3:$L$9,2,1)-VLOOKUP(最优测算!$D$7*(1-A417)/12-1%%,数据!$J$3:$L$9,3,1),0))/最优测算!$D$7,5)</f>
        <v>0.11126999999999999</v>
      </c>
      <c r="C417" s="8">
        <f>最优测算!$D$7*A417</f>
        <v>263250</v>
      </c>
      <c r="D417" s="8">
        <f>最优测算!$D$7*(1-A417)</f>
        <v>186750.00000000003</v>
      </c>
      <c r="E4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7" s="12" t="e">
        <f>IF(表2_4[[#This Row],[年收入总个人所得税税负]]=MIN(表2_4[[#All],[年收入总个人所得税税负]]),表2_4[[#This Row],[年收入总个人所得税税负]],NA())</f>
        <v>#N/A</v>
      </c>
      <c r="G417" s="12">
        <f>1-表2_4[[#This Row],[薪酬发放比例]]</f>
        <v>0.41500000000000004</v>
      </c>
    </row>
    <row r="418" spans="1:7" x14ac:dyDescent="0.25">
      <c r="A418" s="11">
        <v>0.58399999999999996</v>
      </c>
      <c r="B418" s="7">
        <f>ROUND((MAX((最优测算!$D$7*A418-SUM(最优测算!$D$9:$D$25))*{3;10;20;25;30;35;45}%-{0;2520;16920;31920;52920;85920;181920},0)+IFERROR(最优测算!$D$7*(1-A418)*VLOOKUP(最优测算!$D$7*(1-A418)/12-1%%,数据!$J$3:$L$9,2,1)-VLOOKUP(最优测算!$D$7*(1-A418)/12-1%%,数据!$J$3:$L$9,3,1),0))/最优测算!$D$7,5)</f>
        <v>0.11126999999999999</v>
      </c>
      <c r="C418" s="8">
        <f>最优测算!$D$7*A418</f>
        <v>262800</v>
      </c>
      <c r="D418" s="8">
        <f>最优测算!$D$7*(1-A418)</f>
        <v>187200.00000000003</v>
      </c>
      <c r="E4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8" s="12" t="e">
        <f>IF(表2_4[[#This Row],[年收入总个人所得税税负]]=MIN(表2_4[[#All],[年收入总个人所得税税负]]),表2_4[[#This Row],[年收入总个人所得税税负]],NA())</f>
        <v>#N/A</v>
      </c>
      <c r="G418" s="12">
        <f>1-表2_4[[#This Row],[薪酬发放比例]]</f>
        <v>0.41600000000000004</v>
      </c>
    </row>
    <row r="419" spans="1:7" x14ac:dyDescent="0.25">
      <c r="A419" s="11">
        <v>0.58299999999999996</v>
      </c>
      <c r="B419" s="7">
        <f>ROUND((MAX((最优测算!$D$7*A419-SUM(最优测算!$D$9:$D$25))*{3;10;20;25;30;35;45}%-{0;2520;16920;31920;52920;85920;181920},0)+IFERROR(最优测算!$D$7*(1-A419)*VLOOKUP(最优测算!$D$7*(1-A419)/12-1%%,数据!$J$3:$L$9,2,1)-VLOOKUP(最优测算!$D$7*(1-A419)/12-1%%,数据!$J$3:$L$9,3,1),0))/最优测算!$D$7,5)</f>
        <v>0.11126999999999999</v>
      </c>
      <c r="C419" s="8">
        <f>最优测算!$D$7*A419</f>
        <v>262350</v>
      </c>
      <c r="D419" s="8">
        <f>最优测算!$D$7*(1-A419)</f>
        <v>187650.00000000003</v>
      </c>
      <c r="E4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19" s="12" t="e">
        <f>IF(表2_4[[#This Row],[年收入总个人所得税税负]]=MIN(表2_4[[#All],[年收入总个人所得税税负]]),表2_4[[#This Row],[年收入总个人所得税税负]],NA())</f>
        <v>#N/A</v>
      </c>
      <c r="G419" s="12">
        <f>1-表2_4[[#This Row],[薪酬发放比例]]</f>
        <v>0.41700000000000004</v>
      </c>
    </row>
    <row r="420" spans="1:7" x14ac:dyDescent="0.25">
      <c r="A420" s="11">
        <v>0.58199999999999996</v>
      </c>
      <c r="B420" s="7">
        <f>ROUND((MAX((最优测算!$D$7*A420-SUM(最优测算!$D$9:$D$25))*{3;10;20;25;30;35;45}%-{0;2520;16920;31920;52920;85920;181920},0)+IFERROR(最优测算!$D$7*(1-A420)*VLOOKUP(最优测算!$D$7*(1-A420)/12-1%%,数据!$J$3:$L$9,2,1)-VLOOKUP(最优测算!$D$7*(1-A420)/12-1%%,数据!$J$3:$L$9,3,1),0))/最优测算!$D$7,5)</f>
        <v>0.11126999999999999</v>
      </c>
      <c r="C420" s="8">
        <f>最优测算!$D$7*A420</f>
        <v>261899.99999999997</v>
      </c>
      <c r="D420" s="8">
        <f>最优测算!$D$7*(1-A420)</f>
        <v>188100.00000000003</v>
      </c>
      <c r="E4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0" s="12" t="e">
        <f>IF(表2_4[[#This Row],[年收入总个人所得税税负]]=MIN(表2_4[[#All],[年收入总个人所得税税负]]),表2_4[[#This Row],[年收入总个人所得税税负]],NA())</f>
        <v>#N/A</v>
      </c>
      <c r="G420" s="12">
        <f>1-表2_4[[#This Row],[薪酬发放比例]]</f>
        <v>0.41800000000000004</v>
      </c>
    </row>
    <row r="421" spans="1:7" x14ac:dyDescent="0.25">
      <c r="A421" s="11">
        <v>0.58099999999999996</v>
      </c>
      <c r="B421" s="7">
        <f>ROUND((MAX((最优测算!$D$7*A421-SUM(最优测算!$D$9:$D$25))*{3;10;20;25;30;35;45}%-{0;2520;16920;31920;52920;85920;181920},0)+IFERROR(最优测算!$D$7*(1-A421)*VLOOKUP(最优测算!$D$7*(1-A421)/12-1%%,数据!$J$3:$L$9,2,1)-VLOOKUP(最优测算!$D$7*(1-A421)/12-1%%,数据!$J$3:$L$9,3,1),0))/最优测算!$D$7,5)</f>
        <v>0.11126999999999999</v>
      </c>
      <c r="C421" s="8">
        <f>最优测算!$D$7*A421</f>
        <v>261449.99999999997</v>
      </c>
      <c r="D421" s="8">
        <f>最优测算!$D$7*(1-A421)</f>
        <v>188550.00000000003</v>
      </c>
      <c r="E4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1" s="12" t="e">
        <f>IF(表2_4[[#This Row],[年收入总个人所得税税负]]=MIN(表2_4[[#All],[年收入总个人所得税税负]]),表2_4[[#This Row],[年收入总个人所得税税负]],NA())</f>
        <v>#N/A</v>
      </c>
      <c r="G421" s="12">
        <f>1-表2_4[[#This Row],[薪酬发放比例]]</f>
        <v>0.41900000000000004</v>
      </c>
    </row>
    <row r="422" spans="1:7" x14ac:dyDescent="0.25">
      <c r="A422" s="11">
        <v>0.57999999999999996</v>
      </c>
      <c r="B422" s="7">
        <f>ROUND((MAX((最优测算!$D$7*A422-SUM(最优测算!$D$9:$D$25))*{3;10;20;25;30;35;45}%-{0;2520;16920;31920;52920;85920;181920},0)+IFERROR(最优测算!$D$7*(1-A422)*VLOOKUP(最优测算!$D$7*(1-A422)/12-1%%,数据!$J$3:$L$9,2,1)-VLOOKUP(最优测算!$D$7*(1-A422)/12-1%%,数据!$J$3:$L$9,3,1),0))/最优测算!$D$7,5)</f>
        <v>0.11126999999999999</v>
      </c>
      <c r="C422" s="8">
        <f>最优测算!$D$7*A422</f>
        <v>260999.99999999997</v>
      </c>
      <c r="D422" s="8">
        <f>最优测算!$D$7*(1-A422)</f>
        <v>189000.00000000003</v>
      </c>
      <c r="E4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2" s="12" t="e">
        <f>IF(表2_4[[#This Row],[年收入总个人所得税税负]]=MIN(表2_4[[#All],[年收入总个人所得税税负]]),表2_4[[#This Row],[年收入总个人所得税税负]],NA())</f>
        <v>#N/A</v>
      </c>
      <c r="G422" s="12">
        <f>1-表2_4[[#This Row],[薪酬发放比例]]</f>
        <v>0.42000000000000004</v>
      </c>
    </row>
    <row r="423" spans="1:7" x14ac:dyDescent="0.25">
      <c r="A423" s="11">
        <v>0.57899999999999996</v>
      </c>
      <c r="B423" s="7">
        <f>ROUND((MAX((最优测算!$D$7*A423-SUM(最优测算!$D$9:$D$25))*{3;10;20;25;30;35;45}%-{0;2520;16920;31920;52920;85920;181920},0)+IFERROR(最优测算!$D$7*(1-A423)*VLOOKUP(最优测算!$D$7*(1-A423)/12-1%%,数据!$J$3:$L$9,2,1)-VLOOKUP(最优测算!$D$7*(1-A423)/12-1%%,数据!$J$3:$L$9,3,1),0))/最优测算!$D$7,5)</f>
        <v>0.11126999999999999</v>
      </c>
      <c r="C423" s="8">
        <f>最优测算!$D$7*A423</f>
        <v>260549.99999999997</v>
      </c>
      <c r="D423" s="8">
        <f>最优测算!$D$7*(1-A423)</f>
        <v>189450.00000000003</v>
      </c>
      <c r="E4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3" s="12" t="e">
        <f>IF(表2_4[[#This Row],[年收入总个人所得税税负]]=MIN(表2_4[[#All],[年收入总个人所得税税负]]),表2_4[[#This Row],[年收入总个人所得税税负]],NA())</f>
        <v>#N/A</v>
      </c>
      <c r="G423" s="12">
        <f>1-表2_4[[#This Row],[薪酬发放比例]]</f>
        <v>0.42100000000000004</v>
      </c>
    </row>
    <row r="424" spans="1:7" x14ac:dyDescent="0.25">
      <c r="A424" s="11">
        <v>0.57799999999999996</v>
      </c>
      <c r="B424" s="7">
        <f>ROUND((MAX((最优测算!$D$7*A424-SUM(最优测算!$D$9:$D$25))*{3;10;20;25;30;35;45}%-{0;2520;16920;31920;52920;85920;181920},0)+IFERROR(最优测算!$D$7*(1-A424)*VLOOKUP(最优测算!$D$7*(1-A424)/12-1%%,数据!$J$3:$L$9,2,1)-VLOOKUP(最优测算!$D$7*(1-A424)/12-1%%,数据!$J$3:$L$9,3,1),0))/最优测算!$D$7,5)</f>
        <v>0.11126999999999999</v>
      </c>
      <c r="C424" s="8">
        <f>最优测算!$D$7*A424</f>
        <v>260099.99999999997</v>
      </c>
      <c r="D424" s="8">
        <f>最优测算!$D$7*(1-A424)</f>
        <v>189900.00000000003</v>
      </c>
      <c r="E4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4" s="12" t="e">
        <f>IF(表2_4[[#This Row],[年收入总个人所得税税负]]=MIN(表2_4[[#All],[年收入总个人所得税税负]]),表2_4[[#This Row],[年收入总个人所得税税负]],NA())</f>
        <v>#N/A</v>
      </c>
      <c r="G424" s="12">
        <f>1-表2_4[[#This Row],[薪酬发放比例]]</f>
        <v>0.42200000000000004</v>
      </c>
    </row>
    <row r="425" spans="1:7" x14ac:dyDescent="0.25">
      <c r="A425" s="11">
        <v>0.57699999999999996</v>
      </c>
      <c r="B425" s="7">
        <f>ROUND((MAX((最优测算!$D$7*A425-SUM(最优测算!$D$9:$D$25))*{3;10;20;25;30;35;45}%-{0;2520;16920;31920;52920;85920;181920},0)+IFERROR(最优测算!$D$7*(1-A425)*VLOOKUP(最优测算!$D$7*(1-A425)/12-1%%,数据!$J$3:$L$9,2,1)-VLOOKUP(最优测算!$D$7*(1-A425)/12-1%%,数据!$J$3:$L$9,3,1),0))/最优测算!$D$7,5)</f>
        <v>0.11126999999999999</v>
      </c>
      <c r="C425" s="8">
        <f>最优测算!$D$7*A425</f>
        <v>259649.99999999997</v>
      </c>
      <c r="D425" s="8">
        <f>最优测算!$D$7*(1-A425)</f>
        <v>190350.00000000003</v>
      </c>
      <c r="E4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5" s="12" t="e">
        <f>IF(表2_4[[#This Row],[年收入总个人所得税税负]]=MIN(表2_4[[#All],[年收入总个人所得税税负]]),表2_4[[#This Row],[年收入总个人所得税税负]],NA())</f>
        <v>#N/A</v>
      </c>
      <c r="G425" s="12">
        <f>1-表2_4[[#This Row],[薪酬发放比例]]</f>
        <v>0.42300000000000004</v>
      </c>
    </row>
    <row r="426" spans="1:7" x14ac:dyDescent="0.25">
      <c r="A426" s="11">
        <v>0.57599999999999996</v>
      </c>
      <c r="B426" s="7">
        <f>ROUND((MAX((最优测算!$D$7*A426-SUM(最优测算!$D$9:$D$25))*{3;10;20;25;30;35;45}%-{0;2520;16920;31920;52920;85920;181920},0)+IFERROR(最优测算!$D$7*(1-A426)*VLOOKUP(最优测算!$D$7*(1-A426)/12-1%%,数据!$J$3:$L$9,2,1)-VLOOKUP(最优测算!$D$7*(1-A426)/12-1%%,数据!$J$3:$L$9,3,1),0))/最优测算!$D$7,5)</f>
        <v>0.11126999999999999</v>
      </c>
      <c r="C426" s="8">
        <f>最优测算!$D$7*A426</f>
        <v>259199.99999999997</v>
      </c>
      <c r="D426" s="8">
        <f>最优测算!$D$7*(1-A426)</f>
        <v>190800.00000000003</v>
      </c>
      <c r="E4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6" s="12" t="e">
        <f>IF(表2_4[[#This Row],[年收入总个人所得税税负]]=MIN(表2_4[[#All],[年收入总个人所得税税负]]),表2_4[[#This Row],[年收入总个人所得税税负]],NA())</f>
        <v>#N/A</v>
      </c>
      <c r="G426" s="12">
        <f>1-表2_4[[#This Row],[薪酬发放比例]]</f>
        <v>0.42400000000000004</v>
      </c>
    </row>
    <row r="427" spans="1:7" x14ac:dyDescent="0.25">
      <c r="A427" s="11">
        <v>0.57499999999999996</v>
      </c>
      <c r="B427" s="7">
        <f>ROUND((MAX((最优测算!$D$7*A427-SUM(最优测算!$D$9:$D$25))*{3;10;20;25;30;35;45}%-{0;2520;16920;31920;52920;85920;181920},0)+IFERROR(最优测算!$D$7*(1-A427)*VLOOKUP(最优测算!$D$7*(1-A427)/12-1%%,数据!$J$3:$L$9,2,1)-VLOOKUP(最优测算!$D$7*(1-A427)/12-1%%,数据!$J$3:$L$9,3,1),0))/最优测算!$D$7,5)</f>
        <v>0.11126999999999999</v>
      </c>
      <c r="C427" s="8">
        <f>最优测算!$D$7*A427</f>
        <v>258749.99999999997</v>
      </c>
      <c r="D427" s="8">
        <f>最优测算!$D$7*(1-A427)</f>
        <v>191250.00000000003</v>
      </c>
      <c r="E4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7" s="12" t="e">
        <f>IF(表2_4[[#This Row],[年收入总个人所得税税负]]=MIN(表2_4[[#All],[年收入总个人所得税税负]]),表2_4[[#This Row],[年收入总个人所得税税负]],NA())</f>
        <v>#N/A</v>
      </c>
      <c r="G427" s="12">
        <f>1-表2_4[[#This Row],[薪酬发放比例]]</f>
        <v>0.42500000000000004</v>
      </c>
    </row>
    <row r="428" spans="1:7" x14ac:dyDescent="0.25">
      <c r="A428" s="11">
        <v>0.57399999999999995</v>
      </c>
      <c r="B428" s="7">
        <f>ROUND((MAX((最优测算!$D$7*A428-SUM(最优测算!$D$9:$D$25))*{3;10;20;25;30;35;45}%-{0;2520;16920;31920;52920;85920;181920},0)+IFERROR(最优测算!$D$7*(1-A428)*VLOOKUP(最优测算!$D$7*(1-A428)/12-1%%,数据!$J$3:$L$9,2,1)-VLOOKUP(最优测算!$D$7*(1-A428)/12-1%%,数据!$J$3:$L$9,3,1),0))/最优测算!$D$7,5)</f>
        <v>0.11126999999999999</v>
      </c>
      <c r="C428" s="8">
        <f>最优测算!$D$7*A428</f>
        <v>258299.99999999997</v>
      </c>
      <c r="D428" s="8">
        <f>最优测算!$D$7*(1-A428)</f>
        <v>191700.00000000003</v>
      </c>
      <c r="E4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8" s="12" t="e">
        <f>IF(表2_4[[#This Row],[年收入总个人所得税税负]]=MIN(表2_4[[#All],[年收入总个人所得税税负]]),表2_4[[#This Row],[年收入总个人所得税税负]],NA())</f>
        <v>#N/A</v>
      </c>
      <c r="G428" s="12">
        <f>1-表2_4[[#This Row],[薪酬发放比例]]</f>
        <v>0.42600000000000005</v>
      </c>
    </row>
    <row r="429" spans="1:7" x14ac:dyDescent="0.25">
      <c r="A429" s="11">
        <v>0.57299999999999995</v>
      </c>
      <c r="B429" s="7">
        <f>ROUND((MAX((最优测算!$D$7*A429-SUM(最优测算!$D$9:$D$25))*{3;10;20;25;30;35;45}%-{0;2520;16920;31920;52920;85920;181920},0)+IFERROR(最优测算!$D$7*(1-A429)*VLOOKUP(最优测算!$D$7*(1-A429)/12-1%%,数据!$J$3:$L$9,2,1)-VLOOKUP(最优测算!$D$7*(1-A429)/12-1%%,数据!$J$3:$L$9,3,1),0))/最优测算!$D$7,5)</f>
        <v>0.11126999999999999</v>
      </c>
      <c r="C429" s="8">
        <f>最优测算!$D$7*A429</f>
        <v>257849.99999999997</v>
      </c>
      <c r="D429" s="8">
        <f>最优测算!$D$7*(1-A429)</f>
        <v>192150.00000000003</v>
      </c>
      <c r="E4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29" s="12" t="e">
        <f>IF(表2_4[[#This Row],[年收入总个人所得税税负]]=MIN(表2_4[[#All],[年收入总个人所得税税负]]),表2_4[[#This Row],[年收入总个人所得税税负]],NA())</f>
        <v>#N/A</v>
      </c>
      <c r="G429" s="12">
        <f>1-表2_4[[#This Row],[薪酬发放比例]]</f>
        <v>0.42700000000000005</v>
      </c>
    </row>
    <row r="430" spans="1:7" x14ac:dyDescent="0.25">
      <c r="A430" s="11">
        <v>0.57199999999999995</v>
      </c>
      <c r="B430" s="7">
        <f>ROUND((MAX((最优测算!$D$7*A430-SUM(最优测算!$D$9:$D$25))*{3;10;20;25;30;35;45}%-{0;2520;16920;31920;52920;85920;181920},0)+IFERROR(最优测算!$D$7*(1-A430)*VLOOKUP(最优测算!$D$7*(1-A430)/12-1%%,数据!$J$3:$L$9,2,1)-VLOOKUP(最优测算!$D$7*(1-A430)/12-1%%,数据!$J$3:$L$9,3,1),0))/最优测算!$D$7,5)</f>
        <v>0.11126999999999999</v>
      </c>
      <c r="C430" s="8">
        <f>最优测算!$D$7*A430</f>
        <v>257399.99999999997</v>
      </c>
      <c r="D430" s="8">
        <f>最优测算!$D$7*(1-A430)</f>
        <v>192600.00000000003</v>
      </c>
      <c r="E4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0" s="12" t="e">
        <f>IF(表2_4[[#This Row],[年收入总个人所得税税负]]=MIN(表2_4[[#All],[年收入总个人所得税税负]]),表2_4[[#This Row],[年收入总个人所得税税负]],NA())</f>
        <v>#N/A</v>
      </c>
      <c r="G430" s="12">
        <f>1-表2_4[[#This Row],[薪酬发放比例]]</f>
        <v>0.42800000000000005</v>
      </c>
    </row>
    <row r="431" spans="1:7" x14ac:dyDescent="0.25">
      <c r="A431" s="11">
        <v>0.57099999999999995</v>
      </c>
      <c r="B431" s="7">
        <f>ROUND((MAX((最优测算!$D$7*A431-SUM(最优测算!$D$9:$D$25))*{3;10;20;25;30;35;45}%-{0;2520;16920;31920;52920;85920;181920},0)+IFERROR(最优测算!$D$7*(1-A431)*VLOOKUP(最优测算!$D$7*(1-A431)/12-1%%,数据!$J$3:$L$9,2,1)-VLOOKUP(最优测算!$D$7*(1-A431)/12-1%%,数据!$J$3:$L$9,3,1),0))/最优测算!$D$7,5)</f>
        <v>0.11126999999999999</v>
      </c>
      <c r="C431" s="8">
        <f>最优测算!$D$7*A431</f>
        <v>256949.99999999997</v>
      </c>
      <c r="D431" s="8">
        <f>最优测算!$D$7*(1-A431)</f>
        <v>193050.00000000003</v>
      </c>
      <c r="E4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1" s="12" t="e">
        <f>IF(表2_4[[#This Row],[年收入总个人所得税税负]]=MIN(表2_4[[#All],[年收入总个人所得税税负]]),表2_4[[#This Row],[年收入总个人所得税税负]],NA())</f>
        <v>#N/A</v>
      </c>
      <c r="G431" s="12">
        <f>1-表2_4[[#This Row],[薪酬发放比例]]</f>
        <v>0.42900000000000005</v>
      </c>
    </row>
    <row r="432" spans="1:7" x14ac:dyDescent="0.25">
      <c r="A432" s="11">
        <v>0.56999999999999995</v>
      </c>
      <c r="B432" s="7">
        <f>ROUND((MAX((最优测算!$D$7*A432-SUM(最优测算!$D$9:$D$25))*{3;10;20;25;30;35;45}%-{0;2520;16920;31920;52920;85920;181920},0)+IFERROR(最优测算!$D$7*(1-A432)*VLOOKUP(最优测算!$D$7*(1-A432)/12-1%%,数据!$J$3:$L$9,2,1)-VLOOKUP(最优测算!$D$7*(1-A432)/12-1%%,数据!$J$3:$L$9,3,1),0))/最优测算!$D$7,5)</f>
        <v>0.11126999999999999</v>
      </c>
      <c r="C432" s="8">
        <f>最优测算!$D$7*A432</f>
        <v>256499.99999999997</v>
      </c>
      <c r="D432" s="8">
        <f>最优测算!$D$7*(1-A432)</f>
        <v>193500.00000000003</v>
      </c>
      <c r="E4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2" s="12" t="e">
        <f>IF(表2_4[[#This Row],[年收入总个人所得税税负]]=MIN(表2_4[[#All],[年收入总个人所得税税负]]),表2_4[[#This Row],[年收入总个人所得税税负]],NA())</f>
        <v>#N/A</v>
      </c>
      <c r="G432" s="12">
        <f>1-表2_4[[#This Row],[薪酬发放比例]]</f>
        <v>0.43000000000000005</v>
      </c>
    </row>
    <row r="433" spans="1:7" x14ac:dyDescent="0.25">
      <c r="A433" s="11">
        <v>0.56899999999999995</v>
      </c>
      <c r="B433" s="7">
        <f>ROUND((MAX((最优测算!$D$7*A433-SUM(最优测算!$D$9:$D$25))*{3;10;20;25;30;35;45}%-{0;2520;16920;31920;52920;85920;181920},0)+IFERROR(最优测算!$D$7*(1-A433)*VLOOKUP(最优测算!$D$7*(1-A433)/12-1%%,数据!$J$3:$L$9,2,1)-VLOOKUP(最优测算!$D$7*(1-A433)/12-1%%,数据!$J$3:$L$9,3,1),0))/最优测算!$D$7,5)</f>
        <v>0.11126999999999999</v>
      </c>
      <c r="C433" s="8">
        <f>最优测算!$D$7*A433</f>
        <v>256049.99999999997</v>
      </c>
      <c r="D433" s="8">
        <f>最优测算!$D$7*(1-A433)</f>
        <v>193950.00000000003</v>
      </c>
      <c r="E4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3" s="12" t="e">
        <f>IF(表2_4[[#This Row],[年收入总个人所得税税负]]=MIN(表2_4[[#All],[年收入总个人所得税税负]]),表2_4[[#This Row],[年收入总个人所得税税负]],NA())</f>
        <v>#N/A</v>
      </c>
      <c r="G433" s="12">
        <f>1-表2_4[[#This Row],[薪酬发放比例]]</f>
        <v>0.43100000000000005</v>
      </c>
    </row>
    <row r="434" spans="1:7" x14ac:dyDescent="0.25">
      <c r="A434" s="11">
        <v>0.56799999999999995</v>
      </c>
      <c r="B434" s="7">
        <f>ROUND((MAX((最优测算!$D$7*A434-SUM(最优测算!$D$9:$D$25))*{3;10;20;25;30;35;45}%-{0;2520;16920;31920;52920;85920;181920},0)+IFERROR(最优测算!$D$7*(1-A434)*VLOOKUP(最优测算!$D$7*(1-A434)/12-1%%,数据!$J$3:$L$9,2,1)-VLOOKUP(最优测算!$D$7*(1-A434)/12-1%%,数据!$J$3:$L$9,3,1),0))/最优测算!$D$7,5)</f>
        <v>0.11126999999999999</v>
      </c>
      <c r="C434" s="8">
        <f>最优测算!$D$7*A434</f>
        <v>255599.99999999997</v>
      </c>
      <c r="D434" s="8">
        <f>最优测算!$D$7*(1-A434)</f>
        <v>194400.00000000003</v>
      </c>
      <c r="E4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4" s="12" t="e">
        <f>IF(表2_4[[#This Row],[年收入总个人所得税税负]]=MIN(表2_4[[#All],[年收入总个人所得税税负]]),表2_4[[#This Row],[年收入总个人所得税税负]],NA())</f>
        <v>#N/A</v>
      </c>
      <c r="G434" s="12">
        <f>1-表2_4[[#This Row],[薪酬发放比例]]</f>
        <v>0.43200000000000005</v>
      </c>
    </row>
    <row r="435" spans="1:7" x14ac:dyDescent="0.25">
      <c r="A435" s="11">
        <v>0.56699999999999995</v>
      </c>
      <c r="B435" s="7">
        <f>ROUND((MAX((最优测算!$D$7*A435-SUM(最优测算!$D$9:$D$25))*{3;10;20;25;30;35;45}%-{0;2520;16920;31920;52920;85920;181920},0)+IFERROR(最优测算!$D$7*(1-A435)*VLOOKUP(最优测算!$D$7*(1-A435)/12-1%%,数据!$J$3:$L$9,2,1)-VLOOKUP(最优测算!$D$7*(1-A435)/12-1%%,数据!$J$3:$L$9,3,1),0))/最优测算!$D$7,5)</f>
        <v>0.11126999999999999</v>
      </c>
      <c r="C435" s="8">
        <f>最优测算!$D$7*A435</f>
        <v>255149.99999999997</v>
      </c>
      <c r="D435" s="8">
        <f>最优测算!$D$7*(1-A435)</f>
        <v>194850.00000000003</v>
      </c>
      <c r="E4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5" s="12" t="e">
        <f>IF(表2_4[[#This Row],[年收入总个人所得税税负]]=MIN(表2_4[[#All],[年收入总个人所得税税负]]),表2_4[[#This Row],[年收入总个人所得税税负]],NA())</f>
        <v>#N/A</v>
      </c>
      <c r="G435" s="12">
        <f>1-表2_4[[#This Row],[薪酬发放比例]]</f>
        <v>0.43300000000000005</v>
      </c>
    </row>
    <row r="436" spans="1:7" x14ac:dyDescent="0.25">
      <c r="A436" s="11">
        <v>0.56599999999999995</v>
      </c>
      <c r="B436" s="7">
        <f>ROUND((MAX((最优测算!$D$7*A436-SUM(最优测算!$D$9:$D$25))*{3;10;20;25;30;35;45}%-{0;2520;16920;31920;52920;85920;181920},0)+IFERROR(最优测算!$D$7*(1-A436)*VLOOKUP(最优测算!$D$7*(1-A436)/12-1%%,数据!$J$3:$L$9,2,1)-VLOOKUP(最优测算!$D$7*(1-A436)/12-1%%,数据!$J$3:$L$9,3,1),0))/最优测算!$D$7,5)</f>
        <v>0.11126999999999999</v>
      </c>
      <c r="C436" s="8">
        <f>最优测算!$D$7*A436</f>
        <v>254699.99999999997</v>
      </c>
      <c r="D436" s="8">
        <f>最优测算!$D$7*(1-A436)</f>
        <v>195300.00000000003</v>
      </c>
      <c r="E4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6" s="12" t="e">
        <f>IF(表2_4[[#This Row],[年收入总个人所得税税负]]=MIN(表2_4[[#All],[年收入总个人所得税税负]]),表2_4[[#This Row],[年收入总个人所得税税负]],NA())</f>
        <v>#N/A</v>
      </c>
      <c r="G436" s="12">
        <f>1-表2_4[[#This Row],[薪酬发放比例]]</f>
        <v>0.43400000000000005</v>
      </c>
    </row>
    <row r="437" spans="1:7" x14ac:dyDescent="0.25">
      <c r="A437" s="11">
        <v>0.56499999999999995</v>
      </c>
      <c r="B437" s="7">
        <f>ROUND((MAX((最优测算!$D$7*A437-SUM(最优测算!$D$9:$D$25))*{3;10;20;25;30;35;45}%-{0;2520;16920;31920;52920;85920;181920},0)+IFERROR(最优测算!$D$7*(1-A437)*VLOOKUP(最优测算!$D$7*(1-A437)/12-1%%,数据!$J$3:$L$9,2,1)-VLOOKUP(最优测算!$D$7*(1-A437)/12-1%%,数据!$J$3:$L$9,3,1),0))/最优测算!$D$7,5)</f>
        <v>0.11126999999999999</v>
      </c>
      <c r="C437" s="8">
        <f>最优测算!$D$7*A437</f>
        <v>254249.99999999997</v>
      </c>
      <c r="D437" s="8">
        <f>最优测算!$D$7*(1-A437)</f>
        <v>195750.00000000003</v>
      </c>
      <c r="E4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7" s="12" t="e">
        <f>IF(表2_4[[#This Row],[年收入总个人所得税税负]]=MIN(表2_4[[#All],[年收入总个人所得税税负]]),表2_4[[#This Row],[年收入总个人所得税税负]],NA())</f>
        <v>#N/A</v>
      </c>
      <c r="G437" s="12">
        <f>1-表2_4[[#This Row],[薪酬发放比例]]</f>
        <v>0.43500000000000005</v>
      </c>
    </row>
    <row r="438" spans="1:7" x14ac:dyDescent="0.25">
      <c r="A438" s="11">
        <v>0.56399999999999995</v>
      </c>
      <c r="B438" s="7">
        <f>ROUND((MAX((最优测算!$D$7*A438-SUM(最优测算!$D$9:$D$25))*{3;10;20;25;30;35;45}%-{0;2520;16920;31920;52920;85920;181920},0)+IFERROR(最优测算!$D$7*(1-A438)*VLOOKUP(最优测算!$D$7*(1-A438)/12-1%%,数据!$J$3:$L$9,2,1)-VLOOKUP(最优测算!$D$7*(1-A438)/12-1%%,数据!$J$3:$L$9,3,1),0))/最优测算!$D$7,5)</f>
        <v>0.11126999999999999</v>
      </c>
      <c r="C438" s="8">
        <f>最优测算!$D$7*A438</f>
        <v>253799.99999999997</v>
      </c>
      <c r="D438" s="8">
        <f>最优测算!$D$7*(1-A438)</f>
        <v>196200.00000000003</v>
      </c>
      <c r="E4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8" s="12" t="e">
        <f>IF(表2_4[[#This Row],[年收入总个人所得税税负]]=MIN(表2_4[[#All],[年收入总个人所得税税负]]),表2_4[[#This Row],[年收入总个人所得税税负]],NA())</f>
        <v>#N/A</v>
      </c>
      <c r="G438" s="12">
        <f>1-表2_4[[#This Row],[薪酬发放比例]]</f>
        <v>0.43600000000000005</v>
      </c>
    </row>
    <row r="439" spans="1:7" x14ac:dyDescent="0.25">
      <c r="A439" s="11">
        <v>0.56299999999999994</v>
      </c>
      <c r="B439" s="7">
        <f>ROUND((MAX((最优测算!$D$7*A439-SUM(最优测算!$D$9:$D$25))*{3;10;20;25;30;35;45}%-{0;2520;16920;31920;52920;85920;181920},0)+IFERROR(最优测算!$D$7*(1-A439)*VLOOKUP(最优测算!$D$7*(1-A439)/12-1%%,数据!$J$3:$L$9,2,1)-VLOOKUP(最优测算!$D$7*(1-A439)/12-1%%,数据!$J$3:$L$9,3,1),0))/最优测算!$D$7,5)</f>
        <v>0.11126999999999999</v>
      </c>
      <c r="C439" s="8">
        <f>最优测算!$D$7*A439</f>
        <v>253349.99999999997</v>
      </c>
      <c r="D439" s="8">
        <f>最优测算!$D$7*(1-A439)</f>
        <v>196650.00000000003</v>
      </c>
      <c r="E4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39" s="12" t="e">
        <f>IF(表2_4[[#This Row],[年收入总个人所得税税负]]=MIN(表2_4[[#All],[年收入总个人所得税税负]]),表2_4[[#This Row],[年收入总个人所得税税负]],NA())</f>
        <v>#N/A</v>
      </c>
      <c r="G439" s="12">
        <f>1-表2_4[[#This Row],[薪酬发放比例]]</f>
        <v>0.43700000000000006</v>
      </c>
    </row>
    <row r="440" spans="1:7" x14ac:dyDescent="0.25">
      <c r="A440" s="11">
        <v>0.56200000000000006</v>
      </c>
      <c r="B440" s="7">
        <f>ROUND((MAX((最优测算!$D$7*A440-SUM(最优测算!$D$9:$D$25))*{3;10;20;25;30;35;45}%-{0;2520;16920;31920;52920;85920;181920},0)+IFERROR(最优测算!$D$7*(1-A440)*VLOOKUP(最优测算!$D$7*(1-A440)/12-1%%,数据!$J$3:$L$9,2,1)-VLOOKUP(最优测算!$D$7*(1-A440)/12-1%%,数据!$J$3:$L$9,3,1),0))/最优测算!$D$7,5)</f>
        <v>0.11126999999999999</v>
      </c>
      <c r="C440" s="8">
        <f>最优测算!$D$7*A440</f>
        <v>252900.00000000003</v>
      </c>
      <c r="D440" s="8">
        <f>最优测算!$D$7*(1-A440)</f>
        <v>197099.99999999997</v>
      </c>
      <c r="E4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0" s="12" t="e">
        <f>IF(表2_4[[#This Row],[年收入总个人所得税税负]]=MIN(表2_4[[#All],[年收入总个人所得税税负]]),表2_4[[#This Row],[年收入总个人所得税税负]],NA())</f>
        <v>#N/A</v>
      </c>
      <c r="G440" s="12">
        <f>1-表2_4[[#This Row],[薪酬发放比例]]</f>
        <v>0.43799999999999994</v>
      </c>
    </row>
    <row r="441" spans="1:7" x14ac:dyDescent="0.25">
      <c r="A441" s="11">
        <v>0.56100000000000005</v>
      </c>
      <c r="B441" s="7">
        <f>ROUND((MAX((最优测算!$D$7*A441-SUM(最优测算!$D$9:$D$25))*{3;10;20;25;30;35;45}%-{0;2520;16920;31920;52920;85920;181920},0)+IFERROR(最优测算!$D$7*(1-A441)*VLOOKUP(最优测算!$D$7*(1-A441)/12-1%%,数据!$J$3:$L$9,2,1)-VLOOKUP(最优测算!$D$7*(1-A441)/12-1%%,数据!$J$3:$L$9,3,1),0))/最优测算!$D$7,5)</f>
        <v>0.11126999999999999</v>
      </c>
      <c r="C441" s="8">
        <f>最优测算!$D$7*A441</f>
        <v>252450.00000000003</v>
      </c>
      <c r="D441" s="8">
        <f>最优测算!$D$7*(1-A441)</f>
        <v>197549.99999999997</v>
      </c>
      <c r="E4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1" s="12" t="e">
        <f>IF(表2_4[[#This Row],[年收入总个人所得税税负]]=MIN(表2_4[[#All],[年收入总个人所得税税负]]),表2_4[[#This Row],[年收入总个人所得税税负]],NA())</f>
        <v>#N/A</v>
      </c>
      <c r="G441" s="12">
        <f>1-表2_4[[#This Row],[薪酬发放比例]]</f>
        <v>0.43899999999999995</v>
      </c>
    </row>
    <row r="442" spans="1:7" x14ac:dyDescent="0.25">
      <c r="A442" s="11">
        <v>0.56000000000000005</v>
      </c>
      <c r="B442" s="7">
        <f>ROUND((MAX((最优测算!$D$7*A442-SUM(最优测算!$D$9:$D$25))*{3;10;20;25;30;35;45}%-{0;2520;16920;31920;52920;85920;181920},0)+IFERROR(最优测算!$D$7*(1-A442)*VLOOKUP(最优测算!$D$7*(1-A442)/12-1%%,数据!$J$3:$L$9,2,1)-VLOOKUP(最优测算!$D$7*(1-A442)/12-1%%,数据!$J$3:$L$9,3,1),0))/最优测算!$D$7,5)</f>
        <v>0.11126999999999999</v>
      </c>
      <c r="C442" s="8">
        <f>最优测算!$D$7*A442</f>
        <v>252000.00000000003</v>
      </c>
      <c r="D442" s="8">
        <f>最优测算!$D$7*(1-A442)</f>
        <v>197999.99999999997</v>
      </c>
      <c r="E4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2" s="12" t="e">
        <f>IF(表2_4[[#This Row],[年收入总个人所得税税负]]=MIN(表2_4[[#All],[年收入总个人所得税税负]]),表2_4[[#This Row],[年收入总个人所得税税负]],NA())</f>
        <v>#N/A</v>
      </c>
      <c r="G442" s="12">
        <f>1-表2_4[[#This Row],[薪酬发放比例]]</f>
        <v>0.43999999999999995</v>
      </c>
    </row>
    <row r="443" spans="1:7" x14ac:dyDescent="0.25">
      <c r="A443" s="11">
        <v>0.55900000000000005</v>
      </c>
      <c r="B443" s="7">
        <f>ROUND((MAX((最优测算!$D$7*A443-SUM(最优测算!$D$9:$D$25))*{3;10;20;25;30;35;45}%-{0;2520;16920;31920;52920;85920;181920},0)+IFERROR(最优测算!$D$7*(1-A443)*VLOOKUP(最优测算!$D$7*(1-A443)/12-1%%,数据!$J$3:$L$9,2,1)-VLOOKUP(最优测算!$D$7*(1-A443)/12-1%%,数据!$J$3:$L$9,3,1),0))/最优测算!$D$7,5)</f>
        <v>0.11137</v>
      </c>
      <c r="C443" s="8">
        <f>最优测算!$D$7*A443</f>
        <v>251550.00000000003</v>
      </c>
      <c r="D443" s="8">
        <f>最优测算!$D$7*(1-A443)</f>
        <v>198449.99999999997</v>
      </c>
      <c r="E4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3" s="12" t="e">
        <f>IF(表2_4[[#This Row],[年收入总个人所得税税负]]=MIN(表2_4[[#All],[年收入总个人所得税税负]]),表2_4[[#This Row],[年收入总个人所得税税负]],NA())</f>
        <v>#N/A</v>
      </c>
      <c r="G443" s="12">
        <f>1-表2_4[[#This Row],[薪酬发放比例]]</f>
        <v>0.44099999999999995</v>
      </c>
    </row>
    <row r="444" spans="1:7" x14ac:dyDescent="0.25">
      <c r="A444" s="11">
        <v>0.55800000000000005</v>
      </c>
      <c r="B444" s="7">
        <f>ROUND((MAX((最优测算!$D$7*A444-SUM(最优测算!$D$9:$D$25))*{3;10;20;25;30;35;45}%-{0;2520;16920;31920;52920;85920;181920},0)+IFERROR(最优测算!$D$7*(1-A444)*VLOOKUP(最优测算!$D$7*(1-A444)/12-1%%,数据!$J$3:$L$9,2,1)-VLOOKUP(最优测算!$D$7*(1-A444)/12-1%%,数据!$J$3:$L$9,3,1),0))/最优测算!$D$7,5)</f>
        <v>0.11147</v>
      </c>
      <c r="C444" s="8">
        <f>最优测算!$D$7*A444</f>
        <v>251100.00000000003</v>
      </c>
      <c r="D444" s="8">
        <f>最优测算!$D$7*(1-A444)</f>
        <v>198899.99999999997</v>
      </c>
      <c r="E4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4" s="12" t="e">
        <f>IF(表2_4[[#This Row],[年收入总个人所得税税负]]=MIN(表2_4[[#All],[年收入总个人所得税税负]]),表2_4[[#This Row],[年收入总个人所得税税负]],NA())</f>
        <v>#N/A</v>
      </c>
      <c r="G444" s="12">
        <f>1-表2_4[[#This Row],[薪酬发放比例]]</f>
        <v>0.44199999999999995</v>
      </c>
    </row>
    <row r="445" spans="1:7" x14ac:dyDescent="0.25">
      <c r="A445" s="11">
        <v>0.55700000000000005</v>
      </c>
      <c r="B445" s="7">
        <f>ROUND((MAX((最优测算!$D$7*A445-SUM(最优测算!$D$9:$D$25))*{3;10;20;25;30;35;45}%-{0;2520;16920;31920;52920;85920;181920},0)+IFERROR(最优测算!$D$7*(1-A445)*VLOOKUP(最优测算!$D$7*(1-A445)/12-1%%,数据!$J$3:$L$9,2,1)-VLOOKUP(最优测算!$D$7*(1-A445)/12-1%%,数据!$J$3:$L$9,3,1),0))/最优测算!$D$7,5)</f>
        <v>0.11157</v>
      </c>
      <c r="C445" s="8">
        <f>最优测算!$D$7*A445</f>
        <v>250650.00000000003</v>
      </c>
      <c r="D445" s="8">
        <f>最优测算!$D$7*(1-A445)</f>
        <v>199349.99999999997</v>
      </c>
      <c r="E4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5" s="12" t="e">
        <f>IF(表2_4[[#This Row],[年收入总个人所得税税负]]=MIN(表2_4[[#All],[年收入总个人所得税税负]]),表2_4[[#This Row],[年收入总个人所得税税负]],NA())</f>
        <v>#N/A</v>
      </c>
      <c r="G445" s="12">
        <f>1-表2_4[[#This Row],[薪酬发放比例]]</f>
        <v>0.44299999999999995</v>
      </c>
    </row>
    <row r="446" spans="1:7" x14ac:dyDescent="0.25">
      <c r="A446" s="11">
        <v>0.55600000000000005</v>
      </c>
      <c r="B446" s="7">
        <f>ROUND((MAX((最优测算!$D$7*A446-SUM(最优测算!$D$9:$D$25))*{3;10;20;25;30;35;45}%-{0;2520;16920;31920;52920;85920;181920},0)+IFERROR(最优测算!$D$7*(1-A446)*VLOOKUP(最优测算!$D$7*(1-A446)/12-1%%,数据!$J$3:$L$9,2,1)-VLOOKUP(最优测算!$D$7*(1-A446)/12-1%%,数据!$J$3:$L$9,3,1),0))/最优测算!$D$7,5)</f>
        <v>0.11167000000000001</v>
      </c>
      <c r="C446" s="8">
        <f>最优测算!$D$7*A446</f>
        <v>250200.00000000003</v>
      </c>
      <c r="D446" s="8">
        <f>最优测算!$D$7*(1-A446)</f>
        <v>199799.99999999997</v>
      </c>
      <c r="E4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6" s="12" t="e">
        <f>IF(表2_4[[#This Row],[年收入总个人所得税税负]]=MIN(表2_4[[#All],[年收入总个人所得税税负]]),表2_4[[#This Row],[年收入总个人所得税税负]],NA())</f>
        <v>#N/A</v>
      </c>
      <c r="G446" s="12">
        <f>1-表2_4[[#This Row],[薪酬发放比例]]</f>
        <v>0.44399999999999995</v>
      </c>
    </row>
    <row r="447" spans="1:7" x14ac:dyDescent="0.25">
      <c r="A447" s="11">
        <v>0.55500000000000005</v>
      </c>
      <c r="B447" s="7">
        <f>ROUND((MAX((最优测算!$D$7*A447-SUM(最优测算!$D$9:$D$25))*{3;10;20;25;30;35;45}%-{0;2520;16920;31920;52920;85920;181920},0)+IFERROR(最优测算!$D$7*(1-A447)*VLOOKUP(最优测算!$D$7*(1-A447)/12-1%%,数据!$J$3:$L$9,2,1)-VLOOKUP(最优测算!$D$7*(1-A447)/12-1%%,数据!$J$3:$L$9,3,1),0))/最优测算!$D$7,5)</f>
        <v>0.11176999999999999</v>
      </c>
      <c r="C447" s="8">
        <f>最优测算!$D$7*A447</f>
        <v>249750.00000000003</v>
      </c>
      <c r="D447" s="8">
        <f>最优测算!$D$7*(1-A447)</f>
        <v>200249.99999999997</v>
      </c>
      <c r="E4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7" s="12" t="e">
        <f>IF(表2_4[[#This Row],[年收入总个人所得税税负]]=MIN(表2_4[[#All],[年收入总个人所得税税负]]),表2_4[[#This Row],[年收入总个人所得税税负]],NA())</f>
        <v>#N/A</v>
      </c>
      <c r="G447" s="12">
        <f>1-表2_4[[#This Row],[薪酬发放比例]]</f>
        <v>0.44499999999999995</v>
      </c>
    </row>
    <row r="448" spans="1:7" x14ac:dyDescent="0.25">
      <c r="A448" s="11">
        <v>0.55400000000000005</v>
      </c>
      <c r="B448" s="7">
        <f>ROUND((MAX((最优测算!$D$7*A448-SUM(最优测算!$D$9:$D$25))*{3;10;20;25;30;35;45}%-{0;2520;16920;31920;52920;85920;181920},0)+IFERROR(最优测算!$D$7*(1-A448)*VLOOKUP(最优测算!$D$7*(1-A448)/12-1%%,数据!$J$3:$L$9,2,1)-VLOOKUP(最优测算!$D$7*(1-A448)/12-1%%,数据!$J$3:$L$9,3,1),0))/最优测算!$D$7,5)</f>
        <v>0.11187</v>
      </c>
      <c r="C448" s="8">
        <f>最优测算!$D$7*A448</f>
        <v>249300.00000000003</v>
      </c>
      <c r="D448" s="8">
        <f>最优测算!$D$7*(1-A448)</f>
        <v>200699.99999999997</v>
      </c>
      <c r="E4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8" s="12" t="e">
        <f>IF(表2_4[[#This Row],[年收入总个人所得税税负]]=MIN(表2_4[[#All],[年收入总个人所得税税负]]),表2_4[[#This Row],[年收入总个人所得税税负]],NA())</f>
        <v>#N/A</v>
      </c>
      <c r="G448" s="12">
        <f>1-表2_4[[#This Row],[薪酬发放比例]]</f>
        <v>0.44599999999999995</v>
      </c>
    </row>
    <row r="449" spans="1:7" x14ac:dyDescent="0.25">
      <c r="A449" s="11">
        <v>0.55300000000000005</v>
      </c>
      <c r="B449" s="7">
        <f>ROUND((MAX((最优测算!$D$7*A449-SUM(最优测算!$D$9:$D$25))*{3;10;20;25;30;35;45}%-{0;2520;16920;31920;52920;85920;181920},0)+IFERROR(最优测算!$D$7*(1-A449)*VLOOKUP(最优测算!$D$7*(1-A449)/12-1%%,数据!$J$3:$L$9,2,1)-VLOOKUP(最优测算!$D$7*(1-A449)/12-1%%,数据!$J$3:$L$9,3,1),0))/最优测算!$D$7,5)</f>
        <v>0.11197</v>
      </c>
      <c r="C449" s="8">
        <f>最优测算!$D$7*A449</f>
        <v>248850.00000000003</v>
      </c>
      <c r="D449" s="8">
        <f>最优测算!$D$7*(1-A449)</f>
        <v>201149.99999999997</v>
      </c>
      <c r="E4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49" s="12" t="e">
        <f>IF(表2_4[[#This Row],[年收入总个人所得税税负]]=MIN(表2_4[[#All],[年收入总个人所得税税负]]),表2_4[[#This Row],[年收入总个人所得税税负]],NA())</f>
        <v>#N/A</v>
      </c>
      <c r="G449" s="12">
        <f>1-表2_4[[#This Row],[薪酬发放比例]]</f>
        <v>0.44699999999999995</v>
      </c>
    </row>
    <row r="450" spans="1:7" x14ac:dyDescent="0.25">
      <c r="A450" s="11">
        <v>0.55200000000000005</v>
      </c>
      <c r="B450" s="7">
        <f>ROUND((MAX((最优测算!$D$7*A450-SUM(最优测算!$D$9:$D$25))*{3;10;20;25;30;35;45}%-{0;2520;16920;31920;52920;85920;181920},0)+IFERROR(最优测算!$D$7*(1-A450)*VLOOKUP(最优测算!$D$7*(1-A450)/12-1%%,数据!$J$3:$L$9,2,1)-VLOOKUP(最优测算!$D$7*(1-A450)/12-1%%,数据!$J$3:$L$9,3,1),0))/最优测算!$D$7,5)</f>
        <v>0.11207</v>
      </c>
      <c r="C450" s="8">
        <f>最优测算!$D$7*A450</f>
        <v>248400.00000000003</v>
      </c>
      <c r="D450" s="8">
        <f>最优测算!$D$7*(1-A450)</f>
        <v>201599.99999999997</v>
      </c>
      <c r="E4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0" s="12" t="e">
        <f>IF(表2_4[[#This Row],[年收入总个人所得税税负]]=MIN(表2_4[[#All],[年收入总个人所得税税负]]),表2_4[[#This Row],[年收入总个人所得税税负]],NA())</f>
        <v>#N/A</v>
      </c>
      <c r="G450" s="12">
        <f>1-表2_4[[#This Row],[薪酬发放比例]]</f>
        <v>0.44799999999999995</v>
      </c>
    </row>
    <row r="451" spans="1:7" x14ac:dyDescent="0.25">
      <c r="A451" s="11">
        <v>0.55100000000000005</v>
      </c>
      <c r="B451" s="7">
        <f>ROUND((MAX((最优测算!$D$7*A451-SUM(最优测算!$D$9:$D$25))*{3;10;20;25;30;35;45}%-{0;2520;16920;31920;52920;85920;181920},0)+IFERROR(最优测算!$D$7*(1-A451)*VLOOKUP(最优测算!$D$7*(1-A451)/12-1%%,数据!$J$3:$L$9,2,1)-VLOOKUP(最优测算!$D$7*(1-A451)/12-1%%,数据!$J$3:$L$9,3,1),0))/最优测算!$D$7,5)</f>
        <v>0.11217000000000001</v>
      </c>
      <c r="C451" s="8">
        <f>最优测算!$D$7*A451</f>
        <v>247950.00000000003</v>
      </c>
      <c r="D451" s="8">
        <f>最优测算!$D$7*(1-A451)</f>
        <v>202049.99999999997</v>
      </c>
      <c r="E4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1" s="12" t="e">
        <f>IF(表2_4[[#This Row],[年收入总个人所得税税负]]=MIN(表2_4[[#All],[年收入总个人所得税税负]]),表2_4[[#This Row],[年收入总个人所得税税负]],NA())</f>
        <v>#N/A</v>
      </c>
      <c r="G451" s="12">
        <f>1-表2_4[[#This Row],[薪酬发放比例]]</f>
        <v>0.44899999999999995</v>
      </c>
    </row>
    <row r="452" spans="1:7" x14ac:dyDescent="0.25">
      <c r="A452" s="11">
        <v>0.55000000000000004</v>
      </c>
      <c r="B452" s="7">
        <f>ROUND((MAX((最优测算!$D$7*A452-SUM(最优测算!$D$9:$D$25))*{3;10;20;25;30;35;45}%-{0;2520;16920;31920;52920;85920;181920},0)+IFERROR(最优测算!$D$7*(1-A452)*VLOOKUP(最优测算!$D$7*(1-A452)/12-1%%,数据!$J$3:$L$9,2,1)-VLOOKUP(最优测算!$D$7*(1-A452)/12-1%%,数据!$J$3:$L$9,3,1),0))/最优测算!$D$7,5)</f>
        <v>0.11226999999999999</v>
      </c>
      <c r="C452" s="8">
        <f>最优测算!$D$7*A452</f>
        <v>247500.00000000003</v>
      </c>
      <c r="D452" s="8">
        <f>最优测算!$D$7*(1-A452)</f>
        <v>202499.99999999997</v>
      </c>
      <c r="E4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2" s="12" t="e">
        <f>IF(表2_4[[#This Row],[年收入总个人所得税税负]]=MIN(表2_4[[#All],[年收入总个人所得税税负]]),表2_4[[#This Row],[年收入总个人所得税税负]],NA())</f>
        <v>#N/A</v>
      </c>
      <c r="G452" s="12">
        <f>1-表2_4[[#This Row],[薪酬发放比例]]</f>
        <v>0.44999999999999996</v>
      </c>
    </row>
    <row r="453" spans="1:7" x14ac:dyDescent="0.25">
      <c r="A453" s="11">
        <v>0.54900000000000004</v>
      </c>
      <c r="B453" s="7">
        <f>ROUND((MAX((最优测算!$D$7*A453-SUM(最优测算!$D$9:$D$25))*{3;10;20;25;30;35;45}%-{0;2520;16920;31920;52920;85920;181920},0)+IFERROR(最优测算!$D$7*(1-A453)*VLOOKUP(最优测算!$D$7*(1-A453)/12-1%%,数据!$J$3:$L$9,2,1)-VLOOKUP(最优测算!$D$7*(1-A453)/12-1%%,数据!$J$3:$L$9,3,1),0))/最优测算!$D$7,5)</f>
        <v>0.11237</v>
      </c>
      <c r="C453" s="8">
        <f>最优测算!$D$7*A453</f>
        <v>247050.00000000003</v>
      </c>
      <c r="D453" s="8">
        <f>最优测算!$D$7*(1-A453)</f>
        <v>202949.99999999997</v>
      </c>
      <c r="E4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3" s="12" t="e">
        <f>IF(表2_4[[#This Row],[年收入总个人所得税税负]]=MIN(表2_4[[#All],[年收入总个人所得税税负]]),表2_4[[#This Row],[年收入总个人所得税税负]],NA())</f>
        <v>#N/A</v>
      </c>
      <c r="G453" s="12">
        <f>1-表2_4[[#This Row],[薪酬发放比例]]</f>
        <v>0.45099999999999996</v>
      </c>
    </row>
    <row r="454" spans="1:7" x14ac:dyDescent="0.25">
      <c r="A454" s="11">
        <v>0.54800000000000004</v>
      </c>
      <c r="B454" s="7">
        <f>ROUND((MAX((最优测算!$D$7*A454-SUM(最优测算!$D$9:$D$25))*{3;10;20;25;30;35;45}%-{0;2520;16920;31920;52920;85920;181920},0)+IFERROR(最优测算!$D$7*(1-A454)*VLOOKUP(最优测算!$D$7*(1-A454)/12-1%%,数据!$J$3:$L$9,2,1)-VLOOKUP(最优测算!$D$7*(1-A454)/12-1%%,数据!$J$3:$L$9,3,1),0))/最优测算!$D$7,5)</f>
        <v>0.11247</v>
      </c>
      <c r="C454" s="8">
        <f>最优测算!$D$7*A454</f>
        <v>246600.00000000003</v>
      </c>
      <c r="D454" s="8">
        <f>最优测算!$D$7*(1-A454)</f>
        <v>203399.99999999997</v>
      </c>
      <c r="E4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4" s="12" t="e">
        <f>IF(表2_4[[#This Row],[年收入总个人所得税税负]]=MIN(表2_4[[#All],[年收入总个人所得税税负]]),表2_4[[#This Row],[年收入总个人所得税税负]],NA())</f>
        <v>#N/A</v>
      </c>
      <c r="G454" s="12">
        <f>1-表2_4[[#This Row],[薪酬发放比例]]</f>
        <v>0.45199999999999996</v>
      </c>
    </row>
    <row r="455" spans="1:7" x14ac:dyDescent="0.25">
      <c r="A455" s="11">
        <v>0.54700000000000004</v>
      </c>
      <c r="B455" s="7">
        <f>ROUND((MAX((最优测算!$D$7*A455-SUM(最优测算!$D$9:$D$25))*{3;10;20;25;30;35;45}%-{0;2520;16920;31920;52920;85920;181920},0)+IFERROR(最优测算!$D$7*(1-A455)*VLOOKUP(最优测算!$D$7*(1-A455)/12-1%%,数据!$J$3:$L$9,2,1)-VLOOKUP(最优测算!$D$7*(1-A455)/12-1%%,数据!$J$3:$L$9,3,1),0))/最优测算!$D$7,5)</f>
        <v>0.11257</v>
      </c>
      <c r="C455" s="8">
        <f>最优测算!$D$7*A455</f>
        <v>246150.00000000003</v>
      </c>
      <c r="D455" s="8">
        <f>最优测算!$D$7*(1-A455)</f>
        <v>203849.99999999997</v>
      </c>
      <c r="E4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5" s="12" t="e">
        <f>IF(表2_4[[#This Row],[年收入总个人所得税税负]]=MIN(表2_4[[#All],[年收入总个人所得税税负]]),表2_4[[#This Row],[年收入总个人所得税税负]],NA())</f>
        <v>#N/A</v>
      </c>
      <c r="G455" s="12">
        <f>1-表2_4[[#This Row],[薪酬发放比例]]</f>
        <v>0.45299999999999996</v>
      </c>
    </row>
    <row r="456" spans="1:7" x14ac:dyDescent="0.25">
      <c r="A456" s="11">
        <v>0.54600000000000004</v>
      </c>
      <c r="B456" s="7">
        <f>ROUND((MAX((最优测算!$D$7*A456-SUM(最优测算!$D$9:$D$25))*{3;10;20;25;30;35;45}%-{0;2520;16920;31920;52920;85920;181920},0)+IFERROR(最优测算!$D$7*(1-A456)*VLOOKUP(最优测算!$D$7*(1-A456)/12-1%%,数据!$J$3:$L$9,2,1)-VLOOKUP(最优测算!$D$7*(1-A456)/12-1%%,数据!$J$3:$L$9,3,1),0))/最优测算!$D$7,5)</f>
        <v>0.11267000000000001</v>
      </c>
      <c r="C456" s="8">
        <f>最优测算!$D$7*A456</f>
        <v>245700.00000000003</v>
      </c>
      <c r="D456" s="8">
        <f>最优测算!$D$7*(1-A456)</f>
        <v>204299.99999999997</v>
      </c>
      <c r="E4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6" s="12" t="e">
        <f>IF(表2_4[[#This Row],[年收入总个人所得税税负]]=MIN(表2_4[[#All],[年收入总个人所得税税负]]),表2_4[[#This Row],[年收入总个人所得税税负]],NA())</f>
        <v>#N/A</v>
      </c>
      <c r="G456" s="12">
        <f>1-表2_4[[#This Row],[薪酬发放比例]]</f>
        <v>0.45399999999999996</v>
      </c>
    </row>
    <row r="457" spans="1:7" x14ac:dyDescent="0.25">
      <c r="A457" s="11">
        <v>0.54500000000000004</v>
      </c>
      <c r="B457" s="7">
        <f>ROUND((MAX((最优测算!$D$7*A457-SUM(最优测算!$D$9:$D$25))*{3;10;20;25;30;35;45}%-{0;2520;16920;31920;52920;85920;181920},0)+IFERROR(最优测算!$D$7*(1-A457)*VLOOKUP(最优测算!$D$7*(1-A457)/12-1%%,数据!$J$3:$L$9,2,1)-VLOOKUP(最优测算!$D$7*(1-A457)/12-1%%,数据!$J$3:$L$9,3,1),0))/最优测算!$D$7,5)</f>
        <v>0.11277</v>
      </c>
      <c r="C457" s="8">
        <f>最优测算!$D$7*A457</f>
        <v>245250.00000000003</v>
      </c>
      <c r="D457" s="8">
        <f>最优测算!$D$7*(1-A457)</f>
        <v>204749.99999999997</v>
      </c>
      <c r="E4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7" s="12" t="e">
        <f>IF(表2_4[[#This Row],[年收入总个人所得税税负]]=MIN(表2_4[[#All],[年收入总个人所得税税负]]),表2_4[[#This Row],[年收入总个人所得税税负]],NA())</f>
        <v>#N/A</v>
      </c>
      <c r="G457" s="12">
        <f>1-表2_4[[#This Row],[薪酬发放比例]]</f>
        <v>0.45499999999999996</v>
      </c>
    </row>
    <row r="458" spans="1:7" x14ac:dyDescent="0.25">
      <c r="A458" s="11">
        <v>0.54400000000000004</v>
      </c>
      <c r="B458" s="7">
        <f>ROUND((MAX((最优测算!$D$7*A458-SUM(最优测算!$D$9:$D$25))*{3;10;20;25;30;35;45}%-{0;2520;16920;31920;52920;85920;181920},0)+IFERROR(最优测算!$D$7*(1-A458)*VLOOKUP(最优测算!$D$7*(1-A458)/12-1%%,数据!$J$3:$L$9,2,1)-VLOOKUP(最优测算!$D$7*(1-A458)/12-1%%,数据!$J$3:$L$9,3,1),0))/最优测算!$D$7,5)</f>
        <v>0.11287</v>
      </c>
      <c r="C458" s="8">
        <f>最优测算!$D$7*A458</f>
        <v>244800.00000000003</v>
      </c>
      <c r="D458" s="8">
        <f>最优测算!$D$7*(1-A458)</f>
        <v>205199.99999999997</v>
      </c>
      <c r="E4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8" s="12" t="e">
        <f>IF(表2_4[[#This Row],[年收入总个人所得税税负]]=MIN(表2_4[[#All],[年收入总个人所得税税负]]),表2_4[[#This Row],[年收入总个人所得税税负]],NA())</f>
        <v>#N/A</v>
      </c>
      <c r="G458" s="12">
        <f>1-表2_4[[#This Row],[薪酬发放比例]]</f>
        <v>0.45599999999999996</v>
      </c>
    </row>
    <row r="459" spans="1:7" x14ac:dyDescent="0.25">
      <c r="A459" s="11">
        <v>0.54300000000000004</v>
      </c>
      <c r="B459" s="7">
        <f>ROUND((MAX((最优测算!$D$7*A459-SUM(最优测算!$D$9:$D$25))*{3;10;20;25;30;35;45}%-{0;2520;16920;31920;52920;85920;181920},0)+IFERROR(最优测算!$D$7*(1-A459)*VLOOKUP(最优测算!$D$7*(1-A459)/12-1%%,数据!$J$3:$L$9,2,1)-VLOOKUP(最优测算!$D$7*(1-A459)/12-1%%,数据!$J$3:$L$9,3,1),0))/最优测算!$D$7,5)</f>
        <v>0.11297</v>
      </c>
      <c r="C459" s="8">
        <f>最优测算!$D$7*A459</f>
        <v>244350.00000000003</v>
      </c>
      <c r="D459" s="8">
        <f>最优测算!$D$7*(1-A459)</f>
        <v>205649.99999999997</v>
      </c>
      <c r="E4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59" s="12" t="e">
        <f>IF(表2_4[[#This Row],[年收入总个人所得税税负]]=MIN(表2_4[[#All],[年收入总个人所得税税负]]),表2_4[[#This Row],[年收入总个人所得税税负]],NA())</f>
        <v>#N/A</v>
      </c>
      <c r="G459" s="12">
        <f>1-表2_4[[#This Row],[薪酬发放比例]]</f>
        <v>0.45699999999999996</v>
      </c>
    </row>
    <row r="460" spans="1:7" x14ac:dyDescent="0.25">
      <c r="A460" s="11">
        <v>0.54200000000000004</v>
      </c>
      <c r="B460" s="7">
        <f>ROUND((MAX((最优测算!$D$7*A460-SUM(最优测算!$D$9:$D$25))*{3;10;20;25;30;35;45}%-{0;2520;16920;31920;52920;85920;181920},0)+IFERROR(最优测算!$D$7*(1-A460)*VLOOKUP(最优测算!$D$7*(1-A460)/12-1%%,数据!$J$3:$L$9,2,1)-VLOOKUP(最优测算!$D$7*(1-A460)/12-1%%,数据!$J$3:$L$9,3,1),0))/最优测算!$D$7,5)</f>
        <v>0.11307</v>
      </c>
      <c r="C460" s="8">
        <f>最优测算!$D$7*A460</f>
        <v>243900.00000000003</v>
      </c>
      <c r="D460" s="8">
        <f>最优测算!$D$7*(1-A460)</f>
        <v>206099.99999999997</v>
      </c>
      <c r="E4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0" s="12" t="e">
        <f>IF(表2_4[[#This Row],[年收入总个人所得税税负]]=MIN(表2_4[[#All],[年收入总个人所得税税负]]),表2_4[[#This Row],[年收入总个人所得税税负]],NA())</f>
        <v>#N/A</v>
      </c>
      <c r="G460" s="12">
        <f>1-表2_4[[#This Row],[薪酬发放比例]]</f>
        <v>0.45799999999999996</v>
      </c>
    </row>
    <row r="461" spans="1:7" x14ac:dyDescent="0.25">
      <c r="A461" s="11">
        <v>0.54100000000000004</v>
      </c>
      <c r="B461" s="7">
        <f>ROUND((MAX((最优测算!$D$7*A461-SUM(最优测算!$D$9:$D$25))*{3;10;20;25;30;35;45}%-{0;2520;16920;31920;52920;85920;181920},0)+IFERROR(最优测算!$D$7*(1-A461)*VLOOKUP(最优测算!$D$7*(1-A461)/12-1%%,数据!$J$3:$L$9,2,1)-VLOOKUP(最优测算!$D$7*(1-A461)/12-1%%,数据!$J$3:$L$9,3,1),0))/最优测算!$D$7,5)</f>
        <v>0.11317000000000001</v>
      </c>
      <c r="C461" s="8">
        <f>最优测算!$D$7*A461</f>
        <v>243450.00000000003</v>
      </c>
      <c r="D461" s="8">
        <f>最优测算!$D$7*(1-A461)</f>
        <v>206549.99999999997</v>
      </c>
      <c r="E4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1" s="12" t="e">
        <f>IF(表2_4[[#This Row],[年收入总个人所得税税负]]=MIN(表2_4[[#All],[年收入总个人所得税税负]]),表2_4[[#This Row],[年收入总个人所得税税负]],NA())</f>
        <v>#N/A</v>
      </c>
      <c r="G461" s="12">
        <f>1-表2_4[[#This Row],[薪酬发放比例]]</f>
        <v>0.45899999999999996</v>
      </c>
    </row>
    <row r="462" spans="1:7" x14ac:dyDescent="0.25">
      <c r="A462" s="11">
        <v>0.54</v>
      </c>
      <c r="B462" s="7">
        <f>ROUND((MAX((最优测算!$D$7*A462-SUM(最优测算!$D$9:$D$25))*{3;10;20;25;30;35;45}%-{0;2520;16920;31920;52920;85920;181920},0)+IFERROR(最优测算!$D$7*(1-A462)*VLOOKUP(最优测算!$D$7*(1-A462)/12-1%%,数据!$J$3:$L$9,2,1)-VLOOKUP(最优测算!$D$7*(1-A462)/12-1%%,数据!$J$3:$L$9,3,1),0))/最优测算!$D$7,5)</f>
        <v>0.11327</v>
      </c>
      <c r="C462" s="8">
        <f>最优测算!$D$7*A462</f>
        <v>243000.00000000003</v>
      </c>
      <c r="D462" s="8">
        <f>最优测算!$D$7*(1-A462)</f>
        <v>206999.99999999997</v>
      </c>
      <c r="E4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2" s="12" t="e">
        <f>IF(表2_4[[#This Row],[年收入总个人所得税税负]]=MIN(表2_4[[#All],[年收入总个人所得税税负]]),表2_4[[#This Row],[年收入总个人所得税税负]],NA())</f>
        <v>#N/A</v>
      </c>
      <c r="G462" s="12">
        <f>1-表2_4[[#This Row],[薪酬发放比例]]</f>
        <v>0.45999999999999996</v>
      </c>
    </row>
    <row r="463" spans="1:7" x14ac:dyDescent="0.25">
      <c r="A463" s="11">
        <v>0.53900000000000003</v>
      </c>
      <c r="B463" s="7">
        <f>ROUND((MAX((最优测算!$D$7*A463-SUM(最优测算!$D$9:$D$25))*{3;10;20;25;30;35;45}%-{0;2520;16920;31920;52920;85920;181920},0)+IFERROR(最优测算!$D$7*(1-A463)*VLOOKUP(最优测算!$D$7*(1-A463)/12-1%%,数据!$J$3:$L$9,2,1)-VLOOKUP(最优测算!$D$7*(1-A463)/12-1%%,数据!$J$3:$L$9,3,1),0))/最优测算!$D$7,5)</f>
        <v>0.11337</v>
      </c>
      <c r="C463" s="8">
        <f>最优测算!$D$7*A463</f>
        <v>242550.00000000003</v>
      </c>
      <c r="D463" s="8">
        <f>最优测算!$D$7*(1-A463)</f>
        <v>207449.99999999997</v>
      </c>
      <c r="E4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3" s="12" t="e">
        <f>IF(表2_4[[#This Row],[年收入总个人所得税税负]]=MIN(表2_4[[#All],[年收入总个人所得税税负]]),表2_4[[#This Row],[年收入总个人所得税税负]],NA())</f>
        <v>#N/A</v>
      </c>
      <c r="G463" s="12">
        <f>1-表2_4[[#This Row],[薪酬发放比例]]</f>
        <v>0.46099999999999997</v>
      </c>
    </row>
    <row r="464" spans="1:7" x14ac:dyDescent="0.25">
      <c r="A464" s="11">
        <v>0.53800000000000003</v>
      </c>
      <c r="B464" s="7">
        <f>ROUND((MAX((最优测算!$D$7*A464-SUM(最优测算!$D$9:$D$25))*{3;10;20;25;30;35;45}%-{0;2520;16920;31920;52920;85920;181920},0)+IFERROR(最优测算!$D$7*(1-A464)*VLOOKUP(最优测算!$D$7*(1-A464)/12-1%%,数据!$J$3:$L$9,2,1)-VLOOKUP(最优测算!$D$7*(1-A464)/12-1%%,数据!$J$3:$L$9,3,1),0))/最优测算!$D$7,5)</f>
        <v>0.11347</v>
      </c>
      <c r="C464" s="8">
        <f>最优测算!$D$7*A464</f>
        <v>242100.00000000003</v>
      </c>
      <c r="D464" s="8">
        <f>最优测算!$D$7*(1-A464)</f>
        <v>207899.99999999997</v>
      </c>
      <c r="E4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4" s="12" t="e">
        <f>IF(表2_4[[#This Row],[年收入总个人所得税税负]]=MIN(表2_4[[#All],[年收入总个人所得税税负]]),表2_4[[#This Row],[年收入总个人所得税税负]],NA())</f>
        <v>#N/A</v>
      </c>
      <c r="G464" s="12">
        <f>1-表2_4[[#This Row],[薪酬发放比例]]</f>
        <v>0.46199999999999997</v>
      </c>
    </row>
    <row r="465" spans="1:7" x14ac:dyDescent="0.25">
      <c r="A465" s="11">
        <v>0.53700000000000003</v>
      </c>
      <c r="B465" s="7">
        <f>ROUND((MAX((最优测算!$D$7*A465-SUM(最优测算!$D$9:$D$25))*{3;10;20;25;30;35;45}%-{0;2520;16920;31920;52920;85920;181920},0)+IFERROR(最优测算!$D$7*(1-A465)*VLOOKUP(最优测算!$D$7*(1-A465)/12-1%%,数据!$J$3:$L$9,2,1)-VLOOKUP(最优测算!$D$7*(1-A465)/12-1%%,数据!$J$3:$L$9,3,1),0))/最优测算!$D$7,5)</f>
        <v>0.11357</v>
      </c>
      <c r="C465" s="8">
        <f>最优测算!$D$7*A465</f>
        <v>241650.00000000003</v>
      </c>
      <c r="D465" s="8">
        <f>最优测算!$D$7*(1-A465)</f>
        <v>208349.99999999997</v>
      </c>
      <c r="E4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5" s="12" t="e">
        <f>IF(表2_4[[#This Row],[年收入总个人所得税税负]]=MIN(表2_4[[#All],[年收入总个人所得税税负]]),表2_4[[#This Row],[年收入总个人所得税税负]],NA())</f>
        <v>#N/A</v>
      </c>
      <c r="G465" s="12">
        <f>1-表2_4[[#This Row],[薪酬发放比例]]</f>
        <v>0.46299999999999997</v>
      </c>
    </row>
    <row r="466" spans="1:7" x14ac:dyDescent="0.25">
      <c r="A466" s="11">
        <v>0.53600000000000003</v>
      </c>
      <c r="B466" s="7">
        <f>ROUND((MAX((最优测算!$D$7*A466-SUM(最优测算!$D$9:$D$25))*{3;10;20;25;30;35;45}%-{0;2520;16920;31920;52920;85920;181920},0)+IFERROR(最优测算!$D$7*(1-A466)*VLOOKUP(最优测算!$D$7*(1-A466)/12-1%%,数据!$J$3:$L$9,2,1)-VLOOKUP(最优测算!$D$7*(1-A466)/12-1%%,数据!$J$3:$L$9,3,1),0))/最优测算!$D$7,5)</f>
        <v>0.11366999999999999</v>
      </c>
      <c r="C466" s="8">
        <f>最优测算!$D$7*A466</f>
        <v>241200</v>
      </c>
      <c r="D466" s="8">
        <f>最优测算!$D$7*(1-A466)</f>
        <v>208800</v>
      </c>
      <c r="E4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6" s="12" t="e">
        <f>IF(表2_4[[#This Row],[年收入总个人所得税税负]]=MIN(表2_4[[#All],[年收入总个人所得税税负]]),表2_4[[#This Row],[年收入总个人所得税税负]],NA())</f>
        <v>#N/A</v>
      </c>
      <c r="G466" s="12">
        <f>1-表2_4[[#This Row],[薪酬发放比例]]</f>
        <v>0.46399999999999997</v>
      </c>
    </row>
    <row r="467" spans="1:7" x14ac:dyDescent="0.25">
      <c r="A467" s="11">
        <v>0.53500000000000003</v>
      </c>
      <c r="B467" s="7">
        <f>ROUND((MAX((最优测算!$D$7*A467-SUM(最优测算!$D$9:$D$25))*{3;10;20;25;30;35;45}%-{0;2520;16920;31920;52920;85920;181920},0)+IFERROR(最优测算!$D$7*(1-A467)*VLOOKUP(最优测算!$D$7*(1-A467)/12-1%%,数据!$J$3:$L$9,2,1)-VLOOKUP(最优测算!$D$7*(1-A467)/12-1%%,数据!$J$3:$L$9,3,1),0))/最优测算!$D$7,5)</f>
        <v>0.11377</v>
      </c>
      <c r="C467" s="8">
        <f>最优测算!$D$7*A467</f>
        <v>240750</v>
      </c>
      <c r="D467" s="8">
        <f>最优测算!$D$7*(1-A467)</f>
        <v>209250</v>
      </c>
      <c r="E4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7" s="12" t="e">
        <f>IF(表2_4[[#This Row],[年收入总个人所得税税负]]=MIN(表2_4[[#All],[年收入总个人所得税税负]]),表2_4[[#This Row],[年收入总个人所得税税负]],NA())</f>
        <v>#N/A</v>
      </c>
      <c r="G467" s="12">
        <f>1-表2_4[[#This Row],[薪酬发放比例]]</f>
        <v>0.46499999999999997</v>
      </c>
    </row>
    <row r="468" spans="1:7" x14ac:dyDescent="0.25">
      <c r="A468" s="11">
        <v>0.53400000000000003</v>
      </c>
      <c r="B468" s="7">
        <f>ROUND((MAX((最优测算!$D$7*A468-SUM(最优测算!$D$9:$D$25))*{3;10;20;25;30;35;45}%-{0;2520;16920;31920;52920;85920;181920},0)+IFERROR(最优测算!$D$7*(1-A468)*VLOOKUP(最优测算!$D$7*(1-A468)/12-1%%,数据!$J$3:$L$9,2,1)-VLOOKUP(最优测算!$D$7*(1-A468)/12-1%%,数据!$J$3:$L$9,3,1),0))/最优测算!$D$7,5)</f>
        <v>0.11387</v>
      </c>
      <c r="C468" s="8">
        <f>最优测算!$D$7*A468</f>
        <v>240300</v>
      </c>
      <c r="D468" s="8">
        <f>最优测算!$D$7*(1-A468)</f>
        <v>209700</v>
      </c>
      <c r="E4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8" s="12" t="e">
        <f>IF(表2_4[[#This Row],[年收入总个人所得税税负]]=MIN(表2_4[[#All],[年收入总个人所得税税负]]),表2_4[[#This Row],[年收入总个人所得税税负]],NA())</f>
        <v>#N/A</v>
      </c>
      <c r="G468" s="12">
        <f>1-表2_4[[#This Row],[薪酬发放比例]]</f>
        <v>0.46599999999999997</v>
      </c>
    </row>
    <row r="469" spans="1:7" x14ac:dyDescent="0.25">
      <c r="A469" s="11">
        <v>0.53300000000000003</v>
      </c>
      <c r="B469" s="7">
        <f>ROUND((MAX((最优测算!$D$7*A469-SUM(最优测算!$D$9:$D$25))*{3;10;20;25;30;35;45}%-{0;2520;16920;31920;52920;85920;181920},0)+IFERROR(最优测算!$D$7*(1-A469)*VLOOKUP(最优测算!$D$7*(1-A469)/12-1%%,数据!$J$3:$L$9,2,1)-VLOOKUP(最优测算!$D$7*(1-A469)/12-1%%,数据!$J$3:$L$9,3,1),0))/最优测算!$D$7,5)</f>
        <v>0.11397</v>
      </c>
      <c r="C469" s="8">
        <f>最优测算!$D$7*A469</f>
        <v>239850</v>
      </c>
      <c r="D469" s="8">
        <f>最优测算!$D$7*(1-A469)</f>
        <v>210150</v>
      </c>
      <c r="E4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69" s="12" t="e">
        <f>IF(表2_4[[#This Row],[年收入总个人所得税税负]]=MIN(表2_4[[#All],[年收入总个人所得税税负]]),表2_4[[#This Row],[年收入总个人所得税税负]],NA())</f>
        <v>#N/A</v>
      </c>
      <c r="G469" s="12">
        <f>1-表2_4[[#This Row],[薪酬发放比例]]</f>
        <v>0.46699999999999997</v>
      </c>
    </row>
    <row r="470" spans="1:7" x14ac:dyDescent="0.25">
      <c r="A470" s="11">
        <v>0.53200000000000003</v>
      </c>
      <c r="B470" s="7">
        <f>ROUND((MAX((最优测算!$D$7*A470-SUM(最优测算!$D$9:$D$25))*{3;10;20;25;30;35;45}%-{0;2520;16920;31920;52920;85920;181920},0)+IFERROR(最优测算!$D$7*(1-A470)*VLOOKUP(最优测算!$D$7*(1-A470)/12-1%%,数据!$J$3:$L$9,2,1)-VLOOKUP(最优测算!$D$7*(1-A470)/12-1%%,数据!$J$3:$L$9,3,1),0))/最优测算!$D$7,5)</f>
        <v>0.11407</v>
      </c>
      <c r="C470" s="8">
        <f>最优测算!$D$7*A470</f>
        <v>239400</v>
      </c>
      <c r="D470" s="8">
        <f>最优测算!$D$7*(1-A470)</f>
        <v>210600</v>
      </c>
      <c r="E4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0" s="12" t="e">
        <f>IF(表2_4[[#This Row],[年收入总个人所得税税负]]=MIN(表2_4[[#All],[年收入总个人所得税税负]]),表2_4[[#This Row],[年收入总个人所得税税负]],NA())</f>
        <v>#N/A</v>
      </c>
      <c r="G470" s="12">
        <f>1-表2_4[[#This Row],[薪酬发放比例]]</f>
        <v>0.46799999999999997</v>
      </c>
    </row>
    <row r="471" spans="1:7" x14ac:dyDescent="0.25">
      <c r="A471" s="11">
        <v>0.53100000000000003</v>
      </c>
      <c r="B471" s="7">
        <f>ROUND((MAX((最优测算!$D$7*A471-SUM(最优测算!$D$9:$D$25))*{3;10;20;25;30;35;45}%-{0;2520;16920;31920;52920;85920;181920},0)+IFERROR(最优测算!$D$7*(1-A471)*VLOOKUP(最优测算!$D$7*(1-A471)/12-1%%,数据!$J$3:$L$9,2,1)-VLOOKUP(最优测算!$D$7*(1-A471)/12-1%%,数据!$J$3:$L$9,3,1),0))/最优测算!$D$7,5)</f>
        <v>0.11416999999999999</v>
      </c>
      <c r="C471" s="8">
        <f>最优测算!$D$7*A471</f>
        <v>238950</v>
      </c>
      <c r="D471" s="8">
        <f>最优测算!$D$7*(1-A471)</f>
        <v>211050</v>
      </c>
      <c r="E4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1" s="12" t="e">
        <f>IF(表2_4[[#This Row],[年收入总个人所得税税负]]=MIN(表2_4[[#All],[年收入总个人所得税税负]]),表2_4[[#This Row],[年收入总个人所得税税负]],NA())</f>
        <v>#N/A</v>
      </c>
      <c r="G471" s="12">
        <f>1-表2_4[[#This Row],[薪酬发放比例]]</f>
        <v>0.46899999999999997</v>
      </c>
    </row>
    <row r="472" spans="1:7" x14ac:dyDescent="0.25">
      <c r="A472" s="11">
        <v>0.53</v>
      </c>
      <c r="B472" s="7">
        <f>ROUND((MAX((最优测算!$D$7*A472-SUM(最优测算!$D$9:$D$25))*{3;10;20;25;30;35;45}%-{0;2520;16920;31920;52920;85920;181920},0)+IFERROR(最优测算!$D$7*(1-A472)*VLOOKUP(最优测算!$D$7*(1-A472)/12-1%%,数据!$J$3:$L$9,2,1)-VLOOKUP(最优测算!$D$7*(1-A472)/12-1%%,数据!$J$3:$L$9,3,1),0))/最优测算!$D$7,5)</f>
        <v>0.11427</v>
      </c>
      <c r="C472" s="8">
        <f>最优测算!$D$7*A472</f>
        <v>238500</v>
      </c>
      <c r="D472" s="8">
        <f>最优测算!$D$7*(1-A472)</f>
        <v>211500</v>
      </c>
      <c r="E4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2" s="12" t="e">
        <f>IF(表2_4[[#This Row],[年收入总个人所得税税负]]=MIN(表2_4[[#All],[年收入总个人所得税税负]]),表2_4[[#This Row],[年收入总个人所得税税负]],NA())</f>
        <v>#N/A</v>
      </c>
      <c r="G472" s="12">
        <f>1-表2_4[[#This Row],[薪酬发放比例]]</f>
        <v>0.47</v>
      </c>
    </row>
    <row r="473" spans="1:7" x14ac:dyDescent="0.25">
      <c r="A473" s="11">
        <v>0.52900000000000003</v>
      </c>
      <c r="B473" s="7">
        <f>ROUND((MAX((最优测算!$D$7*A473-SUM(最优测算!$D$9:$D$25))*{3;10;20;25;30;35;45}%-{0;2520;16920;31920;52920;85920;181920},0)+IFERROR(最优测算!$D$7*(1-A473)*VLOOKUP(最优测算!$D$7*(1-A473)/12-1%%,数据!$J$3:$L$9,2,1)-VLOOKUP(最优测算!$D$7*(1-A473)/12-1%%,数据!$J$3:$L$9,3,1),0))/最优测算!$D$7,5)</f>
        <v>0.11437</v>
      </c>
      <c r="C473" s="8">
        <f>最优测算!$D$7*A473</f>
        <v>238050</v>
      </c>
      <c r="D473" s="8">
        <f>最优测算!$D$7*(1-A473)</f>
        <v>211950</v>
      </c>
      <c r="E4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3" s="12" t="e">
        <f>IF(表2_4[[#This Row],[年收入总个人所得税税负]]=MIN(表2_4[[#All],[年收入总个人所得税税负]]),表2_4[[#This Row],[年收入总个人所得税税负]],NA())</f>
        <v>#N/A</v>
      </c>
      <c r="G473" s="12">
        <f>1-表2_4[[#This Row],[薪酬发放比例]]</f>
        <v>0.47099999999999997</v>
      </c>
    </row>
    <row r="474" spans="1:7" x14ac:dyDescent="0.25">
      <c r="A474" s="11">
        <v>0.52800000000000002</v>
      </c>
      <c r="B474" s="7">
        <f>ROUND((MAX((最优测算!$D$7*A474-SUM(最优测算!$D$9:$D$25))*{3;10;20;25;30;35;45}%-{0;2520;16920;31920;52920;85920;181920},0)+IFERROR(最优测算!$D$7*(1-A474)*VLOOKUP(最优测算!$D$7*(1-A474)/12-1%%,数据!$J$3:$L$9,2,1)-VLOOKUP(最优测算!$D$7*(1-A474)/12-1%%,数据!$J$3:$L$9,3,1),0))/最优测算!$D$7,5)</f>
        <v>0.11447</v>
      </c>
      <c r="C474" s="8">
        <f>最优测算!$D$7*A474</f>
        <v>237600</v>
      </c>
      <c r="D474" s="8">
        <f>最优测算!$D$7*(1-A474)</f>
        <v>212400</v>
      </c>
      <c r="E4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4" s="12" t="e">
        <f>IF(表2_4[[#This Row],[年收入总个人所得税税负]]=MIN(表2_4[[#All],[年收入总个人所得税税负]]),表2_4[[#This Row],[年收入总个人所得税税负]],NA())</f>
        <v>#N/A</v>
      </c>
      <c r="G474" s="12">
        <f>1-表2_4[[#This Row],[薪酬发放比例]]</f>
        <v>0.47199999999999998</v>
      </c>
    </row>
    <row r="475" spans="1:7" x14ac:dyDescent="0.25">
      <c r="A475" s="11">
        <v>0.52700000000000002</v>
      </c>
      <c r="B475" s="7">
        <f>ROUND((MAX((最优测算!$D$7*A475-SUM(最优测算!$D$9:$D$25))*{3;10;20;25;30;35;45}%-{0;2520;16920;31920;52920;85920;181920},0)+IFERROR(最优测算!$D$7*(1-A475)*VLOOKUP(最优测算!$D$7*(1-A475)/12-1%%,数据!$J$3:$L$9,2,1)-VLOOKUP(最优测算!$D$7*(1-A475)/12-1%%,数据!$J$3:$L$9,3,1),0))/最优测算!$D$7,5)</f>
        <v>0.11457000000000001</v>
      </c>
      <c r="C475" s="8">
        <f>最优测算!$D$7*A475</f>
        <v>237150</v>
      </c>
      <c r="D475" s="8">
        <f>最优测算!$D$7*(1-A475)</f>
        <v>212850</v>
      </c>
      <c r="E4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5" s="12" t="e">
        <f>IF(表2_4[[#This Row],[年收入总个人所得税税负]]=MIN(表2_4[[#All],[年收入总个人所得税税负]]),表2_4[[#This Row],[年收入总个人所得税税负]],NA())</f>
        <v>#N/A</v>
      </c>
      <c r="G475" s="12">
        <f>1-表2_4[[#This Row],[薪酬发放比例]]</f>
        <v>0.47299999999999998</v>
      </c>
    </row>
    <row r="476" spans="1:7" x14ac:dyDescent="0.25">
      <c r="A476" s="11">
        <v>0.52600000000000002</v>
      </c>
      <c r="B476" s="7">
        <f>ROUND((MAX((最优测算!$D$7*A476-SUM(最优测算!$D$9:$D$25))*{3;10;20;25;30;35;45}%-{0;2520;16920;31920;52920;85920;181920},0)+IFERROR(最优测算!$D$7*(1-A476)*VLOOKUP(最优测算!$D$7*(1-A476)/12-1%%,数据!$J$3:$L$9,2,1)-VLOOKUP(最优测算!$D$7*(1-A476)/12-1%%,数据!$J$3:$L$9,3,1),0))/最优测算!$D$7,5)</f>
        <v>0.11466999999999999</v>
      </c>
      <c r="C476" s="8">
        <f>最优测算!$D$7*A476</f>
        <v>236700</v>
      </c>
      <c r="D476" s="8">
        <f>最优测算!$D$7*(1-A476)</f>
        <v>213300</v>
      </c>
      <c r="E4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6" s="12" t="e">
        <f>IF(表2_4[[#This Row],[年收入总个人所得税税负]]=MIN(表2_4[[#All],[年收入总个人所得税税负]]),表2_4[[#This Row],[年收入总个人所得税税负]],NA())</f>
        <v>#N/A</v>
      </c>
      <c r="G476" s="12">
        <f>1-表2_4[[#This Row],[薪酬发放比例]]</f>
        <v>0.47399999999999998</v>
      </c>
    </row>
    <row r="477" spans="1:7" x14ac:dyDescent="0.25">
      <c r="A477" s="11">
        <v>0.52500000000000002</v>
      </c>
      <c r="B477" s="7">
        <f>ROUND((MAX((最优测算!$D$7*A477-SUM(最优测算!$D$9:$D$25))*{3;10;20;25;30;35;45}%-{0;2520;16920;31920;52920;85920;181920},0)+IFERROR(最优测算!$D$7*(1-A477)*VLOOKUP(最优测算!$D$7*(1-A477)/12-1%%,数据!$J$3:$L$9,2,1)-VLOOKUP(最优测算!$D$7*(1-A477)/12-1%%,数据!$J$3:$L$9,3,1),0))/最优测算!$D$7,5)</f>
        <v>0.11477</v>
      </c>
      <c r="C477" s="8">
        <f>最优测算!$D$7*A477</f>
        <v>236250</v>
      </c>
      <c r="D477" s="8">
        <f>最优测算!$D$7*(1-A477)</f>
        <v>213750</v>
      </c>
      <c r="E4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7" s="12" t="e">
        <f>IF(表2_4[[#This Row],[年收入总个人所得税税负]]=MIN(表2_4[[#All],[年收入总个人所得税税负]]),表2_4[[#This Row],[年收入总个人所得税税负]],NA())</f>
        <v>#N/A</v>
      </c>
      <c r="G477" s="12">
        <f>1-表2_4[[#This Row],[薪酬发放比例]]</f>
        <v>0.47499999999999998</v>
      </c>
    </row>
    <row r="478" spans="1:7" x14ac:dyDescent="0.25">
      <c r="A478" s="11">
        <v>0.52400000000000002</v>
      </c>
      <c r="B478" s="7">
        <f>ROUND((MAX((最优测算!$D$7*A478-SUM(最优测算!$D$9:$D$25))*{3;10;20;25;30;35;45}%-{0;2520;16920;31920;52920;85920;181920},0)+IFERROR(最优测算!$D$7*(1-A478)*VLOOKUP(最优测算!$D$7*(1-A478)/12-1%%,数据!$J$3:$L$9,2,1)-VLOOKUP(最优测算!$D$7*(1-A478)/12-1%%,数据!$J$3:$L$9,3,1),0))/最优测算!$D$7,5)</f>
        <v>0.11487</v>
      </c>
      <c r="C478" s="8">
        <f>最优测算!$D$7*A478</f>
        <v>235800</v>
      </c>
      <c r="D478" s="8">
        <f>最优测算!$D$7*(1-A478)</f>
        <v>214200</v>
      </c>
      <c r="E4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8" s="12" t="e">
        <f>IF(表2_4[[#This Row],[年收入总个人所得税税负]]=MIN(表2_4[[#All],[年收入总个人所得税税负]]),表2_4[[#This Row],[年收入总个人所得税税负]],NA())</f>
        <v>#N/A</v>
      </c>
      <c r="G478" s="12">
        <f>1-表2_4[[#This Row],[薪酬发放比例]]</f>
        <v>0.47599999999999998</v>
      </c>
    </row>
    <row r="479" spans="1:7" x14ac:dyDescent="0.25">
      <c r="A479" s="11">
        <v>0.52300000000000002</v>
      </c>
      <c r="B479" s="7">
        <f>ROUND((MAX((最优测算!$D$7*A479-SUM(最优测算!$D$9:$D$25))*{3;10;20;25;30;35;45}%-{0;2520;16920;31920;52920;85920;181920},0)+IFERROR(最优测算!$D$7*(1-A479)*VLOOKUP(最优测算!$D$7*(1-A479)/12-1%%,数据!$J$3:$L$9,2,1)-VLOOKUP(最优测算!$D$7*(1-A479)/12-1%%,数据!$J$3:$L$9,3,1),0))/最优测算!$D$7,5)</f>
        <v>0.11497</v>
      </c>
      <c r="C479" s="8">
        <f>最优测算!$D$7*A479</f>
        <v>235350</v>
      </c>
      <c r="D479" s="8">
        <f>最优测算!$D$7*(1-A479)</f>
        <v>214650</v>
      </c>
      <c r="E4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79" s="12" t="e">
        <f>IF(表2_4[[#This Row],[年收入总个人所得税税负]]=MIN(表2_4[[#All],[年收入总个人所得税税负]]),表2_4[[#This Row],[年收入总个人所得税税负]],NA())</f>
        <v>#N/A</v>
      </c>
      <c r="G479" s="12">
        <f>1-表2_4[[#This Row],[薪酬发放比例]]</f>
        <v>0.47699999999999998</v>
      </c>
    </row>
    <row r="480" spans="1:7" x14ac:dyDescent="0.25">
      <c r="A480" s="11">
        <v>0.52200000000000002</v>
      </c>
      <c r="B480" s="7">
        <f>ROUND((MAX((最优测算!$D$7*A480-SUM(最优测算!$D$9:$D$25))*{3;10;20;25;30;35;45}%-{0;2520;16920;31920;52920;85920;181920},0)+IFERROR(最优测算!$D$7*(1-A480)*VLOOKUP(最优测算!$D$7*(1-A480)/12-1%%,数据!$J$3:$L$9,2,1)-VLOOKUP(最优测算!$D$7*(1-A480)/12-1%%,数据!$J$3:$L$9,3,1),0))/最优测算!$D$7,5)</f>
        <v>0.11507000000000001</v>
      </c>
      <c r="C480" s="8">
        <f>最优测算!$D$7*A480</f>
        <v>234900</v>
      </c>
      <c r="D480" s="8">
        <f>最优测算!$D$7*(1-A480)</f>
        <v>215100</v>
      </c>
      <c r="E4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0" s="12" t="e">
        <f>IF(表2_4[[#This Row],[年收入总个人所得税税负]]=MIN(表2_4[[#All],[年收入总个人所得税税负]]),表2_4[[#This Row],[年收入总个人所得税税负]],NA())</f>
        <v>#N/A</v>
      </c>
      <c r="G480" s="12">
        <f>1-表2_4[[#This Row],[薪酬发放比例]]</f>
        <v>0.47799999999999998</v>
      </c>
    </row>
    <row r="481" spans="1:7" x14ac:dyDescent="0.25">
      <c r="A481" s="11">
        <v>0.52100000000000002</v>
      </c>
      <c r="B481" s="7">
        <f>ROUND((MAX((最优测算!$D$7*A481-SUM(最优测算!$D$9:$D$25))*{3;10;20;25;30;35;45}%-{0;2520;16920;31920;52920;85920;181920},0)+IFERROR(最优测算!$D$7*(1-A481)*VLOOKUP(最优测算!$D$7*(1-A481)/12-1%%,数据!$J$3:$L$9,2,1)-VLOOKUP(最优测算!$D$7*(1-A481)/12-1%%,数据!$J$3:$L$9,3,1),0))/最优测算!$D$7,5)</f>
        <v>0.11516999999999999</v>
      </c>
      <c r="C481" s="8">
        <f>最优测算!$D$7*A481</f>
        <v>234450</v>
      </c>
      <c r="D481" s="8">
        <f>最优测算!$D$7*(1-A481)</f>
        <v>215550</v>
      </c>
      <c r="E4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1" s="12" t="e">
        <f>IF(表2_4[[#This Row],[年收入总个人所得税税负]]=MIN(表2_4[[#All],[年收入总个人所得税税负]]),表2_4[[#This Row],[年收入总个人所得税税负]],NA())</f>
        <v>#N/A</v>
      </c>
      <c r="G481" s="12">
        <f>1-表2_4[[#This Row],[薪酬发放比例]]</f>
        <v>0.47899999999999998</v>
      </c>
    </row>
    <row r="482" spans="1:7" x14ac:dyDescent="0.25">
      <c r="A482" s="11">
        <v>0.52</v>
      </c>
      <c r="B482" s="7">
        <f>ROUND((MAX((最优测算!$D$7*A482-SUM(最优测算!$D$9:$D$25))*{3;10;20;25;30;35;45}%-{0;2520;16920;31920;52920;85920;181920},0)+IFERROR(最优测算!$D$7*(1-A482)*VLOOKUP(最优测算!$D$7*(1-A482)/12-1%%,数据!$J$3:$L$9,2,1)-VLOOKUP(最优测算!$D$7*(1-A482)/12-1%%,数据!$J$3:$L$9,3,1),0))/最优测算!$D$7,5)</f>
        <v>0.11527</v>
      </c>
      <c r="C482" s="8">
        <f>最优测算!$D$7*A482</f>
        <v>234000</v>
      </c>
      <c r="D482" s="8">
        <f>最优测算!$D$7*(1-A482)</f>
        <v>216000</v>
      </c>
      <c r="E4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2" s="12" t="e">
        <f>IF(表2_4[[#This Row],[年收入总个人所得税税负]]=MIN(表2_4[[#All],[年收入总个人所得税税负]]),表2_4[[#This Row],[年收入总个人所得税税负]],NA())</f>
        <v>#N/A</v>
      </c>
      <c r="G482" s="12">
        <f>1-表2_4[[#This Row],[薪酬发放比例]]</f>
        <v>0.48</v>
      </c>
    </row>
    <row r="483" spans="1:7" x14ac:dyDescent="0.25">
      <c r="A483" s="11">
        <v>0.51900000000000002</v>
      </c>
      <c r="B483" s="7">
        <f>ROUND((MAX((最优测算!$D$7*A483-SUM(最优测算!$D$9:$D$25))*{3;10;20;25;30;35;45}%-{0;2520;16920;31920;52920;85920;181920},0)+IFERROR(最优测算!$D$7*(1-A483)*VLOOKUP(最优测算!$D$7*(1-A483)/12-1%%,数据!$J$3:$L$9,2,1)-VLOOKUP(最优测算!$D$7*(1-A483)/12-1%%,数据!$J$3:$L$9,3,1),0))/最优测算!$D$7,5)</f>
        <v>0.11537</v>
      </c>
      <c r="C483" s="8">
        <f>最优测算!$D$7*A483</f>
        <v>233550</v>
      </c>
      <c r="D483" s="8">
        <f>最优测算!$D$7*(1-A483)</f>
        <v>216450</v>
      </c>
      <c r="E4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3" s="12" t="e">
        <f>IF(表2_4[[#This Row],[年收入总个人所得税税负]]=MIN(表2_4[[#All],[年收入总个人所得税税负]]),表2_4[[#This Row],[年收入总个人所得税税负]],NA())</f>
        <v>#N/A</v>
      </c>
      <c r="G483" s="12">
        <f>1-表2_4[[#This Row],[薪酬发放比例]]</f>
        <v>0.48099999999999998</v>
      </c>
    </row>
    <row r="484" spans="1:7" x14ac:dyDescent="0.25">
      <c r="A484" s="11">
        <v>0.51800000000000002</v>
      </c>
      <c r="B484" s="7">
        <f>ROUND((MAX((最优测算!$D$7*A484-SUM(最优测算!$D$9:$D$25))*{3;10;20;25;30;35;45}%-{0;2520;16920;31920;52920;85920;181920},0)+IFERROR(最优测算!$D$7*(1-A484)*VLOOKUP(最优测算!$D$7*(1-A484)/12-1%%,数据!$J$3:$L$9,2,1)-VLOOKUP(最优测算!$D$7*(1-A484)/12-1%%,数据!$J$3:$L$9,3,1),0))/最优测算!$D$7,5)</f>
        <v>0.11547</v>
      </c>
      <c r="C484" s="8">
        <f>最优测算!$D$7*A484</f>
        <v>233100</v>
      </c>
      <c r="D484" s="8">
        <f>最优测算!$D$7*(1-A484)</f>
        <v>216900</v>
      </c>
      <c r="E4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4" s="12" t="e">
        <f>IF(表2_4[[#This Row],[年收入总个人所得税税负]]=MIN(表2_4[[#All],[年收入总个人所得税税负]]),表2_4[[#This Row],[年收入总个人所得税税负]],NA())</f>
        <v>#N/A</v>
      </c>
      <c r="G484" s="12">
        <f>1-表2_4[[#This Row],[薪酬发放比例]]</f>
        <v>0.48199999999999998</v>
      </c>
    </row>
    <row r="485" spans="1:7" x14ac:dyDescent="0.25">
      <c r="A485" s="11">
        <v>0.51700000000000002</v>
      </c>
      <c r="B485" s="7">
        <f>ROUND((MAX((最优测算!$D$7*A485-SUM(最优测算!$D$9:$D$25))*{3;10;20;25;30;35;45}%-{0;2520;16920;31920;52920;85920;181920},0)+IFERROR(最优测算!$D$7*(1-A485)*VLOOKUP(最优测算!$D$7*(1-A485)/12-1%%,数据!$J$3:$L$9,2,1)-VLOOKUP(最优测算!$D$7*(1-A485)/12-1%%,数据!$J$3:$L$9,3,1),0))/最优测算!$D$7,5)</f>
        <v>0.11557000000000001</v>
      </c>
      <c r="C485" s="8">
        <f>最优测算!$D$7*A485</f>
        <v>232650</v>
      </c>
      <c r="D485" s="8">
        <f>最优测算!$D$7*(1-A485)</f>
        <v>217350</v>
      </c>
      <c r="E4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5" s="12" t="e">
        <f>IF(表2_4[[#This Row],[年收入总个人所得税税负]]=MIN(表2_4[[#All],[年收入总个人所得税税负]]),表2_4[[#This Row],[年收入总个人所得税税负]],NA())</f>
        <v>#N/A</v>
      </c>
      <c r="G485" s="12">
        <f>1-表2_4[[#This Row],[薪酬发放比例]]</f>
        <v>0.48299999999999998</v>
      </c>
    </row>
    <row r="486" spans="1:7" x14ac:dyDescent="0.25">
      <c r="A486" s="11">
        <v>0.51600000000000001</v>
      </c>
      <c r="B486" s="7">
        <f>ROUND((MAX((最优测算!$D$7*A486-SUM(最优测算!$D$9:$D$25))*{3;10;20;25;30;35;45}%-{0;2520;16920;31920;52920;85920;181920},0)+IFERROR(最优测算!$D$7*(1-A486)*VLOOKUP(最优测算!$D$7*(1-A486)/12-1%%,数据!$J$3:$L$9,2,1)-VLOOKUP(最优测算!$D$7*(1-A486)/12-1%%,数据!$J$3:$L$9,3,1),0))/最优测算!$D$7,5)</f>
        <v>0.11567</v>
      </c>
      <c r="C486" s="8">
        <f>最优测算!$D$7*A486</f>
        <v>232200</v>
      </c>
      <c r="D486" s="8">
        <f>最优测算!$D$7*(1-A486)</f>
        <v>217800</v>
      </c>
      <c r="E4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6" s="12" t="e">
        <f>IF(表2_4[[#This Row],[年收入总个人所得税税负]]=MIN(表2_4[[#All],[年收入总个人所得税税负]]),表2_4[[#This Row],[年收入总个人所得税税负]],NA())</f>
        <v>#N/A</v>
      </c>
      <c r="G486" s="12">
        <f>1-表2_4[[#This Row],[薪酬发放比例]]</f>
        <v>0.48399999999999999</v>
      </c>
    </row>
    <row r="487" spans="1:7" x14ac:dyDescent="0.25">
      <c r="A487" s="11">
        <v>0.51500000000000001</v>
      </c>
      <c r="B487" s="7">
        <f>ROUND((MAX((最优测算!$D$7*A487-SUM(最优测算!$D$9:$D$25))*{3;10;20;25;30;35;45}%-{0;2520;16920;31920;52920;85920;181920},0)+IFERROR(最优测算!$D$7*(1-A487)*VLOOKUP(最优测算!$D$7*(1-A487)/12-1%%,数据!$J$3:$L$9,2,1)-VLOOKUP(最优测算!$D$7*(1-A487)/12-1%%,数据!$J$3:$L$9,3,1),0))/最优测算!$D$7,5)</f>
        <v>0.11577</v>
      </c>
      <c r="C487" s="8">
        <f>最优测算!$D$7*A487</f>
        <v>231750</v>
      </c>
      <c r="D487" s="8">
        <f>最优测算!$D$7*(1-A487)</f>
        <v>218250</v>
      </c>
      <c r="E4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7" s="12" t="e">
        <f>IF(表2_4[[#This Row],[年收入总个人所得税税负]]=MIN(表2_4[[#All],[年收入总个人所得税税负]]),表2_4[[#This Row],[年收入总个人所得税税负]],NA())</f>
        <v>#N/A</v>
      </c>
      <c r="G487" s="12">
        <f>1-表2_4[[#This Row],[薪酬发放比例]]</f>
        <v>0.48499999999999999</v>
      </c>
    </row>
    <row r="488" spans="1:7" x14ac:dyDescent="0.25">
      <c r="A488" s="11">
        <v>0.51400000000000001</v>
      </c>
      <c r="B488" s="7">
        <f>ROUND((MAX((最优测算!$D$7*A488-SUM(最优测算!$D$9:$D$25))*{3;10;20;25;30;35;45}%-{0;2520;16920;31920;52920;85920;181920},0)+IFERROR(最优测算!$D$7*(1-A488)*VLOOKUP(最优测算!$D$7*(1-A488)/12-1%%,数据!$J$3:$L$9,2,1)-VLOOKUP(最优测算!$D$7*(1-A488)/12-1%%,数据!$J$3:$L$9,3,1),0))/最优测算!$D$7,5)</f>
        <v>0.11587</v>
      </c>
      <c r="C488" s="8">
        <f>最优测算!$D$7*A488</f>
        <v>231300</v>
      </c>
      <c r="D488" s="8">
        <f>最优测算!$D$7*(1-A488)</f>
        <v>218700</v>
      </c>
      <c r="E4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8" s="12" t="e">
        <f>IF(表2_4[[#This Row],[年收入总个人所得税税负]]=MIN(表2_4[[#All],[年收入总个人所得税税负]]),表2_4[[#This Row],[年收入总个人所得税税负]],NA())</f>
        <v>#N/A</v>
      </c>
      <c r="G488" s="12">
        <f>1-表2_4[[#This Row],[薪酬发放比例]]</f>
        <v>0.48599999999999999</v>
      </c>
    </row>
    <row r="489" spans="1:7" x14ac:dyDescent="0.25">
      <c r="A489" s="11">
        <v>0.51300000000000001</v>
      </c>
      <c r="B489" s="7">
        <f>ROUND((MAX((最优测算!$D$7*A489-SUM(最优测算!$D$9:$D$25))*{3;10;20;25;30;35;45}%-{0;2520;16920;31920;52920;85920;181920},0)+IFERROR(最优测算!$D$7*(1-A489)*VLOOKUP(最优测算!$D$7*(1-A489)/12-1%%,数据!$J$3:$L$9,2,1)-VLOOKUP(最优测算!$D$7*(1-A489)/12-1%%,数据!$J$3:$L$9,3,1),0))/最优测算!$D$7,5)</f>
        <v>0.11597</v>
      </c>
      <c r="C489" s="8">
        <f>最优测算!$D$7*A489</f>
        <v>230850</v>
      </c>
      <c r="D489" s="8">
        <f>最优测算!$D$7*(1-A489)</f>
        <v>219150</v>
      </c>
      <c r="E4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89" s="12" t="e">
        <f>IF(表2_4[[#This Row],[年收入总个人所得税税负]]=MIN(表2_4[[#All],[年收入总个人所得税税负]]),表2_4[[#This Row],[年收入总个人所得税税负]],NA())</f>
        <v>#N/A</v>
      </c>
      <c r="G489" s="12">
        <f>1-表2_4[[#This Row],[薪酬发放比例]]</f>
        <v>0.48699999999999999</v>
      </c>
    </row>
    <row r="490" spans="1:7" x14ac:dyDescent="0.25">
      <c r="A490" s="11">
        <v>0.51200000000000001</v>
      </c>
      <c r="B490" s="7">
        <f>ROUND((MAX((最优测算!$D$7*A490-SUM(最优测算!$D$9:$D$25))*{3;10;20;25;30;35;45}%-{0;2520;16920;31920;52920;85920;181920},0)+IFERROR(最优测算!$D$7*(1-A490)*VLOOKUP(最优测算!$D$7*(1-A490)/12-1%%,数据!$J$3:$L$9,2,1)-VLOOKUP(最优测算!$D$7*(1-A490)/12-1%%,数据!$J$3:$L$9,3,1),0))/最优测算!$D$7,5)</f>
        <v>0.11607000000000001</v>
      </c>
      <c r="C490" s="8">
        <f>最优测算!$D$7*A490</f>
        <v>230400</v>
      </c>
      <c r="D490" s="8">
        <f>最优测算!$D$7*(1-A490)</f>
        <v>219600</v>
      </c>
      <c r="E4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0" s="12" t="e">
        <f>IF(表2_4[[#This Row],[年收入总个人所得税税负]]=MIN(表2_4[[#All],[年收入总个人所得税税负]]),表2_4[[#This Row],[年收入总个人所得税税负]],NA())</f>
        <v>#N/A</v>
      </c>
      <c r="G490" s="12">
        <f>1-表2_4[[#This Row],[薪酬发放比例]]</f>
        <v>0.48799999999999999</v>
      </c>
    </row>
    <row r="491" spans="1:7" x14ac:dyDescent="0.25">
      <c r="A491" s="11">
        <v>0.51100000000000001</v>
      </c>
      <c r="B491" s="7">
        <f>ROUND((MAX((最优测算!$D$7*A491-SUM(最优测算!$D$9:$D$25))*{3;10;20;25;30;35;45}%-{0;2520;16920;31920;52920;85920;181920},0)+IFERROR(最优测算!$D$7*(1-A491)*VLOOKUP(最优测算!$D$7*(1-A491)/12-1%%,数据!$J$3:$L$9,2,1)-VLOOKUP(最优测算!$D$7*(1-A491)/12-1%%,数据!$J$3:$L$9,3,1),0))/最优测算!$D$7,5)</f>
        <v>0.11617</v>
      </c>
      <c r="C491" s="8">
        <f>最优测算!$D$7*A491</f>
        <v>229950</v>
      </c>
      <c r="D491" s="8">
        <f>最优测算!$D$7*(1-A491)</f>
        <v>220050</v>
      </c>
      <c r="E4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1" s="12" t="e">
        <f>IF(表2_4[[#This Row],[年收入总个人所得税税负]]=MIN(表2_4[[#All],[年收入总个人所得税税负]]),表2_4[[#This Row],[年收入总个人所得税税负]],NA())</f>
        <v>#N/A</v>
      </c>
      <c r="G491" s="12">
        <f>1-表2_4[[#This Row],[薪酬发放比例]]</f>
        <v>0.48899999999999999</v>
      </c>
    </row>
    <row r="492" spans="1:7" x14ac:dyDescent="0.25">
      <c r="A492" s="11">
        <v>0.51</v>
      </c>
      <c r="B492" s="7">
        <f>ROUND((MAX((最优测算!$D$7*A492-SUM(最优测算!$D$9:$D$25))*{3;10;20;25;30;35;45}%-{0;2520;16920;31920;52920;85920;181920},0)+IFERROR(最优测算!$D$7*(1-A492)*VLOOKUP(最优测算!$D$7*(1-A492)/12-1%%,数据!$J$3:$L$9,2,1)-VLOOKUP(最优测算!$D$7*(1-A492)/12-1%%,数据!$J$3:$L$9,3,1),0))/最优测算!$D$7,5)</f>
        <v>0.11627</v>
      </c>
      <c r="C492" s="8">
        <f>最优测算!$D$7*A492</f>
        <v>229500</v>
      </c>
      <c r="D492" s="8">
        <f>最优测算!$D$7*(1-A492)</f>
        <v>220500</v>
      </c>
      <c r="E4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2" s="12" t="e">
        <f>IF(表2_4[[#This Row],[年收入总个人所得税税负]]=MIN(表2_4[[#All],[年收入总个人所得税税负]]),表2_4[[#This Row],[年收入总个人所得税税负]],NA())</f>
        <v>#N/A</v>
      </c>
      <c r="G492" s="12">
        <f>1-表2_4[[#This Row],[薪酬发放比例]]</f>
        <v>0.49</v>
      </c>
    </row>
    <row r="493" spans="1:7" x14ac:dyDescent="0.25">
      <c r="A493" s="11">
        <v>0.50900000000000001</v>
      </c>
      <c r="B493" s="7">
        <f>ROUND((MAX((最优测算!$D$7*A493-SUM(最优测算!$D$9:$D$25))*{3;10;20;25;30;35;45}%-{0;2520;16920;31920;52920;85920;181920},0)+IFERROR(最优测算!$D$7*(1-A493)*VLOOKUP(最优测算!$D$7*(1-A493)/12-1%%,数据!$J$3:$L$9,2,1)-VLOOKUP(最优测算!$D$7*(1-A493)/12-1%%,数据!$J$3:$L$9,3,1),0))/最优测算!$D$7,5)</f>
        <v>0.11637</v>
      </c>
      <c r="C493" s="8">
        <f>最优测算!$D$7*A493</f>
        <v>229050</v>
      </c>
      <c r="D493" s="8">
        <f>最优测算!$D$7*(1-A493)</f>
        <v>220950</v>
      </c>
      <c r="E4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3" s="12" t="e">
        <f>IF(表2_4[[#This Row],[年收入总个人所得税税负]]=MIN(表2_4[[#All],[年收入总个人所得税税负]]),表2_4[[#This Row],[年收入总个人所得税税负]],NA())</f>
        <v>#N/A</v>
      </c>
      <c r="G493" s="12">
        <f>1-表2_4[[#This Row],[薪酬发放比例]]</f>
        <v>0.49099999999999999</v>
      </c>
    </row>
    <row r="494" spans="1:7" x14ac:dyDescent="0.25">
      <c r="A494" s="11">
        <v>0.50800000000000001</v>
      </c>
      <c r="B494" s="7">
        <f>ROUND((MAX((最优测算!$D$7*A494-SUM(最优测算!$D$9:$D$25))*{3;10;20;25;30;35;45}%-{0;2520;16920;31920;52920;85920;181920},0)+IFERROR(最优测算!$D$7*(1-A494)*VLOOKUP(最优测算!$D$7*(1-A494)/12-1%%,数据!$J$3:$L$9,2,1)-VLOOKUP(最优测算!$D$7*(1-A494)/12-1%%,数据!$J$3:$L$9,3,1),0))/最优测算!$D$7,5)</f>
        <v>0.11647</v>
      </c>
      <c r="C494" s="8">
        <f>最优测算!$D$7*A494</f>
        <v>228600</v>
      </c>
      <c r="D494" s="8">
        <f>最优测算!$D$7*(1-A494)</f>
        <v>221400</v>
      </c>
      <c r="E4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4" s="12" t="e">
        <f>IF(表2_4[[#This Row],[年收入总个人所得税税负]]=MIN(表2_4[[#All],[年收入总个人所得税税负]]),表2_4[[#This Row],[年收入总个人所得税税负]],NA())</f>
        <v>#N/A</v>
      </c>
      <c r="G494" s="12">
        <f>1-表2_4[[#This Row],[薪酬发放比例]]</f>
        <v>0.49199999999999999</v>
      </c>
    </row>
    <row r="495" spans="1:7" x14ac:dyDescent="0.25">
      <c r="A495" s="11">
        <v>0.50700000000000001</v>
      </c>
      <c r="B495" s="7">
        <f>ROUND((MAX((最优测算!$D$7*A495-SUM(最优测算!$D$9:$D$25))*{3;10;20;25;30;35;45}%-{0;2520;16920;31920;52920;85920;181920},0)+IFERROR(最优测算!$D$7*(1-A495)*VLOOKUP(最优测算!$D$7*(1-A495)/12-1%%,数据!$J$3:$L$9,2,1)-VLOOKUP(最优测算!$D$7*(1-A495)/12-1%%,数据!$J$3:$L$9,3,1),0))/最优测算!$D$7,5)</f>
        <v>0.11656999999999999</v>
      </c>
      <c r="C495" s="8">
        <f>最优测算!$D$7*A495</f>
        <v>228150</v>
      </c>
      <c r="D495" s="8">
        <f>最优测算!$D$7*(1-A495)</f>
        <v>221850</v>
      </c>
      <c r="E4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5" s="12" t="e">
        <f>IF(表2_4[[#This Row],[年收入总个人所得税税负]]=MIN(表2_4[[#All],[年收入总个人所得税税负]]),表2_4[[#This Row],[年收入总个人所得税税负]],NA())</f>
        <v>#N/A</v>
      </c>
      <c r="G495" s="12">
        <f>1-表2_4[[#This Row],[薪酬发放比例]]</f>
        <v>0.49299999999999999</v>
      </c>
    </row>
    <row r="496" spans="1:7" x14ac:dyDescent="0.25">
      <c r="A496" s="11">
        <v>0.50600000000000001</v>
      </c>
      <c r="B496" s="7">
        <f>ROUND((MAX((最优测算!$D$7*A496-SUM(最优测算!$D$9:$D$25))*{3;10;20;25;30;35;45}%-{0;2520;16920;31920;52920;85920;181920},0)+IFERROR(最优测算!$D$7*(1-A496)*VLOOKUP(最优测算!$D$7*(1-A496)/12-1%%,数据!$J$3:$L$9,2,1)-VLOOKUP(最优测算!$D$7*(1-A496)/12-1%%,数据!$J$3:$L$9,3,1),0))/最优测算!$D$7,5)</f>
        <v>0.11667</v>
      </c>
      <c r="C496" s="8">
        <f>最优测算!$D$7*A496</f>
        <v>227700</v>
      </c>
      <c r="D496" s="8">
        <f>最优测算!$D$7*(1-A496)</f>
        <v>222300</v>
      </c>
      <c r="E4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6" s="12" t="e">
        <f>IF(表2_4[[#This Row],[年收入总个人所得税税负]]=MIN(表2_4[[#All],[年收入总个人所得税税负]]),表2_4[[#This Row],[年收入总个人所得税税负]],NA())</f>
        <v>#N/A</v>
      </c>
      <c r="G496" s="12">
        <f>1-表2_4[[#This Row],[薪酬发放比例]]</f>
        <v>0.49399999999999999</v>
      </c>
    </row>
    <row r="497" spans="1:7" x14ac:dyDescent="0.25">
      <c r="A497" s="11">
        <v>0.505</v>
      </c>
      <c r="B497" s="7">
        <f>ROUND((MAX((最优测算!$D$7*A497-SUM(最优测算!$D$9:$D$25))*{3;10;20;25;30;35;45}%-{0;2520;16920;31920;52920;85920;181920},0)+IFERROR(最优测算!$D$7*(1-A497)*VLOOKUP(最优测算!$D$7*(1-A497)/12-1%%,数据!$J$3:$L$9,2,1)-VLOOKUP(最优测算!$D$7*(1-A497)/12-1%%,数据!$J$3:$L$9,3,1),0))/最优测算!$D$7,5)</f>
        <v>0.11677</v>
      </c>
      <c r="C497" s="8">
        <f>最优测算!$D$7*A497</f>
        <v>227250</v>
      </c>
      <c r="D497" s="8">
        <f>最优测算!$D$7*(1-A497)</f>
        <v>222750</v>
      </c>
      <c r="E4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7" s="12" t="e">
        <f>IF(表2_4[[#This Row],[年收入总个人所得税税负]]=MIN(表2_4[[#All],[年收入总个人所得税税负]]),表2_4[[#This Row],[年收入总个人所得税税负]],NA())</f>
        <v>#N/A</v>
      </c>
      <c r="G497" s="12">
        <f>1-表2_4[[#This Row],[薪酬发放比例]]</f>
        <v>0.495</v>
      </c>
    </row>
    <row r="498" spans="1:7" x14ac:dyDescent="0.25">
      <c r="A498" s="11">
        <v>0.504</v>
      </c>
      <c r="B498" s="7">
        <f>ROUND((MAX((最优测算!$D$7*A498-SUM(最优测算!$D$9:$D$25))*{3;10;20;25;30;35;45}%-{0;2520;16920;31920;52920;85920;181920},0)+IFERROR(最优测算!$D$7*(1-A498)*VLOOKUP(最优测算!$D$7*(1-A498)/12-1%%,数据!$J$3:$L$9,2,1)-VLOOKUP(最优测算!$D$7*(1-A498)/12-1%%,数据!$J$3:$L$9,3,1),0))/最优测算!$D$7,5)</f>
        <v>0.11687</v>
      </c>
      <c r="C498" s="8">
        <f>最优测算!$D$7*A498</f>
        <v>226800</v>
      </c>
      <c r="D498" s="8">
        <f>最优测算!$D$7*(1-A498)</f>
        <v>223200</v>
      </c>
      <c r="E4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8" s="12" t="e">
        <f>IF(表2_4[[#This Row],[年收入总个人所得税税负]]=MIN(表2_4[[#All],[年收入总个人所得税税负]]),表2_4[[#This Row],[年收入总个人所得税税负]],NA())</f>
        <v>#N/A</v>
      </c>
      <c r="G498" s="12">
        <f>1-表2_4[[#This Row],[薪酬发放比例]]</f>
        <v>0.496</v>
      </c>
    </row>
    <row r="499" spans="1:7" x14ac:dyDescent="0.25">
      <c r="A499" s="11">
        <v>0.503</v>
      </c>
      <c r="B499" s="7">
        <f>ROUND((MAX((最优测算!$D$7*A499-SUM(最优测算!$D$9:$D$25))*{3;10;20;25;30;35;45}%-{0;2520;16920;31920;52920;85920;181920},0)+IFERROR(最优测算!$D$7*(1-A499)*VLOOKUP(最优测算!$D$7*(1-A499)/12-1%%,数据!$J$3:$L$9,2,1)-VLOOKUP(最优测算!$D$7*(1-A499)/12-1%%,数据!$J$3:$L$9,3,1),0))/最优测算!$D$7,5)</f>
        <v>0.11697</v>
      </c>
      <c r="C499" s="8">
        <f>最优测算!$D$7*A499</f>
        <v>226350</v>
      </c>
      <c r="D499" s="8">
        <f>最优测算!$D$7*(1-A499)</f>
        <v>223650</v>
      </c>
      <c r="E4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499" s="12" t="e">
        <f>IF(表2_4[[#This Row],[年收入总个人所得税税负]]=MIN(表2_4[[#All],[年收入总个人所得税税负]]),表2_4[[#This Row],[年收入总个人所得税税负]],NA())</f>
        <v>#N/A</v>
      </c>
      <c r="G499" s="12">
        <f>1-表2_4[[#This Row],[薪酬发放比例]]</f>
        <v>0.497</v>
      </c>
    </row>
    <row r="500" spans="1:7" x14ac:dyDescent="0.25">
      <c r="A500" s="11">
        <v>0.502</v>
      </c>
      <c r="B500" s="7">
        <f>ROUND((MAX((最优测算!$D$7*A500-SUM(最优测算!$D$9:$D$25))*{3;10;20;25;30;35;45}%-{0;2520;16920;31920;52920;85920;181920},0)+IFERROR(最优测算!$D$7*(1-A500)*VLOOKUP(最优测算!$D$7*(1-A500)/12-1%%,数据!$J$3:$L$9,2,1)-VLOOKUP(最优测算!$D$7*(1-A500)/12-1%%,数据!$J$3:$L$9,3,1),0))/最优测算!$D$7,5)</f>
        <v>0.11706999999999999</v>
      </c>
      <c r="C500" s="8">
        <f>最优测算!$D$7*A500</f>
        <v>225900</v>
      </c>
      <c r="D500" s="8">
        <f>最优测算!$D$7*(1-A500)</f>
        <v>224100</v>
      </c>
      <c r="E5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0" s="12" t="e">
        <f>IF(表2_4[[#This Row],[年收入总个人所得税税负]]=MIN(表2_4[[#All],[年收入总个人所得税税负]]),表2_4[[#This Row],[年收入总个人所得税税负]],NA())</f>
        <v>#N/A</v>
      </c>
      <c r="G500" s="12">
        <f>1-表2_4[[#This Row],[薪酬发放比例]]</f>
        <v>0.498</v>
      </c>
    </row>
    <row r="501" spans="1:7" x14ac:dyDescent="0.25">
      <c r="A501" s="11">
        <v>0.501</v>
      </c>
      <c r="B501" s="7">
        <f>ROUND((MAX((最优测算!$D$7*A501-SUM(最优测算!$D$9:$D$25))*{3;10;20;25;30;35;45}%-{0;2520;16920;31920;52920;85920;181920},0)+IFERROR(最优测算!$D$7*(1-A501)*VLOOKUP(最优测算!$D$7*(1-A501)/12-1%%,数据!$J$3:$L$9,2,1)-VLOOKUP(最优测算!$D$7*(1-A501)/12-1%%,数据!$J$3:$L$9,3,1),0))/最优测算!$D$7,5)</f>
        <v>0.11717</v>
      </c>
      <c r="C501" s="8">
        <f>最优测算!$D$7*A501</f>
        <v>225450</v>
      </c>
      <c r="D501" s="8">
        <f>最优测算!$D$7*(1-A501)</f>
        <v>224550</v>
      </c>
      <c r="E5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1" s="12" t="e">
        <f>IF(表2_4[[#This Row],[年收入总个人所得税税负]]=MIN(表2_4[[#All],[年收入总个人所得税税负]]),表2_4[[#This Row],[年收入总个人所得税税负]],NA())</f>
        <v>#N/A</v>
      </c>
      <c r="G501" s="12">
        <f>1-表2_4[[#This Row],[薪酬发放比例]]</f>
        <v>0.499</v>
      </c>
    </row>
    <row r="502" spans="1:7" x14ac:dyDescent="0.25">
      <c r="A502" s="11">
        <v>0.5</v>
      </c>
      <c r="B502" s="7">
        <f>ROUND((MAX((最优测算!$D$7*A502-SUM(最优测算!$D$9:$D$25))*{3;10;20;25;30;35;45}%-{0;2520;16920;31920;52920;85920;181920},0)+IFERROR(最优测算!$D$7*(1-A502)*VLOOKUP(最优测算!$D$7*(1-A502)/12-1%%,数据!$J$3:$L$9,2,1)-VLOOKUP(最优测算!$D$7*(1-A502)/12-1%%,数据!$J$3:$L$9,3,1),0))/最优测算!$D$7,5)</f>
        <v>0.11727</v>
      </c>
      <c r="C502" s="8">
        <f>最优测算!$D$7*A502</f>
        <v>225000</v>
      </c>
      <c r="D502" s="8">
        <f>最优测算!$D$7*(1-A502)</f>
        <v>225000</v>
      </c>
      <c r="E5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2" s="12" t="e">
        <f>IF(表2_4[[#This Row],[年收入总个人所得税税负]]=MIN(表2_4[[#All],[年收入总个人所得税税负]]),表2_4[[#This Row],[年收入总个人所得税税负]],NA())</f>
        <v>#N/A</v>
      </c>
      <c r="G502" s="12">
        <f>1-表2_4[[#This Row],[薪酬发放比例]]</f>
        <v>0.5</v>
      </c>
    </row>
    <row r="503" spans="1:7" x14ac:dyDescent="0.25">
      <c r="A503" s="11">
        <v>0.499</v>
      </c>
      <c r="B503" s="7">
        <f>ROUND((MAX((最优测算!$D$7*A503-SUM(最优测算!$D$9:$D$25))*{3;10;20;25;30;35;45}%-{0;2520;16920;31920;52920;85920;181920},0)+IFERROR(最优测算!$D$7*(1-A503)*VLOOKUP(最优测算!$D$7*(1-A503)/12-1%%,数据!$J$3:$L$9,2,1)-VLOOKUP(最优测算!$D$7*(1-A503)/12-1%%,数据!$J$3:$L$9,3,1),0))/最优测算!$D$7,5)</f>
        <v>0.11737</v>
      </c>
      <c r="C503" s="8">
        <f>最优测算!$D$7*A503</f>
        <v>224550</v>
      </c>
      <c r="D503" s="8">
        <f>最优测算!$D$7*(1-A503)</f>
        <v>225450</v>
      </c>
      <c r="E5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3" s="12" t="e">
        <f>IF(表2_4[[#This Row],[年收入总个人所得税税负]]=MIN(表2_4[[#All],[年收入总个人所得税税负]]),表2_4[[#This Row],[年收入总个人所得税税负]],NA())</f>
        <v>#N/A</v>
      </c>
      <c r="G503" s="12">
        <f>1-表2_4[[#This Row],[薪酬发放比例]]</f>
        <v>0.501</v>
      </c>
    </row>
    <row r="504" spans="1:7" x14ac:dyDescent="0.25">
      <c r="A504" s="11">
        <v>0.498</v>
      </c>
      <c r="B504" s="7">
        <f>ROUND((MAX((最优测算!$D$7*A504-SUM(最优测算!$D$9:$D$25))*{3;10;20;25;30;35;45}%-{0;2520;16920;31920;52920;85920;181920},0)+IFERROR(最优测算!$D$7*(1-A504)*VLOOKUP(最优测算!$D$7*(1-A504)/12-1%%,数据!$J$3:$L$9,2,1)-VLOOKUP(最优测算!$D$7*(1-A504)/12-1%%,数据!$J$3:$L$9,3,1),0))/最优测算!$D$7,5)</f>
        <v>0.11747</v>
      </c>
      <c r="C504" s="8">
        <f>最优测算!$D$7*A504</f>
        <v>224100</v>
      </c>
      <c r="D504" s="8">
        <f>最优测算!$D$7*(1-A504)</f>
        <v>225900</v>
      </c>
      <c r="E5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4" s="12" t="e">
        <f>IF(表2_4[[#This Row],[年收入总个人所得税税负]]=MIN(表2_4[[#All],[年收入总个人所得税税负]]),表2_4[[#This Row],[年收入总个人所得税税负]],NA())</f>
        <v>#N/A</v>
      </c>
      <c r="G504" s="12">
        <f>1-表2_4[[#This Row],[薪酬发放比例]]</f>
        <v>0.502</v>
      </c>
    </row>
    <row r="505" spans="1:7" x14ac:dyDescent="0.25">
      <c r="A505" s="11">
        <v>0.497</v>
      </c>
      <c r="B505" s="7">
        <f>ROUND((MAX((最优测算!$D$7*A505-SUM(最优测算!$D$9:$D$25))*{3;10;20;25;30;35;45}%-{0;2520;16920;31920;52920;85920;181920},0)+IFERROR(最优测算!$D$7*(1-A505)*VLOOKUP(最优测算!$D$7*(1-A505)/12-1%%,数据!$J$3:$L$9,2,1)-VLOOKUP(最优测算!$D$7*(1-A505)/12-1%%,数据!$J$3:$L$9,3,1),0))/最优测算!$D$7,5)</f>
        <v>0.11756999999999999</v>
      </c>
      <c r="C505" s="8">
        <f>最优测算!$D$7*A505</f>
        <v>223650</v>
      </c>
      <c r="D505" s="8">
        <f>最优测算!$D$7*(1-A505)</f>
        <v>226350</v>
      </c>
      <c r="E5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5" s="12" t="e">
        <f>IF(表2_4[[#This Row],[年收入总个人所得税税负]]=MIN(表2_4[[#All],[年收入总个人所得税税负]]),表2_4[[#This Row],[年收入总个人所得税税负]],NA())</f>
        <v>#N/A</v>
      </c>
      <c r="G505" s="12">
        <f>1-表2_4[[#This Row],[薪酬发放比例]]</f>
        <v>0.503</v>
      </c>
    </row>
    <row r="506" spans="1:7" x14ac:dyDescent="0.25">
      <c r="A506" s="11">
        <v>0.496</v>
      </c>
      <c r="B506" s="7">
        <f>ROUND((MAX((最优测算!$D$7*A506-SUM(最优测算!$D$9:$D$25))*{3;10;20;25;30;35;45}%-{0;2520;16920;31920;52920;85920;181920},0)+IFERROR(最优测算!$D$7*(1-A506)*VLOOKUP(最优测算!$D$7*(1-A506)/12-1%%,数据!$J$3:$L$9,2,1)-VLOOKUP(最优测算!$D$7*(1-A506)/12-1%%,数据!$J$3:$L$9,3,1),0))/最优测算!$D$7,5)</f>
        <v>0.11767</v>
      </c>
      <c r="C506" s="8">
        <f>最优测算!$D$7*A506</f>
        <v>223200</v>
      </c>
      <c r="D506" s="8">
        <f>最优测算!$D$7*(1-A506)</f>
        <v>226800</v>
      </c>
      <c r="E5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6" s="12" t="e">
        <f>IF(表2_4[[#This Row],[年收入总个人所得税税负]]=MIN(表2_4[[#All],[年收入总个人所得税税负]]),表2_4[[#This Row],[年收入总个人所得税税负]],NA())</f>
        <v>#N/A</v>
      </c>
      <c r="G506" s="12">
        <f>1-表2_4[[#This Row],[薪酬发放比例]]</f>
        <v>0.504</v>
      </c>
    </row>
    <row r="507" spans="1:7" x14ac:dyDescent="0.25">
      <c r="A507" s="11">
        <v>0.495</v>
      </c>
      <c r="B507" s="7">
        <f>ROUND((MAX((最优测算!$D$7*A507-SUM(最优测算!$D$9:$D$25))*{3;10;20;25;30;35;45}%-{0;2520;16920;31920;52920;85920;181920},0)+IFERROR(最优测算!$D$7*(1-A507)*VLOOKUP(最优测算!$D$7*(1-A507)/12-1%%,数据!$J$3:$L$9,2,1)-VLOOKUP(最优测算!$D$7*(1-A507)/12-1%%,数据!$J$3:$L$9,3,1),0))/最优测算!$D$7,5)</f>
        <v>0.11777</v>
      </c>
      <c r="C507" s="8">
        <f>最优测算!$D$7*A507</f>
        <v>222750</v>
      </c>
      <c r="D507" s="8">
        <f>最优测算!$D$7*(1-A507)</f>
        <v>227250</v>
      </c>
      <c r="E5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7" s="12" t="e">
        <f>IF(表2_4[[#This Row],[年收入总个人所得税税负]]=MIN(表2_4[[#All],[年收入总个人所得税税负]]),表2_4[[#This Row],[年收入总个人所得税税负]],NA())</f>
        <v>#N/A</v>
      </c>
      <c r="G507" s="12">
        <f>1-表2_4[[#This Row],[薪酬发放比例]]</f>
        <v>0.505</v>
      </c>
    </row>
    <row r="508" spans="1:7" x14ac:dyDescent="0.25">
      <c r="A508" s="11">
        <v>0.49399999999999999</v>
      </c>
      <c r="B508" s="7">
        <f>ROUND((MAX((最优测算!$D$7*A508-SUM(最优测算!$D$9:$D$25))*{3;10;20;25;30;35;45}%-{0;2520;16920;31920;52920;85920;181920},0)+IFERROR(最优测算!$D$7*(1-A508)*VLOOKUP(最优测算!$D$7*(1-A508)/12-1%%,数据!$J$3:$L$9,2,1)-VLOOKUP(最优测算!$D$7*(1-A508)/12-1%%,数据!$J$3:$L$9,3,1),0))/最优测算!$D$7,5)</f>
        <v>0.11787</v>
      </c>
      <c r="C508" s="8">
        <f>最优测算!$D$7*A508</f>
        <v>222300</v>
      </c>
      <c r="D508" s="8">
        <f>最优测算!$D$7*(1-A508)</f>
        <v>227700</v>
      </c>
      <c r="E5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8" s="12" t="e">
        <f>IF(表2_4[[#This Row],[年收入总个人所得税税负]]=MIN(表2_4[[#All],[年收入总个人所得税税负]]),表2_4[[#This Row],[年收入总个人所得税税负]],NA())</f>
        <v>#N/A</v>
      </c>
      <c r="G508" s="12">
        <f>1-表2_4[[#This Row],[薪酬发放比例]]</f>
        <v>0.50600000000000001</v>
      </c>
    </row>
    <row r="509" spans="1:7" x14ac:dyDescent="0.25">
      <c r="A509" s="11">
        <v>0.49299999999999999</v>
      </c>
      <c r="B509" s="7">
        <f>ROUND((MAX((最优测算!$D$7*A509-SUM(最优测算!$D$9:$D$25))*{3;10;20;25;30;35;45}%-{0;2520;16920;31920;52920;85920;181920},0)+IFERROR(最优测算!$D$7*(1-A509)*VLOOKUP(最优测算!$D$7*(1-A509)/12-1%%,数据!$J$3:$L$9,2,1)-VLOOKUP(最优测算!$D$7*(1-A509)/12-1%%,数据!$J$3:$L$9,3,1),0))/最优测算!$D$7,5)</f>
        <v>0.11797000000000001</v>
      </c>
      <c r="C509" s="8">
        <f>最优测算!$D$7*A509</f>
        <v>221850</v>
      </c>
      <c r="D509" s="8">
        <f>最优测算!$D$7*(1-A509)</f>
        <v>228150</v>
      </c>
      <c r="E5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09" s="12" t="e">
        <f>IF(表2_4[[#This Row],[年收入总个人所得税税负]]=MIN(表2_4[[#All],[年收入总个人所得税税负]]),表2_4[[#This Row],[年收入总个人所得税税负]],NA())</f>
        <v>#N/A</v>
      </c>
      <c r="G509" s="12">
        <f>1-表2_4[[#This Row],[薪酬发放比例]]</f>
        <v>0.50700000000000001</v>
      </c>
    </row>
    <row r="510" spans="1:7" x14ac:dyDescent="0.25">
      <c r="A510" s="11">
        <v>0.49199999999999999</v>
      </c>
      <c r="B510" s="7">
        <f>ROUND((MAX((最优测算!$D$7*A510-SUM(最优测算!$D$9:$D$25))*{3;10;20;25;30;35;45}%-{0;2520;16920;31920;52920;85920;181920},0)+IFERROR(最优测算!$D$7*(1-A510)*VLOOKUP(最优测算!$D$7*(1-A510)/12-1%%,数据!$J$3:$L$9,2,1)-VLOOKUP(最优测算!$D$7*(1-A510)/12-1%%,数据!$J$3:$L$9,3,1),0))/最优测算!$D$7,5)</f>
        <v>0.11806999999999999</v>
      </c>
      <c r="C510" s="8">
        <f>最优测算!$D$7*A510</f>
        <v>221400</v>
      </c>
      <c r="D510" s="8">
        <f>最优测算!$D$7*(1-A510)</f>
        <v>228600</v>
      </c>
      <c r="E5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0" s="12" t="e">
        <f>IF(表2_4[[#This Row],[年收入总个人所得税税负]]=MIN(表2_4[[#All],[年收入总个人所得税税负]]),表2_4[[#This Row],[年收入总个人所得税税负]],NA())</f>
        <v>#N/A</v>
      </c>
      <c r="G510" s="12">
        <f>1-表2_4[[#This Row],[薪酬发放比例]]</f>
        <v>0.50800000000000001</v>
      </c>
    </row>
    <row r="511" spans="1:7" x14ac:dyDescent="0.25">
      <c r="A511" s="11">
        <v>0.49099999999999999</v>
      </c>
      <c r="B511" s="7">
        <f>ROUND((MAX((最优测算!$D$7*A511-SUM(最优测算!$D$9:$D$25))*{3;10;20;25;30;35;45}%-{0;2520;16920;31920;52920;85920;181920},0)+IFERROR(最优测算!$D$7*(1-A511)*VLOOKUP(最优测算!$D$7*(1-A511)/12-1%%,数据!$J$3:$L$9,2,1)-VLOOKUP(最优测算!$D$7*(1-A511)/12-1%%,数据!$J$3:$L$9,3,1),0))/最优测算!$D$7,5)</f>
        <v>0.11817</v>
      </c>
      <c r="C511" s="8">
        <f>最优测算!$D$7*A511</f>
        <v>220950</v>
      </c>
      <c r="D511" s="8">
        <f>最优测算!$D$7*(1-A511)</f>
        <v>229050</v>
      </c>
      <c r="E5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1" s="12" t="e">
        <f>IF(表2_4[[#This Row],[年收入总个人所得税税负]]=MIN(表2_4[[#All],[年收入总个人所得税税负]]),表2_4[[#This Row],[年收入总个人所得税税负]],NA())</f>
        <v>#N/A</v>
      </c>
      <c r="G511" s="12">
        <f>1-表2_4[[#This Row],[薪酬发放比例]]</f>
        <v>0.50900000000000001</v>
      </c>
    </row>
    <row r="512" spans="1:7" x14ac:dyDescent="0.25">
      <c r="A512" s="11">
        <v>0.49</v>
      </c>
      <c r="B512" s="7">
        <f>ROUND((MAX((最优测算!$D$7*A512-SUM(最优测算!$D$9:$D$25))*{3;10;20;25;30;35;45}%-{0;2520;16920;31920;52920;85920;181920},0)+IFERROR(最优测算!$D$7*(1-A512)*VLOOKUP(最优测算!$D$7*(1-A512)/12-1%%,数据!$J$3:$L$9,2,1)-VLOOKUP(最优测算!$D$7*(1-A512)/12-1%%,数据!$J$3:$L$9,3,1),0))/最优测算!$D$7,5)</f>
        <v>0.11827</v>
      </c>
      <c r="C512" s="8">
        <f>最优测算!$D$7*A512</f>
        <v>220500</v>
      </c>
      <c r="D512" s="8">
        <f>最优测算!$D$7*(1-A512)</f>
        <v>229500</v>
      </c>
      <c r="E5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2" s="12" t="e">
        <f>IF(表2_4[[#This Row],[年收入总个人所得税税负]]=MIN(表2_4[[#All],[年收入总个人所得税税负]]),表2_4[[#This Row],[年收入总个人所得税税负]],NA())</f>
        <v>#N/A</v>
      </c>
      <c r="G512" s="12">
        <f>1-表2_4[[#This Row],[薪酬发放比例]]</f>
        <v>0.51</v>
      </c>
    </row>
    <row r="513" spans="1:7" x14ac:dyDescent="0.25">
      <c r="A513" s="11">
        <v>0.48899999999999999</v>
      </c>
      <c r="B513" s="7">
        <f>ROUND((MAX((最优测算!$D$7*A513-SUM(最优测算!$D$9:$D$25))*{3;10;20;25;30;35;45}%-{0;2520;16920;31920;52920;85920;181920},0)+IFERROR(最优测算!$D$7*(1-A513)*VLOOKUP(最优测算!$D$7*(1-A513)/12-1%%,数据!$J$3:$L$9,2,1)-VLOOKUP(最优测算!$D$7*(1-A513)/12-1%%,数据!$J$3:$L$9,3,1),0))/最优测算!$D$7,5)</f>
        <v>0.11837</v>
      </c>
      <c r="C513" s="8">
        <f>最优测算!$D$7*A513</f>
        <v>220050</v>
      </c>
      <c r="D513" s="8">
        <f>最优测算!$D$7*(1-A513)</f>
        <v>229950</v>
      </c>
      <c r="E5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3" s="12" t="e">
        <f>IF(表2_4[[#This Row],[年收入总个人所得税税负]]=MIN(表2_4[[#All],[年收入总个人所得税税负]]),表2_4[[#This Row],[年收入总个人所得税税负]],NA())</f>
        <v>#N/A</v>
      </c>
      <c r="G513" s="12">
        <f>1-表2_4[[#This Row],[薪酬发放比例]]</f>
        <v>0.51100000000000001</v>
      </c>
    </row>
    <row r="514" spans="1:7" x14ac:dyDescent="0.25">
      <c r="A514" s="11">
        <v>0.48799999999999999</v>
      </c>
      <c r="B514" s="7">
        <f>ROUND((MAX((最优测算!$D$7*A514-SUM(最优测算!$D$9:$D$25))*{3;10;20;25;30;35;45}%-{0;2520;16920;31920;52920;85920;181920},0)+IFERROR(最优测算!$D$7*(1-A514)*VLOOKUP(最优测算!$D$7*(1-A514)/12-1%%,数据!$J$3:$L$9,2,1)-VLOOKUP(最优测算!$D$7*(1-A514)/12-1%%,数据!$J$3:$L$9,3,1),0))/最优测算!$D$7,5)</f>
        <v>0.11847000000000001</v>
      </c>
      <c r="C514" s="8">
        <f>最优测算!$D$7*A514</f>
        <v>219600</v>
      </c>
      <c r="D514" s="8">
        <f>最优测算!$D$7*(1-A514)</f>
        <v>230400</v>
      </c>
      <c r="E5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4" s="12" t="e">
        <f>IF(表2_4[[#This Row],[年收入总个人所得税税负]]=MIN(表2_4[[#All],[年收入总个人所得税税负]]),表2_4[[#This Row],[年收入总个人所得税税负]],NA())</f>
        <v>#N/A</v>
      </c>
      <c r="G514" s="12">
        <f>1-表2_4[[#This Row],[薪酬发放比例]]</f>
        <v>0.51200000000000001</v>
      </c>
    </row>
    <row r="515" spans="1:7" x14ac:dyDescent="0.25">
      <c r="A515" s="11">
        <v>0.48699999999999999</v>
      </c>
      <c r="B515" s="7">
        <f>ROUND((MAX((最优测算!$D$7*A515-SUM(最优测算!$D$9:$D$25))*{3;10;20;25;30;35;45}%-{0;2520;16920;31920;52920;85920;181920},0)+IFERROR(最优测算!$D$7*(1-A515)*VLOOKUP(最优测算!$D$7*(1-A515)/12-1%%,数据!$J$3:$L$9,2,1)-VLOOKUP(最优测算!$D$7*(1-A515)/12-1%%,数据!$J$3:$L$9,3,1),0))/最优测算!$D$7,5)</f>
        <v>0.11856999999999999</v>
      </c>
      <c r="C515" s="8">
        <f>最优测算!$D$7*A515</f>
        <v>219150</v>
      </c>
      <c r="D515" s="8">
        <f>最优测算!$D$7*(1-A515)</f>
        <v>230850</v>
      </c>
      <c r="E5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5" s="12" t="e">
        <f>IF(表2_4[[#This Row],[年收入总个人所得税税负]]=MIN(表2_4[[#All],[年收入总个人所得税税负]]),表2_4[[#This Row],[年收入总个人所得税税负]],NA())</f>
        <v>#N/A</v>
      </c>
      <c r="G515" s="12">
        <f>1-表2_4[[#This Row],[薪酬发放比例]]</f>
        <v>0.51300000000000001</v>
      </c>
    </row>
    <row r="516" spans="1:7" x14ac:dyDescent="0.25">
      <c r="A516" s="11">
        <v>0.48599999999999999</v>
      </c>
      <c r="B516" s="7">
        <f>ROUND((MAX((最优测算!$D$7*A516-SUM(最优测算!$D$9:$D$25))*{3;10;20;25;30;35;45}%-{0;2520;16920;31920;52920;85920;181920},0)+IFERROR(最优测算!$D$7*(1-A516)*VLOOKUP(最优测算!$D$7*(1-A516)/12-1%%,数据!$J$3:$L$9,2,1)-VLOOKUP(最优测算!$D$7*(1-A516)/12-1%%,数据!$J$3:$L$9,3,1),0))/最优测算!$D$7,5)</f>
        <v>0.11867</v>
      </c>
      <c r="C516" s="8">
        <f>最优测算!$D$7*A516</f>
        <v>218700</v>
      </c>
      <c r="D516" s="8">
        <f>最优测算!$D$7*(1-A516)</f>
        <v>231300</v>
      </c>
      <c r="E5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6" s="12" t="e">
        <f>IF(表2_4[[#This Row],[年收入总个人所得税税负]]=MIN(表2_4[[#All],[年收入总个人所得税税负]]),表2_4[[#This Row],[年收入总个人所得税税负]],NA())</f>
        <v>#N/A</v>
      </c>
      <c r="G516" s="12">
        <f>1-表2_4[[#This Row],[薪酬发放比例]]</f>
        <v>0.51400000000000001</v>
      </c>
    </row>
    <row r="517" spans="1:7" x14ac:dyDescent="0.25">
      <c r="A517" s="11">
        <v>0.48499999999999999</v>
      </c>
      <c r="B517" s="7">
        <f>ROUND((MAX((最优测算!$D$7*A517-SUM(最优测算!$D$9:$D$25))*{3;10;20;25;30;35;45}%-{0;2520;16920;31920;52920;85920;181920},0)+IFERROR(最优测算!$D$7*(1-A517)*VLOOKUP(最优测算!$D$7*(1-A517)/12-1%%,数据!$J$3:$L$9,2,1)-VLOOKUP(最优测算!$D$7*(1-A517)/12-1%%,数据!$J$3:$L$9,3,1),0))/最优测算!$D$7,5)</f>
        <v>0.11877</v>
      </c>
      <c r="C517" s="8">
        <f>最优测算!$D$7*A517</f>
        <v>218250</v>
      </c>
      <c r="D517" s="8">
        <f>最优测算!$D$7*(1-A517)</f>
        <v>231750</v>
      </c>
      <c r="E5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7" s="12" t="e">
        <f>IF(表2_4[[#This Row],[年收入总个人所得税税负]]=MIN(表2_4[[#All],[年收入总个人所得税税负]]),表2_4[[#This Row],[年收入总个人所得税税负]],NA())</f>
        <v>#N/A</v>
      </c>
      <c r="G517" s="12">
        <f>1-表2_4[[#This Row],[薪酬发放比例]]</f>
        <v>0.51500000000000001</v>
      </c>
    </row>
    <row r="518" spans="1:7" x14ac:dyDescent="0.25">
      <c r="A518" s="11">
        <v>0.48399999999999999</v>
      </c>
      <c r="B518" s="7">
        <f>ROUND((MAX((最优测算!$D$7*A518-SUM(最优测算!$D$9:$D$25))*{3;10;20;25;30;35;45}%-{0;2520;16920;31920;52920;85920;181920},0)+IFERROR(最优测算!$D$7*(1-A518)*VLOOKUP(最优测算!$D$7*(1-A518)/12-1%%,数据!$J$3:$L$9,2,1)-VLOOKUP(最优测算!$D$7*(1-A518)/12-1%%,数据!$J$3:$L$9,3,1),0))/最优测算!$D$7,5)</f>
        <v>0.11887</v>
      </c>
      <c r="C518" s="8">
        <f>最优测算!$D$7*A518</f>
        <v>217800</v>
      </c>
      <c r="D518" s="8">
        <f>最优测算!$D$7*(1-A518)</f>
        <v>232200</v>
      </c>
      <c r="E5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8" s="12" t="e">
        <f>IF(表2_4[[#This Row],[年收入总个人所得税税负]]=MIN(表2_4[[#All],[年收入总个人所得税税负]]),表2_4[[#This Row],[年收入总个人所得税税负]],NA())</f>
        <v>#N/A</v>
      </c>
      <c r="G518" s="12">
        <f>1-表2_4[[#This Row],[薪酬发放比例]]</f>
        <v>0.51600000000000001</v>
      </c>
    </row>
    <row r="519" spans="1:7" x14ac:dyDescent="0.25">
      <c r="A519" s="11">
        <v>0.48299999999999998</v>
      </c>
      <c r="B519" s="7">
        <f>ROUND((MAX((最优测算!$D$7*A519-SUM(最优测算!$D$9:$D$25))*{3;10;20;25;30;35;45}%-{0;2520;16920;31920;52920;85920;181920},0)+IFERROR(最优测算!$D$7*(1-A519)*VLOOKUP(最优测算!$D$7*(1-A519)/12-1%%,数据!$J$3:$L$9,2,1)-VLOOKUP(最优测算!$D$7*(1-A519)/12-1%%,数据!$J$3:$L$9,3,1),0))/最优测算!$D$7,5)</f>
        <v>0.11897000000000001</v>
      </c>
      <c r="C519" s="8">
        <f>最优测算!$D$7*A519</f>
        <v>217350</v>
      </c>
      <c r="D519" s="8">
        <f>最优测算!$D$7*(1-A519)</f>
        <v>232650</v>
      </c>
      <c r="E5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19" s="12" t="e">
        <f>IF(表2_4[[#This Row],[年收入总个人所得税税负]]=MIN(表2_4[[#All],[年收入总个人所得税税负]]),表2_4[[#This Row],[年收入总个人所得税税负]],NA())</f>
        <v>#N/A</v>
      </c>
      <c r="G519" s="12">
        <f>1-表2_4[[#This Row],[薪酬发放比例]]</f>
        <v>0.51700000000000002</v>
      </c>
    </row>
    <row r="520" spans="1:7" x14ac:dyDescent="0.25">
      <c r="A520" s="11">
        <v>0.48199999999999998</v>
      </c>
      <c r="B520" s="7">
        <f>ROUND((MAX((最优测算!$D$7*A520-SUM(最优测算!$D$9:$D$25))*{3;10;20;25;30;35;45}%-{0;2520;16920;31920;52920;85920;181920},0)+IFERROR(最优测算!$D$7*(1-A520)*VLOOKUP(最优测算!$D$7*(1-A520)/12-1%%,数据!$J$3:$L$9,2,1)-VLOOKUP(最优测算!$D$7*(1-A520)/12-1%%,数据!$J$3:$L$9,3,1),0))/最优测算!$D$7,5)</f>
        <v>0.11907</v>
      </c>
      <c r="C520" s="8">
        <f>最优测算!$D$7*A520</f>
        <v>216900</v>
      </c>
      <c r="D520" s="8">
        <f>最优测算!$D$7*(1-A520)</f>
        <v>233100</v>
      </c>
      <c r="E5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0" s="12" t="e">
        <f>IF(表2_4[[#This Row],[年收入总个人所得税税负]]=MIN(表2_4[[#All],[年收入总个人所得税税负]]),表2_4[[#This Row],[年收入总个人所得税税负]],NA())</f>
        <v>#N/A</v>
      </c>
      <c r="G520" s="12">
        <f>1-表2_4[[#This Row],[薪酬发放比例]]</f>
        <v>0.51800000000000002</v>
      </c>
    </row>
    <row r="521" spans="1:7" x14ac:dyDescent="0.25">
      <c r="A521" s="11">
        <v>0.48099999999999998</v>
      </c>
      <c r="B521" s="7">
        <f>ROUND((MAX((最优测算!$D$7*A521-SUM(最优测算!$D$9:$D$25))*{3;10;20;25;30;35;45}%-{0;2520;16920;31920;52920;85920;181920},0)+IFERROR(最优测算!$D$7*(1-A521)*VLOOKUP(最优测算!$D$7*(1-A521)/12-1%%,数据!$J$3:$L$9,2,1)-VLOOKUP(最优测算!$D$7*(1-A521)/12-1%%,数据!$J$3:$L$9,3,1),0))/最优测算!$D$7,5)</f>
        <v>0.11917</v>
      </c>
      <c r="C521" s="8">
        <f>最优测算!$D$7*A521</f>
        <v>216450</v>
      </c>
      <c r="D521" s="8">
        <f>最优测算!$D$7*(1-A521)</f>
        <v>233550</v>
      </c>
      <c r="E5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1" s="12" t="e">
        <f>IF(表2_4[[#This Row],[年收入总个人所得税税负]]=MIN(表2_4[[#All],[年收入总个人所得税税负]]),表2_4[[#This Row],[年收入总个人所得税税负]],NA())</f>
        <v>#N/A</v>
      </c>
      <c r="G521" s="12">
        <f>1-表2_4[[#This Row],[薪酬发放比例]]</f>
        <v>0.51900000000000002</v>
      </c>
    </row>
    <row r="522" spans="1:7" x14ac:dyDescent="0.25">
      <c r="A522" s="11">
        <v>0.48</v>
      </c>
      <c r="B522" s="7">
        <f>ROUND((MAX((最优测算!$D$7*A522-SUM(最优测算!$D$9:$D$25))*{3;10;20;25;30;35;45}%-{0;2520;16920;31920;52920;85920;181920},0)+IFERROR(最优测算!$D$7*(1-A522)*VLOOKUP(最优测算!$D$7*(1-A522)/12-1%%,数据!$J$3:$L$9,2,1)-VLOOKUP(最优测算!$D$7*(1-A522)/12-1%%,数据!$J$3:$L$9,3,1),0))/最优测算!$D$7,5)</f>
        <v>0.11927</v>
      </c>
      <c r="C522" s="8">
        <f>最优测算!$D$7*A522</f>
        <v>216000</v>
      </c>
      <c r="D522" s="8">
        <f>最优测算!$D$7*(1-A522)</f>
        <v>234000</v>
      </c>
      <c r="E5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2" s="12" t="e">
        <f>IF(表2_4[[#This Row],[年收入总个人所得税税负]]=MIN(表2_4[[#All],[年收入总个人所得税税负]]),表2_4[[#This Row],[年收入总个人所得税税负]],NA())</f>
        <v>#N/A</v>
      </c>
      <c r="G522" s="12">
        <f>1-表2_4[[#This Row],[薪酬发放比例]]</f>
        <v>0.52</v>
      </c>
    </row>
    <row r="523" spans="1:7" x14ac:dyDescent="0.25">
      <c r="A523" s="11">
        <v>0.47899999999999998</v>
      </c>
      <c r="B523" s="7">
        <f>ROUND((MAX((最优测算!$D$7*A523-SUM(最优测算!$D$9:$D$25))*{3;10;20;25;30;35;45}%-{0;2520;16920;31920;52920;85920;181920},0)+IFERROR(最优测算!$D$7*(1-A523)*VLOOKUP(最优测算!$D$7*(1-A523)/12-1%%,数据!$J$3:$L$9,2,1)-VLOOKUP(最优测算!$D$7*(1-A523)/12-1%%,数据!$J$3:$L$9,3,1),0))/最优测算!$D$7,5)</f>
        <v>0.11937</v>
      </c>
      <c r="C523" s="8">
        <f>最优测算!$D$7*A523</f>
        <v>215550</v>
      </c>
      <c r="D523" s="8">
        <f>最优测算!$D$7*(1-A523)</f>
        <v>234450</v>
      </c>
      <c r="E5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3" s="12" t="e">
        <f>IF(表2_4[[#This Row],[年收入总个人所得税税负]]=MIN(表2_4[[#All],[年收入总个人所得税税负]]),表2_4[[#This Row],[年收入总个人所得税税负]],NA())</f>
        <v>#N/A</v>
      </c>
      <c r="G523" s="12">
        <f>1-表2_4[[#This Row],[薪酬发放比例]]</f>
        <v>0.52100000000000002</v>
      </c>
    </row>
    <row r="524" spans="1:7" x14ac:dyDescent="0.25">
      <c r="A524" s="11">
        <v>0.47799999999999998</v>
      </c>
      <c r="B524" s="7">
        <f>ROUND((MAX((最优测算!$D$7*A524-SUM(最优测算!$D$9:$D$25))*{3;10;20;25;30;35;45}%-{0;2520;16920;31920;52920;85920;181920},0)+IFERROR(最优测算!$D$7*(1-A524)*VLOOKUP(最优测算!$D$7*(1-A524)/12-1%%,数据!$J$3:$L$9,2,1)-VLOOKUP(最优测算!$D$7*(1-A524)/12-1%%,数据!$J$3:$L$9,3,1),0))/最优测算!$D$7,5)</f>
        <v>0.11947000000000001</v>
      </c>
      <c r="C524" s="8">
        <f>最优测算!$D$7*A524</f>
        <v>215100</v>
      </c>
      <c r="D524" s="8">
        <f>最优测算!$D$7*(1-A524)</f>
        <v>234900</v>
      </c>
      <c r="E5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4" s="12" t="e">
        <f>IF(表2_4[[#This Row],[年收入总个人所得税税负]]=MIN(表2_4[[#All],[年收入总个人所得税税负]]),表2_4[[#This Row],[年收入总个人所得税税负]],NA())</f>
        <v>#N/A</v>
      </c>
      <c r="G524" s="12">
        <f>1-表2_4[[#This Row],[薪酬发放比例]]</f>
        <v>0.52200000000000002</v>
      </c>
    </row>
    <row r="525" spans="1:7" x14ac:dyDescent="0.25">
      <c r="A525" s="11">
        <v>0.47699999999999998</v>
      </c>
      <c r="B525" s="7">
        <f>ROUND((MAX((最优测算!$D$7*A525-SUM(最优测算!$D$9:$D$25))*{3;10;20;25;30;35;45}%-{0;2520;16920;31920;52920;85920;181920},0)+IFERROR(最优测算!$D$7*(1-A525)*VLOOKUP(最优测算!$D$7*(1-A525)/12-1%%,数据!$J$3:$L$9,2,1)-VLOOKUP(最优测算!$D$7*(1-A525)/12-1%%,数据!$J$3:$L$9,3,1),0))/最优测算!$D$7,5)</f>
        <v>0.11957</v>
      </c>
      <c r="C525" s="8">
        <f>最优测算!$D$7*A525</f>
        <v>214650</v>
      </c>
      <c r="D525" s="8">
        <f>最优测算!$D$7*(1-A525)</f>
        <v>235350</v>
      </c>
      <c r="E5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5" s="12" t="e">
        <f>IF(表2_4[[#This Row],[年收入总个人所得税税负]]=MIN(表2_4[[#All],[年收入总个人所得税税负]]),表2_4[[#This Row],[年收入总个人所得税税负]],NA())</f>
        <v>#N/A</v>
      </c>
      <c r="G525" s="12">
        <f>1-表2_4[[#This Row],[薪酬发放比例]]</f>
        <v>0.52300000000000002</v>
      </c>
    </row>
    <row r="526" spans="1:7" x14ac:dyDescent="0.25">
      <c r="A526" s="11">
        <v>0.47599999999999998</v>
      </c>
      <c r="B526" s="7">
        <f>ROUND((MAX((最优测算!$D$7*A526-SUM(最优测算!$D$9:$D$25))*{3;10;20;25;30;35;45}%-{0;2520;16920;31920;52920;85920;181920},0)+IFERROR(最优测算!$D$7*(1-A526)*VLOOKUP(最优测算!$D$7*(1-A526)/12-1%%,数据!$J$3:$L$9,2,1)-VLOOKUP(最优测算!$D$7*(1-A526)/12-1%%,数据!$J$3:$L$9,3,1),0))/最优测算!$D$7,5)</f>
        <v>0.11967</v>
      </c>
      <c r="C526" s="8">
        <f>最优测算!$D$7*A526</f>
        <v>214200</v>
      </c>
      <c r="D526" s="8">
        <f>最优测算!$D$7*(1-A526)</f>
        <v>235800</v>
      </c>
      <c r="E5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6" s="12" t="e">
        <f>IF(表2_4[[#This Row],[年收入总个人所得税税负]]=MIN(表2_4[[#All],[年收入总个人所得税税负]]),表2_4[[#This Row],[年收入总个人所得税税负]],NA())</f>
        <v>#N/A</v>
      </c>
      <c r="G526" s="12">
        <f>1-表2_4[[#This Row],[薪酬发放比例]]</f>
        <v>0.52400000000000002</v>
      </c>
    </row>
    <row r="527" spans="1:7" x14ac:dyDescent="0.25">
      <c r="A527" s="11">
        <v>0.47499999999999998</v>
      </c>
      <c r="B527" s="7">
        <f>ROUND((MAX((最优测算!$D$7*A527-SUM(最优测算!$D$9:$D$25))*{3;10;20;25;30;35;45}%-{0;2520;16920;31920;52920;85920;181920},0)+IFERROR(最优测算!$D$7*(1-A527)*VLOOKUP(最优测算!$D$7*(1-A527)/12-1%%,数据!$J$3:$L$9,2,1)-VLOOKUP(最优测算!$D$7*(1-A527)/12-1%%,数据!$J$3:$L$9,3,1),0))/最优测算!$D$7,5)</f>
        <v>0.11977</v>
      </c>
      <c r="C527" s="8">
        <f>最优测算!$D$7*A527</f>
        <v>213750</v>
      </c>
      <c r="D527" s="8">
        <f>最优测算!$D$7*(1-A527)</f>
        <v>236250</v>
      </c>
      <c r="E5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7" s="12" t="e">
        <f>IF(表2_4[[#This Row],[年收入总个人所得税税负]]=MIN(表2_4[[#All],[年收入总个人所得税税负]]),表2_4[[#This Row],[年收入总个人所得税税负]],NA())</f>
        <v>#N/A</v>
      </c>
      <c r="G527" s="12">
        <f>1-表2_4[[#This Row],[薪酬发放比例]]</f>
        <v>0.52500000000000002</v>
      </c>
    </row>
    <row r="528" spans="1:7" x14ac:dyDescent="0.25">
      <c r="A528" s="11">
        <v>0.47399999999999998</v>
      </c>
      <c r="B528" s="7">
        <f>ROUND((MAX((最优测算!$D$7*A528-SUM(最优测算!$D$9:$D$25))*{3;10;20;25;30;35;45}%-{0;2520;16920;31920;52920;85920;181920},0)+IFERROR(最优测算!$D$7*(1-A528)*VLOOKUP(最优测算!$D$7*(1-A528)/12-1%%,数据!$J$3:$L$9,2,1)-VLOOKUP(最优测算!$D$7*(1-A528)/12-1%%,数据!$J$3:$L$9,3,1),0))/最优测算!$D$7,5)</f>
        <v>0.11987</v>
      </c>
      <c r="C528" s="8">
        <f>最优测算!$D$7*A528</f>
        <v>213300</v>
      </c>
      <c r="D528" s="8">
        <f>最优测算!$D$7*(1-A528)</f>
        <v>236700</v>
      </c>
      <c r="E5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8" s="12" t="e">
        <f>IF(表2_4[[#This Row],[年收入总个人所得税税负]]=MIN(表2_4[[#All],[年收入总个人所得税税负]]),表2_4[[#This Row],[年收入总个人所得税税负]],NA())</f>
        <v>#N/A</v>
      </c>
      <c r="G528" s="12">
        <f>1-表2_4[[#This Row],[薪酬发放比例]]</f>
        <v>0.52600000000000002</v>
      </c>
    </row>
    <row r="529" spans="1:7" x14ac:dyDescent="0.25">
      <c r="A529" s="11">
        <v>0.47299999999999998</v>
      </c>
      <c r="B529" s="7">
        <f>ROUND((MAX((最优测算!$D$7*A529-SUM(最优测算!$D$9:$D$25))*{3;10;20;25;30;35;45}%-{0;2520;16920;31920;52920;85920;181920},0)+IFERROR(最优测算!$D$7*(1-A529)*VLOOKUP(最优测算!$D$7*(1-A529)/12-1%%,数据!$J$3:$L$9,2,1)-VLOOKUP(最优测算!$D$7*(1-A529)/12-1%%,数据!$J$3:$L$9,3,1),0))/最优测算!$D$7,5)</f>
        <v>0.11996999999999999</v>
      </c>
      <c r="C529" s="8">
        <f>最优测算!$D$7*A529</f>
        <v>212850</v>
      </c>
      <c r="D529" s="8">
        <f>最优测算!$D$7*(1-A529)</f>
        <v>237150</v>
      </c>
      <c r="E5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29" s="12" t="e">
        <f>IF(表2_4[[#This Row],[年收入总个人所得税税负]]=MIN(表2_4[[#All],[年收入总个人所得税税负]]),表2_4[[#This Row],[年收入总个人所得税税负]],NA())</f>
        <v>#N/A</v>
      </c>
      <c r="G529" s="12">
        <f>1-表2_4[[#This Row],[薪酬发放比例]]</f>
        <v>0.52700000000000002</v>
      </c>
    </row>
    <row r="530" spans="1:7" x14ac:dyDescent="0.25">
      <c r="A530" s="11">
        <v>0.47199999999999998</v>
      </c>
      <c r="B530" s="7">
        <f>ROUND((MAX((最优测算!$D$7*A530-SUM(最优测算!$D$9:$D$25))*{3;10;20;25;30;35;45}%-{0;2520;16920;31920;52920;85920;181920},0)+IFERROR(最优测算!$D$7*(1-A530)*VLOOKUP(最优测算!$D$7*(1-A530)/12-1%%,数据!$J$3:$L$9,2,1)-VLOOKUP(最优测算!$D$7*(1-A530)/12-1%%,数据!$J$3:$L$9,3,1),0))/最优测算!$D$7,5)</f>
        <v>0.12007</v>
      </c>
      <c r="C530" s="8">
        <f>最优测算!$D$7*A530</f>
        <v>212400</v>
      </c>
      <c r="D530" s="8">
        <f>最优测算!$D$7*(1-A530)</f>
        <v>237600</v>
      </c>
      <c r="E5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0" s="12" t="e">
        <f>IF(表2_4[[#This Row],[年收入总个人所得税税负]]=MIN(表2_4[[#All],[年收入总个人所得税税负]]),表2_4[[#This Row],[年收入总个人所得税税负]],NA())</f>
        <v>#N/A</v>
      </c>
      <c r="G530" s="12">
        <f>1-表2_4[[#This Row],[薪酬发放比例]]</f>
        <v>0.52800000000000002</v>
      </c>
    </row>
    <row r="531" spans="1:7" x14ac:dyDescent="0.25">
      <c r="A531" s="11">
        <v>0.47099999999999997</v>
      </c>
      <c r="B531" s="7">
        <f>ROUND((MAX((最优测算!$D$7*A531-SUM(最优测算!$D$9:$D$25))*{3;10;20;25;30;35;45}%-{0;2520;16920;31920;52920;85920;181920},0)+IFERROR(最优测算!$D$7*(1-A531)*VLOOKUP(最优测算!$D$7*(1-A531)/12-1%%,数据!$J$3:$L$9,2,1)-VLOOKUP(最优测算!$D$7*(1-A531)/12-1%%,数据!$J$3:$L$9,3,1),0))/最优测算!$D$7,5)</f>
        <v>0.12017</v>
      </c>
      <c r="C531" s="8">
        <f>最优测算!$D$7*A531</f>
        <v>211950</v>
      </c>
      <c r="D531" s="8">
        <f>最优测算!$D$7*(1-A531)</f>
        <v>238050</v>
      </c>
      <c r="E5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1" s="12" t="e">
        <f>IF(表2_4[[#This Row],[年收入总个人所得税税负]]=MIN(表2_4[[#All],[年收入总个人所得税税负]]),表2_4[[#This Row],[年收入总个人所得税税负]],NA())</f>
        <v>#N/A</v>
      </c>
      <c r="G531" s="12">
        <f>1-表2_4[[#This Row],[薪酬发放比例]]</f>
        <v>0.52900000000000003</v>
      </c>
    </row>
    <row r="532" spans="1:7" x14ac:dyDescent="0.25">
      <c r="A532" s="11">
        <v>0.47</v>
      </c>
      <c r="B532" s="7">
        <f>ROUND((MAX((最优测算!$D$7*A532-SUM(最优测算!$D$9:$D$25))*{3;10;20;25;30;35;45}%-{0;2520;16920;31920;52920;85920;181920},0)+IFERROR(最优测算!$D$7*(1-A532)*VLOOKUP(最优测算!$D$7*(1-A532)/12-1%%,数据!$J$3:$L$9,2,1)-VLOOKUP(最优测算!$D$7*(1-A532)/12-1%%,数据!$J$3:$L$9,3,1),0))/最优测算!$D$7,5)</f>
        <v>0.12027</v>
      </c>
      <c r="C532" s="8">
        <f>最优测算!$D$7*A532</f>
        <v>211500</v>
      </c>
      <c r="D532" s="8">
        <f>最优测算!$D$7*(1-A532)</f>
        <v>238500</v>
      </c>
      <c r="E5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2" s="12" t="e">
        <f>IF(表2_4[[#This Row],[年收入总个人所得税税负]]=MIN(表2_4[[#All],[年收入总个人所得税税负]]),表2_4[[#This Row],[年收入总个人所得税税负]],NA())</f>
        <v>#N/A</v>
      </c>
      <c r="G532" s="12">
        <f>1-表2_4[[#This Row],[薪酬发放比例]]</f>
        <v>0.53</v>
      </c>
    </row>
    <row r="533" spans="1:7" x14ac:dyDescent="0.25">
      <c r="A533" s="11">
        <v>0.46899999999999997</v>
      </c>
      <c r="B533" s="7">
        <f>ROUND((MAX((最优测算!$D$7*A533-SUM(最优测算!$D$9:$D$25))*{3;10;20;25;30;35;45}%-{0;2520;16920;31920;52920;85920;181920},0)+IFERROR(最优测算!$D$7*(1-A533)*VLOOKUP(最优测算!$D$7*(1-A533)/12-1%%,数据!$J$3:$L$9,2,1)-VLOOKUP(最优测算!$D$7*(1-A533)/12-1%%,数据!$J$3:$L$9,3,1),0))/最优测算!$D$7,5)</f>
        <v>0.12037</v>
      </c>
      <c r="C533" s="8">
        <f>最优测算!$D$7*A533</f>
        <v>211050</v>
      </c>
      <c r="D533" s="8">
        <f>最优测算!$D$7*(1-A533)</f>
        <v>238950</v>
      </c>
      <c r="E5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3" s="12" t="e">
        <f>IF(表2_4[[#This Row],[年收入总个人所得税税负]]=MIN(表2_4[[#All],[年收入总个人所得税税负]]),表2_4[[#This Row],[年收入总个人所得税税负]],NA())</f>
        <v>#N/A</v>
      </c>
      <c r="G533" s="12">
        <f>1-表2_4[[#This Row],[薪酬发放比例]]</f>
        <v>0.53100000000000003</v>
      </c>
    </row>
    <row r="534" spans="1:7" x14ac:dyDescent="0.25">
      <c r="A534" s="11">
        <v>0.46800000000000003</v>
      </c>
      <c r="B534" s="7">
        <f>ROUND((MAX((最优测算!$D$7*A534-SUM(最优测算!$D$9:$D$25))*{3;10;20;25;30;35;45}%-{0;2520;16920;31920;52920;85920;181920},0)+IFERROR(最优测算!$D$7*(1-A534)*VLOOKUP(最优测算!$D$7*(1-A534)/12-1%%,数据!$J$3:$L$9,2,1)-VLOOKUP(最优测算!$D$7*(1-A534)/12-1%%,数据!$J$3:$L$9,3,1),0))/最优测算!$D$7,5)</f>
        <v>0.12046999999999999</v>
      </c>
      <c r="C534" s="8">
        <f>最优测算!$D$7*A534</f>
        <v>210600</v>
      </c>
      <c r="D534" s="8">
        <f>最优测算!$D$7*(1-A534)</f>
        <v>239400</v>
      </c>
      <c r="E5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4" s="12" t="e">
        <f>IF(表2_4[[#This Row],[年收入总个人所得税税负]]=MIN(表2_4[[#All],[年收入总个人所得税税负]]),表2_4[[#This Row],[年收入总个人所得税税负]],NA())</f>
        <v>#N/A</v>
      </c>
      <c r="G534" s="12">
        <f>1-表2_4[[#This Row],[薪酬发放比例]]</f>
        <v>0.53200000000000003</v>
      </c>
    </row>
    <row r="535" spans="1:7" x14ac:dyDescent="0.25">
      <c r="A535" s="11">
        <v>0.46700000000000003</v>
      </c>
      <c r="B535" s="7">
        <f>ROUND((MAX((最优测算!$D$7*A535-SUM(最优测算!$D$9:$D$25))*{3;10;20;25;30;35;45}%-{0;2520;16920;31920;52920;85920;181920},0)+IFERROR(最优测算!$D$7*(1-A535)*VLOOKUP(最优测算!$D$7*(1-A535)/12-1%%,数据!$J$3:$L$9,2,1)-VLOOKUP(最优测算!$D$7*(1-A535)/12-1%%,数据!$J$3:$L$9,3,1),0))/最优测算!$D$7,5)</f>
        <v>0.12057</v>
      </c>
      <c r="C535" s="8">
        <f>最优测算!$D$7*A535</f>
        <v>210150</v>
      </c>
      <c r="D535" s="8">
        <f>最优测算!$D$7*(1-A535)</f>
        <v>239849.99999999997</v>
      </c>
      <c r="E5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5" s="12" t="e">
        <f>IF(表2_4[[#This Row],[年收入总个人所得税税负]]=MIN(表2_4[[#All],[年收入总个人所得税税负]]),表2_4[[#This Row],[年收入总个人所得税税负]],NA())</f>
        <v>#N/A</v>
      </c>
      <c r="G535" s="12">
        <f>1-表2_4[[#This Row],[薪酬发放比例]]</f>
        <v>0.53299999999999992</v>
      </c>
    </row>
    <row r="536" spans="1:7" x14ac:dyDescent="0.25">
      <c r="A536" s="11">
        <v>0.46600000000000003</v>
      </c>
      <c r="B536" s="7">
        <f>ROUND((MAX((最优测算!$D$7*A536-SUM(最优测算!$D$9:$D$25))*{3;10;20;25;30;35;45}%-{0;2520;16920;31920;52920;85920;181920},0)+IFERROR(最优测算!$D$7*(1-A536)*VLOOKUP(最优测算!$D$7*(1-A536)/12-1%%,数据!$J$3:$L$9,2,1)-VLOOKUP(最优测算!$D$7*(1-A536)/12-1%%,数据!$J$3:$L$9,3,1),0))/最优测算!$D$7,5)</f>
        <v>0.12067</v>
      </c>
      <c r="C536" s="8">
        <f>最优测算!$D$7*A536</f>
        <v>209700</v>
      </c>
      <c r="D536" s="8">
        <f>最优测算!$D$7*(1-A536)</f>
        <v>240300</v>
      </c>
      <c r="E5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6" s="12" t="e">
        <f>IF(表2_4[[#This Row],[年收入总个人所得税税负]]=MIN(表2_4[[#All],[年收入总个人所得税税负]]),表2_4[[#This Row],[年收入总个人所得税税负]],NA())</f>
        <v>#N/A</v>
      </c>
      <c r="G536" s="12">
        <f>1-表2_4[[#This Row],[薪酬发放比例]]</f>
        <v>0.53400000000000003</v>
      </c>
    </row>
    <row r="537" spans="1:7" x14ac:dyDescent="0.25">
      <c r="A537" s="11">
        <v>0.46500000000000002</v>
      </c>
      <c r="B537" s="7">
        <f>ROUND((MAX((最优测算!$D$7*A537-SUM(最优测算!$D$9:$D$25))*{3;10;20;25;30;35;45}%-{0;2520;16920;31920;52920;85920;181920},0)+IFERROR(最优测算!$D$7*(1-A537)*VLOOKUP(最优测算!$D$7*(1-A537)/12-1%%,数据!$J$3:$L$9,2,1)-VLOOKUP(最优测算!$D$7*(1-A537)/12-1%%,数据!$J$3:$L$9,3,1),0))/最优测算!$D$7,5)</f>
        <v>0.12077</v>
      </c>
      <c r="C537" s="8">
        <f>最优测算!$D$7*A537</f>
        <v>209250</v>
      </c>
      <c r="D537" s="8">
        <f>最优测算!$D$7*(1-A537)</f>
        <v>240749.99999999997</v>
      </c>
      <c r="E5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7" s="12" t="e">
        <f>IF(表2_4[[#This Row],[年收入总个人所得税税负]]=MIN(表2_4[[#All],[年收入总个人所得税税负]]),表2_4[[#This Row],[年收入总个人所得税税负]],NA())</f>
        <v>#N/A</v>
      </c>
      <c r="G537" s="12">
        <f>1-表2_4[[#This Row],[薪酬发放比例]]</f>
        <v>0.53499999999999992</v>
      </c>
    </row>
    <row r="538" spans="1:7" x14ac:dyDescent="0.25">
      <c r="A538" s="11">
        <v>0.46400000000000002</v>
      </c>
      <c r="B538" s="7">
        <f>ROUND((MAX((最优测算!$D$7*A538-SUM(最优测算!$D$9:$D$25))*{3;10;20;25;30;35;45}%-{0;2520;16920;31920;52920;85920;181920},0)+IFERROR(最优测算!$D$7*(1-A538)*VLOOKUP(最优测算!$D$7*(1-A538)/12-1%%,数据!$J$3:$L$9,2,1)-VLOOKUP(最优测算!$D$7*(1-A538)/12-1%%,数据!$J$3:$L$9,3,1),0))/最优测算!$D$7,5)</f>
        <v>0.12087000000000001</v>
      </c>
      <c r="C538" s="8">
        <f>最优测算!$D$7*A538</f>
        <v>208800</v>
      </c>
      <c r="D538" s="8">
        <f>最优测算!$D$7*(1-A538)</f>
        <v>241200</v>
      </c>
      <c r="E5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8" s="12" t="e">
        <f>IF(表2_4[[#This Row],[年收入总个人所得税税负]]=MIN(表2_4[[#All],[年收入总个人所得税税负]]),表2_4[[#This Row],[年收入总个人所得税税负]],NA())</f>
        <v>#N/A</v>
      </c>
      <c r="G538" s="12">
        <f>1-表2_4[[#This Row],[薪酬发放比例]]</f>
        <v>0.53600000000000003</v>
      </c>
    </row>
    <row r="539" spans="1:7" x14ac:dyDescent="0.25">
      <c r="A539" s="11">
        <v>0.46300000000000002</v>
      </c>
      <c r="B539" s="7">
        <f>ROUND((MAX((最优测算!$D$7*A539-SUM(最优测算!$D$9:$D$25))*{3;10;20;25;30;35;45}%-{0;2520;16920;31920;52920;85920;181920},0)+IFERROR(最优测算!$D$7*(1-A539)*VLOOKUP(最优测算!$D$7*(1-A539)/12-1%%,数据!$J$3:$L$9,2,1)-VLOOKUP(最优测算!$D$7*(1-A539)/12-1%%,数据!$J$3:$L$9,3,1),0))/最优测算!$D$7,5)</f>
        <v>0.12096999999999999</v>
      </c>
      <c r="C539" s="8">
        <f>最优测算!$D$7*A539</f>
        <v>208350</v>
      </c>
      <c r="D539" s="8">
        <f>最优测算!$D$7*(1-A539)</f>
        <v>241649.99999999997</v>
      </c>
      <c r="E5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39" s="12" t="e">
        <f>IF(表2_4[[#This Row],[年收入总个人所得税税负]]=MIN(表2_4[[#All],[年收入总个人所得税税负]]),表2_4[[#This Row],[年收入总个人所得税税负]],NA())</f>
        <v>#N/A</v>
      </c>
      <c r="G539" s="12">
        <f>1-表2_4[[#This Row],[薪酬发放比例]]</f>
        <v>0.53699999999999992</v>
      </c>
    </row>
    <row r="540" spans="1:7" x14ac:dyDescent="0.25">
      <c r="A540" s="11">
        <v>0.46200000000000002</v>
      </c>
      <c r="B540" s="7">
        <f>ROUND((MAX((最优测算!$D$7*A540-SUM(最优测算!$D$9:$D$25))*{3;10;20;25;30;35;45}%-{0;2520;16920;31920;52920;85920;181920},0)+IFERROR(最优测算!$D$7*(1-A540)*VLOOKUP(最优测算!$D$7*(1-A540)/12-1%%,数据!$J$3:$L$9,2,1)-VLOOKUP(最优测算!$D$7*(1-A540)/12-1%%,数据!$J$3:$L$9,3,1),0))/最优测算!$D$7,5)</f>
        <v>0.12107</v>
      </c>
      <c r="C540" s="8">
        <f>最优测算!$D$7*A540</f>
        <v>207900</v>
      </c>
      <c r="D540" s="8">
        <f>最优测算!$D$7*(1-A540)</f>
        <v>242100.00000000003</v>
      </c>
      <c r="E5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0" s="12" t="e">
        <f>IF(表2_4[[#This Row],[年收入总个人所得税税负]]=MIN(表2_4[[#All],[年收入总个人所得税税负]]),表2_4[[#This Row],[年收入总个人所得税税负]],NA())</f>
        <v>#N/A</v>
      </c>
      <c r="G540" s="12">
        <f>1-表2_4[[#This Row],[薪酬发放比例]]</f>
        <v>0.53800000000000003</v>
      </c>
    </row>
    <row r="541" spans="1:7" x14ac:dyDescent="0.25">
      <c r="A541" s="11">
        <v>0.46100000000000002</v>
      </c>
      <c r="B541" s="7">
        <f>ROUND((MAX((最优测算!$D$7*A541-SUM(最优测算!$D$9:$D$25))*{3;10;20;25;30;35;45}%-{0;2520;16920;31920;52920;85920;181920},0)+IFERROR(最优测算!$D$7*(1-A541)*VLOOKUP(最优测算!$D$7*(1-A541)/12-1%%,数据!$J$3:$L$9,2,1)-VLOOKUP(最优测算!$D$7*(1-A541)/12-1%%,数据!$J$3:$L$9,3,1),0))/最优测算!$D$7,5)</f>
        <v>0.12117</v>
      </c>
      <c r="C541" s="8">
        <f>最优测算!$D$7*A541</f>
        <v>207450</v>
      </c>
      <c r="D541" s="8">
        <f>最优测算!$D$7*(1-A541)</f>
        <v>242549.99999999997</v>
      </c>
      <c r="E5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1" s="12" t="e">
        <f>IF(表2_4[[#This Row],[年收入总个人所得税税负]]=MIN(表2_4[[#All],[年收入总个人所得税税负]]),表2_4[[#This Row],[年收入总个人所得税税负]],NA())</f>
        <v>#N/A</v>
      </c>
      <c r="G541" s="12">
        <f>1-表2_4[[#This Row],[薪酬发放比例]]</f>
        <v>0.53899999999999992</v>
      </c>
    </row>
    <row r="542" spans="1:7" x14ac:dyDescent="0.25">
      <c r="A542" s="11">
        <v>0.46</v>
      </c>
      <c r="B542" s="7">
        <f>ROUND((MAX((最优测算!$D$7*A542-SUM(最优测算!$D$9:$D$25))*{3;10;20;25;30;35;45}%-{0;2520;16920;31920;52920;85920;181920},0)+IFERROR(最优测算!$D$7*(1-A542)*VLOOKUP(最优测算!$D$7*(1-A542)/12-1%%,数据!$J$3:$L$9,2,1)-VLOOKUP(最优测算!$D$7*(1-A542)/12-1%%,数据!$J$3:$L$9,3,1),0))/最优测算!$D$7,5)</f>
        <v>0.12127</v>
      </c>
      <c r="C542" s="8">
        <f>最优测算!$D$7*A542</f>
        <v>207000</v>
      </c>
      <c r="D542" s="8">
        <f>最优测算!$D$7*(1-A542)</f>
        <v>243000.00000000003</v>
      </c>
      <c r="E5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2" s="12" t="e">
        <f>IF(表2_4[[#This Row],[年收入总个人所得税税负]]=MIN(表2_4[[#All],[年收入总个人所得税税负]]),表2_4[[#This Row],[年收入总个人所得税税负]],NA())</f>
        <v>#N/A</v>
      </c>
      <c r="G542" s="12">
        <f>1-表2_4[[#This Row],[薪酬发放比例]]</f>
        <v>0.54</v>
      </c>
    </row>
    <row r="543" spans="1:7" x14ac:dyDescent="0.25">
      <c r="A543" s="11">
        <v>0.45900000000000002</v>
      </c>
      <c r="B543" s="7">
        <f>ROUND((MAX((最优测算!$D$7*A543-SUM(最优测算!$D$9:$D$25))*{3;10;20;25;30;35;45}%-{0;2520;16920;31920;52920;85920;181920},0)+IFERROR(最优测算!$D$7*(1-A543)*VLOOKUP(最优测算!$D$7*(1-A543)/12-1%%,数据!$J$3:$L$9,2,1)-VLOOKUP(最优测算!$D$7*(1-A543)/12-1%%,数据!$J$3:$L$9,3,1),0))/最优测算!$D$7,5)</f>
        <v>0.12137000000000001</v>
      </c>
      <c r="C543" s="8">
        <f>最优测算!$D$7*A543</f>
        <v>206550</v>
      </c>
      <c r="D543" s="8">
        <f>最优测算!$D$7*(1-A543)</f>
        <v>243449.99999999997</v>
      </c>
      <c r="E5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3" s="12" t="e">
        <f>IF(表2_4[[#This Row],[年收入总个人所得税税负]]=MIN(表2_4[[#All],[年收入总个人所得税税负]]),表2_4[[#This Row],[年收入总个人所得税税负]],NA())</f>
        <v>#N/A</v>
      </c>
      <c r="G543" s="12">
        <f>1-表2_4[[#This Row],[薪酬发放比例]]</f>
        <v>0.54099999999999993</v>
      </c>
    </row>
    <row r="544" spans="1:7" x14ac:dyDescent="0.25">
      <c r="A544" s="11">
        <v>0.45800000000000002</v>
      </c>
      <c r="B544" s="7">
        <f>ROUND((MAX((最优测算!$D$7*A544-SUM(最优测算!$D$9:$D$25))*{3;10;20;25;30;35;45}%-{0;2520;16920;31920;52920;85920;181920},0)+IFERROR(最优测算!$D$7*(1-A544)*VLOOKUP(最优测算!$D$7*(1-A544)/12-1%%,数据!$J$3:$L$9,2,1)-VLOOKUP(最优测算!$D$7*(1-A544)/12-1%%,数据!$J$3:$L$9,3,1),0))/最优测算!$D$7,5)</f>
        <v>0.12146999999999999</v>
      </c>
      <c r="C544" s="8">
        <f>最优测算!$D$7*A544</f>
        <v>206100</v>
      </c>
      <c r="D544" s="8">
        <f>最优测算!$D$7*(1-A544)</f>
        <v>243900.00000000003</v>
      </c>
      <c r="E5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4" s="12" t="e">
        <f>IF(表2_4[[#This Row],[年收入总个人所得税税负]]=MIN(表2_4[[#All],[年收入总个人所得税税负]]),表2_4[[#This Row],[年收入总个人所得税税负]],NA())</f>
        <v>#N/A</v>
      </c>
      <c r="G544" s="12">
        <f>1-表2_4[[#This Row],[薪酬发放比例]]</f>
        <v>0.54200000000000004</v>
      </c>
    </row>
    <row r="545" spans="1:7" x14ac:dyDescent="0.25">
      <c r="A545" s="11">
        <v>0.45700000000000002</v>
      </c>
      <c r="B545" s="7">
        <f>ROUND((MAX((最优测算!$D$7*A545-SUM(最优测算!$D$9:$D$25))*{3;10;20;25;30;35;45}%-{0;2520;16920;31920;52920;85920;181920},0)+IFERROR(最优测算!$D$7*(1-A545)*VLOOKUP(最优测算!$D$7*(1-A545)/12-1%%,数据!$J$3:$L$9,2,1)-VLOOKUP(最优测算!$D$7*(1-A545)/12-1%%,数据!$J$3:$L$9,3,1),0))/最优测算!$D$7,5)</f>
        <v>0.12157</v>
      </c>
      <c r="C545" s="8">
        <f>最优测算!$D$7*A545</f>
        <v>205650</v>
      </c>
      <c r="D545" s="8">
        <f>最优测算!$D$7*(1-A545)</f>
        <v>244349.99999999997</v>
      </c>
      <c r="E5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5" s="12" t="e">
        <f>IF(表2_4[[#This Row],[年收入总个人所得税税负]]=MIN(表2_4[[#All],[年收入总个人所得税税负]]),表2_4[[#This Row],[年收入总个人所得税税负]],NA())</f>
        <v>#N/A</v>
      </c>
      <c r="G545" s="12">
        <f>1-表2_4[[#This Row],[薪酬发放比例]]</f>
        <v>0.54299999999999993</v>
      </c>
    </row>
    <row r="546" spans="1:7" x14ac:dyDescent="0.25">
      <c r="A546" s="11">
        <v>0.45600000000000002</v>
      </c>
      <c r="B546" s="7">
        <f>ROUND((MAX((最优测算!$D$7*A546-SUM(最优测算!$D$9:$D$25))*{3;10;20;25;30;35;45}%-{0;2520;16920;31920;52920;85920;181920},0)+IFERROR(最优测算!$D$7*(1-A546)*VLOOKUP(最优测算!$D$7*(1-A546)/12-1%%,数据!$J$3:$L$9,2,1)-VLOOKUP(最优测算!$D$7*(1-A546)/12-1%%,数据!$J$3:$L$9,3,1),0))/最优测算!$D$7,5)</f>
        <v>0.12167</v>
      </c>
      <c r="C546" s="8">
        <f>最优测算!$D$7*A546</f>
        <v>205200</v>
      </c>
      <c r="D546" s="8">
        <f>最优测算!$D$7*(1-A546)</f>
        <v>244800.00000000003</v>
      </c>
      <c r="E5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6" s="12" t="e">
        <f>IF(表2_4[[#This Row],[年收入总个人所得税税负]]=MIN(表2_4[[#All],[年收入总个人所得税税负]]),表2_4[[#This Row],[年收入总个人所得税税负]],NA())</f>
        <v>#N/A</v>
      </c>
      <c r="G546" s="12">
        <f>1-表2_4[[#This Row],[薪酬发放比例]]</f>
        <v>0.54400000000000004</v>
      </c>
    </row>
    <row r="547" spans="1:7" x14ac:dyDescent="0.25">
      <c r="A547" s="11">
        <v>0.45500000000000002</v>
      </c>
      <c r="B547" s="7">
        <f>ROUND((MAX((最优测算!$D$7*A547-SUM(最优测算!$D$9:$D$25))*{3;10;20;25;30;35;45}%-{0;2520;16920;31920;52920;85920;181920},0)+IFERROR(最优测算!$D$7*(1-A547)*VLOOKUP(最优测算!$D$7*(1-A547)/12-1%%,数据!$J$3:$L$9,2,1)-VLOOKUP(最优测算!$D$7*(1-A547)/12-1%%,数据!$J$3:$L$9,3,1),0))/最优测算!$D$7,5)</f>
        <v>0.12177</v>
      </c>
      <c r="C547" s="8">
        <f>最优测算!$D$7*A547</f>
        <v>204750</v>
      </c>
      <c r="D547" s="8">
        <f>最优测算!$D$7*(1-A547)</f>
        <v>245249.99999999997</v>
      </c>
      <c r="E5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7" s="12" t="e">
        <f>IF(表2_4[[#This Row],[年收入总个人所得税税负]]=MIN(表2_4[[#All],[年收入总个人所得税税负]]),表2_4[[#This Row],[年收入总个人所得税税负]],NA())</f>
        <v>#N/A</v>
      </c>
      <c r="G547" s="12">
        <f>1-表2_4[[#This Row],[薪酬发放比例]]</f>
        <v>0.54499999999999993</v>
      </c>
    </row>
    <row r="548" spans="1:7" x14ac:dyDescent="0.25">
      <c r="A548" s="11">
        <v>0.45400000000000001</v>
      </c>
      <c r="B548" s="7">
        <f>ROUND((MAX((最优测算!$D$7*A548-SUM(最优测算!$D$9:$D$25))*{3;10;20;25;30;35;45}%-{0;2520;16920;31920;52920;85920;181920},0)+IFERROR(最优测算!$D$7*(1-A548)*VLOOKUP(最优测算!$D$7*(1-A548)/12-1%%,数据!$J$3:$L$9,2,1)-VLOOKUP(最优测算!$D$7*(1-A548)/12-1%%,数据!$J$3:$L$9,3,1),0))/最优测算!$D$7,5)</f>
        <v>0.12187000000000001</v>
      </c>
      <c r="C548" s="8">
        <f>最优测算!$D$7*A548</f>
        <v>204300</v>
      </c>
      <c r="D548" s="8">
        <f>最优测算!$D$7*(1-A548)</f>
        <v>245700.00000000003</v>
      </c>
      <c r="E5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8" s="12" t="e">
        <f>IF(表2_4[[#This Row],[年收入总个人所得税税负]]=MIN(表2_4[[#All],[年收入总个人所得税税负]]),表2_4[[#This Row],[年收入总个人所得税税负]],NA())</f>
        <v>#N/A</v>
      </c>
      <c r="G548" s="12">
        <f>1-表2_4[[#This Row],[薪酬发放比例]]</f>
        <v>0.54600000000000004</v>
      </c>
    </row>
    <row r="549" spans="1:7" x14ac:dyDescent="0.25">
      <c r="A549" s="11">
        <v>0.45300000000000001</v>
      </c>
      <c r="B549" s="7">
        <f>ROUND((MAX((最优测算!$D$7*A549-SUM(最优测算!$D$9:$D$25))*{3;10;20;25;30;35;45}%-{0;2520;16920;31920;52920;85920;181920},0)+IFERROR(最优测算!$D$7*(1-A549)*VLOOKUP(最优测算!$D$7*(1-A549)/12-1%%,数据!$J$3:$L$9,2,1)-VLOOKUP(最优测算!$D$7*(1-A549)/12-1%%,数据!$J$3:$L$9,3,1),0))/最优测算!$D$7,5)</f>
        <v>0.12197</v>
      </c>
      <c r="C549" s="8">
        <f>最优测算!$D$7*A549</f>
        <v>203850</v>
      </c>
      <c r="D549" s="8">
        <f>最优测算!$D$7*(1-A549)</f>
        <v>246149.99999999997</v>
      </c>
      <c r="E5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49" s="12" t="e">
        <f>IF(表2_4[[#This Row],[年收入总个人所得税税负]]=MIN(表2_4[[#All],[年收入总个人所得税税负]]),表2_4[[#This Row],[年收入总个人所得税税负]],NA())</f>
        <v>#N/A</v>
      </c>
      <c r="G549" s="12">
        <f>1-表2_4[[#This Row],[薪酬发放比例]]</f>
        <v>0.54699999999999993</v>
      </c>
    </row>
    <row r="550" spans="1:7" x14ac:dyDescent="0.25">
      <c r="A550" s="11">
        <v>0.45200000000000001</v>
      </c>
      <c r="B550" s="7">
        <f>ROUND((MAX((最优测算!$D$7*A550-SUM(最优测算!$D$9:$D$25))*{3;10;20;25;30;35;45}%-{0;2520;16920;31920;52920;85920;181920},0)+IFERROR(最优测算!$D$7*(1-A550)*VLOOKUP(最优测算!$D$7*(1-A550)/12-1%%,数据!$J$3:$L$9,2,1)-VLOOKUP(最优测算!$D$7*(1-A550)/12-1%%,数据!$J$3:$L$9,3,1),0))/最优测算!$D$7,5)</f>
        <v>0.12207</v>
      </c>
      <c r="C550" s="8">
        <f>最优测算!$D$7*A550</f>
        <v>203400</v>
      </c>
      <c r="D550" s="8">
        <f>最优测算!$D$7*(1-A550)</f>
        <v>246600.00000000003</v>
      </c>
      <c r="E5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0" s="12" t="e">
        <f>IF(表2_4[[#This Row],[年收入总个人所得税税负]]=MIN(表2_4[[#All],[年收入总个人所得税税负]]),表2_4[[#This Row],[年收入总个人所得税税负]],NA())</f>
        <v>#N/A</v>
      </c>
      <c r="G550" s="12">
        <f>1-表2_4[[#This Row],[薪酬发放比例]]</f>
        <v>0.54800000000000004</v>
      </c>
    </row>
    <row r="551" spans="1:7" x14ac:dyDescent="0.25">
      <c r="A551" s="11">
        <v>0.45100000000000001</v>
      </c>
      <c r="B551" s="7">
        <f>ROUND((MAX((最优测算!$D$7*A551-SUM(最优测算!$D$9:$D$25))*{3;10;20;25;30;35;45}%-{0;2520;16920;31920;52920;85920;181920},0)+IFERROR(最优测算!$D$7*(1-A551)*VLOOKUP(最优测算!$D$7*(1-A551)/12-1%%,数据!$J$3:$L$9,2,1)-VLOOKUP(最优测算!$D$7*(1-A551)/12-1%%,数据!$J$3:$L$9,3,1),0))/最优测算!$D$7,5)</f>
        <v>0.12217</v>
      </c>
      <c r="C551" s="8">
        <f>最优测算!$D$7*A551</f>
        <v>202950</v>
      </c>
      <c r="D551" s="8">
        <f>最优测算!$D$7*(1-A551)</f>
        <v>247049.99999999997</v>
      </c>
      <c r="E5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1" s="12" t="e">
        <f>IF(表2_4[[#This Row],[年收入总个人所得税税负]]=MIN(表2_4[[#All],[年收入总个人所得税税负]]),表2_4[[#This Row],[年收入总个人所得税税负]],NA())</f>
        <v>#N/A</v>
      </c>
      <c r="G551" s="12">
        <f>1-表2_4[[#This Row],[薪酬发放比例]]</f>
        <v>0.54899999999999993</v>
      </c>
    </row>
    <row r="552" spans="1:7" x14ac:dyDescent="0.25">
      <c r="A552" s="11">
        <v>0.45</v>
      </c>
      <c r="B552" s="7">
        <f>ROUND((MAX((最优测算!$D$7*A552-SUM(最优测算!$D$9:$D$25))*{3;10;20;25;30;35;45}%-{0;2520;16920;31920;52920;85920;181920},0)+IFERROR(最优测算!$D$7*(1-A552)*VLOOKUP(最优测算!$D$7*(1-A552)/12-1%%,数据!$J$3:$L$9,2,1)-VLOOKUP(最优测算!$D$7*(1-A552)/12-1%%,数据!$J$3:$L$9,3,1),0))/最优测算!$D$7,5)</f>
        <v>0.12227</v>
      </c>
      <c r="C552" s="8">
        <f>最优测算!$D$7*A552</f>
        <v>202500</v>
      </c>
      <c r="D552" s="8">
        <f>最优测算!$D$7*(1-A552)</f>
        <v>247500.00000000003</v>
      </c>
      <c r="E5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2" s="12" t="e">
        <f>IF(表2_4[[#This Row],[年收入总个人所得税税负]]=MIN(表2_4[[#All],[年收入总个人所得税税负]]),表2_4[[#This Row],[年收入总个人所得税税负]],NA())</f>
        <v>#N/A</v>
      </c>
      <c r="G552" s="12">
        <f>1-表2_4[[#This Row],[薪酬发放比例]]</f>
        <v>0.55000000000000004</v>
      </c>
    </row>
    <row r="553" spans="1:7" x14ac:dyDescent="0.25">
      <c r="A553" s="11">
        <v>0.44900000000000001</v>
      </c>
      <c r="B553" s="7">
        <f>ROUND((MAX((最优测算!$D$7*A553-SUM(最优测算!$D$9:$D$25))*{3;10;20;25;30;35;45}%-{0;2520;16920;31920;52920;85920;181920},0)+IFERROR(最优测算!$D$7*(1-A553)*VLOOKUP(最优测算!$D$7*(1-A553)/12-1%%,数据!$J$3:$L$9,2,1)-VLOOKUP(最优测算!$D$7*(1-A553)/12-1%%,数据!$J$3:$L$9,3,1),0))/最优测算!$D$7,5)</f>
        <v>0.12237000000000001</v>
      </c>
      <c r="C553" s="8">
        <f>最优测算!$D$7*A553</f>
        <v>202050</v>
      </c>
      <c r="D553" s="8">
        <f>最优测算!$D$7*(1-A553)</f>
        <v>247949.99999999997</v>
      </c>
      <c r="E5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3" s="12" t="e">
        <f>IF(表2_4[[#This Row],[年收入总个人所得税税负]]=MIN(表2_4[[#All],[年收入总个人所得税税负]]),表2_4[[#This Row],[年收入总个人所得税税负]],NA())</f>
        <v>#N/A</v>
      </c>
      <c r="G553" s="12">
        <f>1-表2_4[[#This Row],[薪酬发放比例]]</f>
        <v>0.55099999999999993</v>
      </c>
    </row>
    <row r="554" spans="1:7" x14ac:dyDescent="0.25">
      <c r="A554" s="11">
        <v>0.44800000000000001</v>
      </c>
      <c r="B554" s="7">
        <f>ROUND((MAX((最优测算!$D$7*A554-SUM(最优测算!$D$9:$D$25))*{3;10;20;25;30;35;45}%-{0;2520;16920;31920;52920;85920;181920},0)+IFERROR(最优测算!$D$7*(1-A554)*VLOOKUP(最优测算!$D$7*(1-A554)/12-1%%,数据!$J$3:$L$9,2,1)-VLOOKUP(最优测算!$D$7*(1-A554)/12-1%%,数据!$J$3:$L$9,3,1),0))/最优测算!$D$7,5)</f>
        <v>0.12247</v>
      </c>
      <c r="C554" s="8">
        <f>最优测算!$D$7*A554</f>
        <v>201600</v>
      </c>
      <c r="D554" s="8">
        <f>最优测算!$D$7*(1-A554)</f>
        <v>248400.00000000003</v>
      </c>
      <c r="E5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4" s="12" t="e">
        <f>IF(表2_4[[#This Row],[年收入总个人所得税税负]]=MIN(表2_4[[#All],[年收入总个人所得税税负]]),表2_4[[#This Row],[年收入总个人所得税税负]],NA())</f>
        <v>#N/A</v>
      </c>
      <c r="G554" s="12">
        <f>1-表2_4[[#This Row],[薪酬发放比例]]</f>
        <v>0.55200000000000005</v>
      </c>
    </row>
    <row r="555" spans="1:7" x14ac:dyDescent="0.25">
      <c r="A555" s="11">
        <v>0.44700000000000001</v>
      </c>
      <c r="B555" s="7">
        <f>ROUND((MAX((最优测算!$D$7*A555-SUM(最优测算!$D$9:$D$25))*{3;10;20;25;30;35;45}%-{0;2520;16920;31920;52920;85920;181920},0)+IFERROR(最优测算!$D$7*(1-A555)*VLOOKUP(最优测算!$D$7*(1-A555)/12-1%%,数据!$J$3:$L$9,2,1)-VLOOKUP(最优测算!$D$7*(1-A555)/12-1%%,数据!$J$3:$L$9,3,1),0))/最优测算!$D$7,5)</f>
        <v>0.12257</v>
      </c>
      <c r="C555" s="8">
        <f>最优测算!$D$7*A555</f>
        <v>201150</v>
      </c>
      <c r="D555" s="8">
        <f>最优测算!$D$7*(1-A555)</f>
        <v>248849.99999999997</v>
      </c>
      <c r="E5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5" s="12" t="e">
        <f>IF(表2_4[[#This Row],[年收入总个人所得税税负]]=MIN(表2_4[[#All],[年收入总个人所得税税负]]),表2_4[[#This Row],[年收入总个人所得税税负]],NA())</f>
        <v>#N/A</v>
      </c>
      <c r="G555" s="12">
        <f>1-表2_4[[#This Row],[薪酬发放比例]]</f>
        <v>0.55299999999999994</v>
      </c>
    </row>
    <row r="556" spans="1:7" x14ac:dyDescent="0.25">
      <c r="A556" s="11">
        <v>0.44600000000000001</v>
      </c>
      <c r="B556" s="7">
        <f>ROUND((MAX((最优测算!$D$7*A556-SUM(最优测算!$D$9:$D$25))*{3;10;20;25;30;35;45}%-{0;2520;16920;31920;52920;85920;181920},0)+IFERROR(最优测算!$D$7*(1-A556)*VLOOKUP(最优测算!$D$7*(1-A556)/12-1%%,数据!$J$3:$L$9,2,1)-VLOOKUP(最优测算!$D$7*(1-A556)/12-1%%,数据!$J$3:$L$9,3,1),0))/最优测算!$D$7,5)</f>
        <v>0.12267</v>
      </c>
      <c r="C556" s="8">
        <f>最优测算!$D$7*A556</f>
        <v>200700</v>
      </c>
      <c r="D556" s="8">
        <f>最优测算!$D$7*(1-A556)</f>
        <v>249300.00000000003</v>
      </c>
      <c r="E5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6" s="12" t="e">
        <f>IF(表2_4[[#This Row],[年收入总个人所得税税负]]=MIN(表2_4[[#All],[年收入总个人所得税税负]]),表2_4[[#This Row],[年收入总个人所得税税负]],NA())</f>
        <v>#N/A</v>
      </c>
      <c r="G556" s="12">
        <f>1-表2_4[[#This Row],[薪酬发放比例]]</f>
        <v>0.55400000000000005</v>
      </c>
    </row>
    <row r="557" spans="1:7" x14ac:dyDescent="0.25">
      <c r="A557" s="11">
        <v>0.44500000000000001</v>
      </c>
      <c r="B557" s="7">
        <f>ROUND((MAX((最优测算!$D$7*A557-SUM(最优测算!$D$9:$D$25))*{3;10;20;25;30;35;45}%-{0;2520;16920;31920;52920;85920;181920},0)+IFERROR(最优测算!$D$7*(1-A557)*VLOOKUP(最优测算!$D$7*(1-A557)/12-1%%,数据!$J$3:$L$9,2,1)-VLOOKUP(最优测算!$D$7*(1-A557)/12-1%%,数据!$J$3:$L$9,3,1),0))/最优测算!$D$7,5)</f>
        <v>0.12277</v>
      </c>
      <c r="C557" s="8">
        <f>最优测算!$D$7*A557</f>
        <v>200250</v>
      </c>
      <c r="D557" s="8">
        <f>最优测算!$D$7*(1-A557)</f>
        <v>249749.99999999997</v>
      </c>
      <c r="E5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7" s="12" t="e">
        <f>IF(表2_4[[#This Row],[年收入总个人所得税税负]]=MIN(表2_4[[#All],[年收入总个人所得税税负]]),表2_4[[#This Row],[年收入总个人所得税税负]],NA())</f>
        <v>#N/A</v>
      </c>
      <c r="G557" s="12">
        <f>1-表2_4[[#This Row],[薪酬发放比例]]</f>
        <v>0.55499999999999994</v>
      </c>
    </row>
    <row r="558" spans="1:7" x14ac:dyDescent="0.25">
      <c r="A558" s="11">
        <v>0.44400000000000001</v>
      </c>
      <c r="B558" s="7">
        <f>ROUND((MAX((最优测算!$D$7*A558-SUM(最优测算!$D$9:$D$25))*{3;10;20;25;30;35;45}%-{0;2520;16920;31920;52920;85920;181920},0)+IFERROR(最优测算!$D$7*(1-A558)*VLOOKUP(最优测算!$D$7*(1-A558)/12-1%%,数据!$J$3:$L$9,2,1)-VLOOKUP(最优测算!$D$7*(1-A558)/12-1%%,数据!$J$3:$L$9,3,1),0))/最优测算!$D$7,5)</f>
        <v>0.12286999999999999</v>
      </c>
      <c r="C558" s="8">
        <f>最优测算!$D$7*A558</f>
        <v>199800</v>
      </c>
      <c r="D558" s="8">
        <f>最优测算!$D$7*(1-A558)</f>
        <v>250200.00000000003</v>
      </c>
      <c r="E5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8" s="12" t="e">
        <f>IF(表2_4[[#This Row],[年收入总个人所得税税负]]=MIN(表2_4[[#All],[年收入总个人所得税税负]]),表2_4[[#This Row],[年收入总个人所得税税负]],NA())</f>
        <v>#N/A</v>
      </c>
      <c r="G558" s="12">
        <f>1-表2_4[[#This Row],[薪酬发放比例]]</f>
        <v>0.55600000000000005</v>
      </c>
    </row>
    <row r="559" spans="1:7" x14ac:dyDescent="0.25">
      <c r="A559" s="11">
        <v>0.443</v>
      </c>
      <c r="B559" s="7">
        <f>ROUND((MAX((最优测算!$D$7*A559-SUM(最优测算!$D$9:$D$25))*{3;10;20;25;30;35;45}%-{0;2520;16920;31920;52920;85920;181920},0)+IFERROR(最优测算!$D$7*(1-A559)*VLOOKUP(最优测算!$D$7*(1-A559)/12-1%%,数据!$J$3:$L$9,2,1)-VLOOKUP(最优测算!$D$7*(1-A559)/12-1%%,数据!$J$3:$L$9,3,1),0))/最优测算!$D$7,5)</f>
        <v>0.12297</v>
      </c>
      <c r="C559" s="8">
        <f>最优测算!$D$7*A559</f>
        <v>199350</v>
      </c>
      <c r="D559" s="8">
        <f>最优测算!$D$7*(1-A559)</f>
        <v>250649.99999999997</v>
      </c>
      <c r="E5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59" s="12" t="e">
        <f>IF(表2_4[[#This Row],[年收入总个人所得税税负]]=MIN(表2_4[[#All],[年收入总个人所得税税负]]),表2_4[[#This Row],[年收入总个人所得税税负]],NA())</f>
        <v>#N/A</v>
      </c>
      <c r="G559" s="12">
        <f>1-表2_4[[#This Row],[薪酬发放比例]]</f>
        <v>0.55699999999999994</v>
      </c>
    </row>
    <row r="560" spans="1:7" x14ac:dyDescent="0.25">
      <c r="A560" s="11">
        <v>0.442</v>
      </c>
      <c r="B560" s="7">
        <f>ROUND((MAX((最优测算!$D$7*A560-SUM(最优测算!$D$9:$D$25))*{3;10;20;25;30;35;45}%-{0;2520;16920;31920;52920;85920;181920},0)+IFERROR(最优测算!$D$7*(1-A560)*VLOOKUP(最优测算!$D$7*(1-A560)/12-1%%,数据!$J$3:$L$9,2,1)-VLOOKUP(最优测算!$D$7*(1-A560)/12-1%%,数据!$J$3:$L$9,3,1),0))/最优测算!$D$7,5)</f>
        <v>0.12307</v>
      </c>
      <c r="C560" s="8">
        <f>最优测算!$D$7*A560</f>
        <v>198900</v>
      </c>
      <c r="D560" s="8">
        <f>最优测算!$D$7*(1-A560)</f>
        <v>251100.00000000003</v>
      </c>
      <c r="E5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0" s="12" t="e">
        <f>IF(表2_4[[#This Row],[年收入总个人所得税税负]]=MIN(表2_4[[#All],[年收入总个人所得税税负]]),表2_4[[#This Row],[年收入总个人所得税税负]],NA())</f>
        <v>#N/A</v>
      </c>
      <c r="G560" s="12">
        <f>1-表2_4[[#This Row],[薪酬发放比例]]</f>
        <v>0.55800000000000005</v>
      </c>
    </row>
    <row r="561" spans="1:7" x14ac:dyDescent="0.25">
      <c r="A561" s="11">
        <v>0.441</v>
      </c>
      <c r="B561" s="7">
        <f>ROUND((MAX((最优测算!$D$7*A561-SUM(最优测算!$D$9:$D$25))*{3;10;20;25;30;35;45}%-{0;2520;16920;31920;52920;85920;181920},0)+IFERROR(最优测算!$D$7*(1-A561)*VLOOKUP(最优测算!$D$7*(1-A561)/12-1%%,数据!$J$3:$L$9,2,1)-VLOOKUP(最优测算!$D$7*(1-A561)/12-1%%,数据!$J$3:$L$9,3,1),0))/最优测算!$D$7,5)</f>
        <v>0.12317</v>
      </c>
      <c r="C561" s="8">
        <f>最优测算!$D$7*A561</f>
        <v>198450</v>
      </c>
      <c r="D561" s="8">
        <f>最优测算!$D$7*(1-A561)</f>
        <v>251549.99999999997</v>
      </c>
      <c r="E5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1" s="12" t="e">
        <f>IF(表2_4[[#This Row],[年收入总个人所得税税负]]=MIN(表2_4[[#All],[年收入总个人所得税税负]]),表2_4[[#This Row],[年收入总个人所得税税负]],NA())</f>
        <v>#N/A</v>
      </c>
      <c r="G561" s="12">
        <f>1-表2_4[[#This Row],[薪酬发放比例]]</f>
        <v>0.55899999999999994</v>
      </c>
    </row>
    <row r="562" spans="1:7" x14ac:dyDescent="0.25">
      <c r="A562" s="11">
        <v>0.44</v>
      </c>
      <c r="B562" s="7">
        <f>ROUND((MAX((最优测算!$D$7*A562-SUM(最优测算!$D$9:$D$25))*{3;10;20;25;30;35;45}%-{0;2520;16920;31920;52920;85920;181920},0)+IFERROR(最优测算!$D$7*(1-A562)*VLOOKUP(最优测算!$D$7*(1-A562)/12-1%%,数据!$J$3:$L$9,2,1)-VLOOKUP(最优测算!$D$7*(1-A562)/12-1%%,数据!$J$3:$L$9,3,1),0))/最优测算!$D$7,5)</f>
        <v>0.12327</v>
      </c>
      <c r="C562" s="8">
        <f>最优测算!$D$7*A562</f>
        <v>198000</v>
      </c>
      <c r="D562" s="8">
        <f>最优测算!$D$7*(1-A562)</f>
        <v>252000.00000000003</v>
      </c>
      <c r="E5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2" s="12" t="e">
        <f>IF(表2_4[[#This Row],[年收入总个人所得税税负]]=MIN(表2_4[[#All],[年收入总个人所得税税负]]),表2_4[[#This Row],[年收入总个人所得税税负]],NA())</f>
        <v>#N/A</v>
      </c>
      <c r="G562" s="12">
        <f>1-表2_4[[#This Row],[薪酬发放比例]]</f>
        <v>0.56000000000000005</v>
      </c>
    </row>
    <row r="563" spans="1:7" x14ac:dyDescent="0.25">
      <c r="A563" s="11">
        <v>0.439</v>
      </c>
      <c r="B563" s="7">
        <f>ROUND((MAX((最优测算!$D$7*A563-SUM(最优测算!$D$9:$D$25))*{3;10;20;25;30;35;45}%-{0;2520;16920;31920;52920;85920;181920},0)+IFERROR(最优测算!$D$7*(1-A563)*VLOOKUP(最优测算!$D$7*(1-A563)/12-1%%,数据!$J$3:$L$9,2,1)-VLOOKUP(最优测算!$D$7*(1-A563)/12-1%%,数据!$J$3:$L$9,3,1),0))/最优测算!$D$7,5)</f>
        <v>0.12336999999999999</v>
      </c>
      <c r="C563" s="8">
        <f>最优测算!$D$7*A563</f>
        <v>197550</v>
      </c>
      <c r="D563" s="8">
        <f>最优测算!$D$7*(1-A563)</f>
        <v>252449.99999999997</v>
      </c>
      <c r="E5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3" s="12" t="e">
        <f>IF(表2_4[[#This Row],[年收入总个人所得税税负]]=MIN(表2_4[[#All],[年收入总个人所得税税负]]),表2_4[[#This Row],[年收入总个人所得税税负]],NA())</f>
        <v>#N/A</v>
      </c>
      <c r="G563" s="12">
        <f>1-表2_4[[#This Row],[薪酬发放比例]]</f>
        <v>0.56099999999999994</v>
      </c>
    </row>
    <row r="564" spans="1:7" x14ac:dyDescent="0.25">
      <c r="A564" s="11">
        <v>0.438</v>
      </c>
      <c r="B564" s="7">
        <f>ROUND((MAX((最优测算!$D$7*A564-SUM(最优测算!$D$9:$D$25))*{3;10;20;25;30;35;45}%-{0;2520;16920;31920;52920;85920;181920},0)+IFERROR(最优测算!$D$7*(1-A564)*VLOOKUP(最优测算!$D$7*(1-A564)/12-1%%,数据!$J$3:$L$9,2,1)-VLOOKUP(最优测算!$D$7*(1-A564)/12-1%%,数据!$J$3:$L$9,3,1),0))/最优测算!$D$7,5)</f>
        <v>0.12347</v>
      </c>
      <c r="C564" s="8">
        <f>最优测算!$D$7*A564</f>
        <v>197100</v>
      </c>
      <c r="D564" s="8">
        <f>最优测算!$D$7*(1-A564)</f>
        <v>252900.00000000003</v>
      </c>
      <c r="E5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4" s="12" t="e">
        <f>IF(表2_4[[#This Row],[年收入总个人所得税税负]]=MIN(表2_4[[#All],[年收入总个人所得税税负]]),表2_4[[#This Row],[年收入总个人所得税税负]],NA())</f>
        <v>#N/A</v>
      </c>
      <c r="G564" s="12">
        <f>1-表2_4[[#This Row],[薪酬发放比例]]</f>
        <v>0.56200000000000006</v>
      </c>
    </row>
    <row r="565" spans="1:7" x14ac:dyDescent="0.25">
      <c r="A565" s="11">
        <v>0.436999999999999</v>
      </c>
      <c r="B565" s="7">
        <f>ROUND((MAX((最优测算!$D$7*A565-SUM(最优测算!$D$9:$D$25))*{3;10;20;25;30;35;45}%-{0;2520;16920;31920;52920;85920;181920},0)+IFERROR(最优测算!$D$7*(1-A565)*VLOOKUP(最优测算!$D$7*(1-A565)/12-1%%,数据!$J$3:$L$9,2,1)-VLOOKUP(最优测算!$D$7*(1-A565)/12-1%%,数据!$J$3:$L$9,3,1),0))/最优测算!$D$7,5)</f>
        <v>0.12357</v>
      </c>
      <c r="C565" s="8">
        <f>最优测算!$D$7*A565</f>
        <v>196649.99999999956</v>
      </c>
      <c r="D565" s="8">
        <f>最优测算!$D$7*(1-A565)</f>
        <v>253350.00000000047</v>
      </c>
      <c r="E5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5" s="12" t="e">
        <f>IF(表2_4[[#This Row],[年收入总个人所得税税负]]=MIN(表2_4[[#All],[年收入总个人所得税税负]]),表2_4[[#This Row],[年收入总个人所得税税负]],NA())</f>
        <v>#N/A</v>
      </c>
      <c r="G565" s="12">
        <f>1-表2_4[[#This Row],[薪酬发放比例]]</f>
        <v>0.56300000000000106</v>
      </c>
    </row>
    <row r="566" spans="1:7" x14ac:dyDescent="0.25">
      <c r="A566" s="11">
        <v>0.435999999999999</v>
      </c>
      <c r="B566" s="7">
        <f>ROUND((MAX((最优测算!$D$7*A566-SUM(最优测算!$D$9:$D$25))*{3;10;20;25;30;35;45}%-{0;2520;16920;31920;52920;85920;181920},0)+IFERROR(最优测算!$D$7*(1-A566)*VLOOKUP(最优测算!$D$7*(1-A566)/12-1%%,数据!$J$3:$L$9,2,1)-VLOOKUP(最优测算!$D$7*(1-A566)/12-1%%,数据!$J$3:$L$9,3,1),0))/最优测算!$D$7,5)</f>
        <v>0.12367</v>
      </c>
      <c r="C566" s="8">
        <f>最优测算!$D$7*A566</f>
        <v>196199.99999999956</v>
      </c>
      <c r="D566" s="8">
        <f>最优测算!$D$7*(1-A566)</f>
        <v>253800.00000000044</v>
      </c>
      <c r="E5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6" s="12" t="e">
        <f>IF(表2_4[[#This Row],[年收入总个人所得税税负]]=MIN(表2_4[[#All],[年收入总个人所得税税负]]),表2_4[[#This Row],[年收入总个人所得税税负]],NA())</f>
        <v>#N/A</v>
      </c>
      <c r="G566" s="12">
        <f>1-表2_4[[#This Row],[薪酬发放比例]]</f>
        <v>0.56400000000000095</v>
      </c>
    </row>
    <row r="567" spans="1:7" x14ac:dyDescent="0.25">
      <c r="A567" s="11">
        <v>0.434999999999999</v>
      </c>
      <c r="B567" s="7">
        <f>ROUND((MAX((最优测算!$D$7*A567-SUM(最优测算!$D$9:$D$25))*{3;10;20;25;30;35;45}%-{0;2520;16920;31920;52920;85920;181920},0)+IFERROR(最优测算!$D$7*(1-A567)*VLOOKUP(最优测算!$D$7*(1-A567)/12-1%%,数据!$J$3:$L$9,2,1)-VLOOKUP(最优测算!$D$7*(1-A567)/12-1%%,数据!$J$3:$L$9,3,1),0))/最优测算!$D$7,5)</f>
        <v>0.12377000000000001</v>
      </c>
      <c r="C567" s="8">
        <f>最优测算!$D$7*A567</f>
        <v>195749.99999999956</v>
      </c>
      <c r="D567" s="8">
        <f>最优测算!$D$7*(1-A567)</f>
        <v>254250.00000000047</v>
      </c>
      <c r="E5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7" s="12" t="e">
        <f>IF(表2_4[[#This Row],[年收入总个人所得税税负]]=MIN(表2_4[[#All],[年收入总个人所得税税负]]),表2_4[[#This Row],[年收入总个人所得税税负]],NA())</f>
        <v>#N/A</v>
      </c>
      <c r="G567" s="12">
        <f>1-表2_4[[#This Row],[薪酬发放比例]]</f>
        <v>0.56500000000000106</v>
      </c>
    </row>
    <row r="568" spans="1:7" x14ac:dyDescent="0.25">
      <c r="A568" s="11">
        <v>0.433999999999999</v>
      </c>
      <c r="B568" s="7">
        <f>ROUND((MAX((最优测算!$D$7*A568-SUM(最优测算!$D$9:$D$25))*{3;10;20;25;30;35;45}%-{0;2520;16920;31920;52920;85920;181920},0)+IFERROR(最优测算!$D$7*(1-A568)*VLOOKUP(最优测算!$D$7*(1-A568)/12-1%%,数据!$J$3:$L$9,2,1)-VLOOKUP(最优测算!$D$7*(1-A568)/12-1%%,数据!$J$3:$L$9,3,1),0))/最优测算!$D$7,5)</f>
        <v>0.12386999999999999</v>
      </c>
      <c r="C568" s="8">
        <f>最优测算!$D$7*A568</f>
        <v>195299.99999999956</v>
      </c>
      <c r="D568" s="8">
        <f>最优测算!$D$7*(1-A568)</f>
        <v>254700.00000000044</v>
      </c>
      <c r="E5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8" s="12" t="e">
        <f>IF(表2_4[[#This Row],[年收入总个人所得税税负]]=MIN(表2_4[[#All],[年收入总个人所得税税负]]),表2_4[[#This Row],[年收入总个人所得税税负]],NA())</f>
        <v>#N/A</v>
      </c>
      <c r="G568" s="12">
        <f>1-表2_4[[#This Row],[薪酬发放比例]]</f>
        <v>0.56600000000000095</v>
      </c>
    </row>
    <row r="569" spans="1:7" x14ac:dyDescent="0.25">
      <c r="A569" s="11">
        <v>0.432999999999999</v>
      </c>
      <c r="B569" s="7">
        <f>ROUND((MAX((最优测算!$D$7*A569-SUM(最优测算!$D$9:$D$25))*{3;10;20;25;30;35;45}%-{0;2520;16920;31920;52920;85920;181920},0)+IFERROR(最优测算!$D$7*(1-A569)*VLOOKUP(最优测算!$D$7*(1-A569)/12-1%%,数据!$J$3:$L$9,2,1)-VLOOKUP(最优测算!$D$7*(1-A569)/12-1%%,数据!$J$3:$L$9,3,1),0))/最优测算!$D$7,5)</f>
        <v>0.12397</v>
      </c>
      <c r="C569" s="8">
        <f>最优测算!$D$7*A569</f>
        <v>194849.99999999953</v>
      </c>
      <c r="D569" s="8">
        <f>最优测算!$D$7*(1-A569)</f>
        <v>255150.00000000047</v>
      </c>
      <c r="E5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69" s="12" t="e">
        <f>IF(表2_4[[#This Row],[年收入总个人所得税税负]]=MIN(表2_4[[#All],[年收入总个人所得税税负]]),表2_4[[#This Row],[年收入总个人所得税税负]],NA())</f>
        <v>#N/A</v>
      </c>
      <c r="G569" s="12">
        <f>1-表2_4[[#This Row],[薪酬发放比例]]</f>
        <v>0.56700000000000106</v>
      </c>
    </row>
    <row r="570" spans="1:7" x14ac:dyDescent="0.25">
      <c r="A570" s="11">
        <v>0.431999999999999</v>
      </c>
      <c r="B570" s="7">
        <f>ROUND((MAX((最优测算!$D$7*A570-SUM(最优测算!$D$9:$D$25))*{3;10;20;25;30;35;45}%-{0;2520;16920;31920;52920;85920;181920},0)+IFERROR(最优测算!$D$7*(1-A570)*VLOOKUP(最优测算!$D$7*(1-A570)/12-1%%,数据!$J$3:$L$9,2,1)-VLOOKUP(最优测算!$D$7*(1-A570)/12-1%%,数据!$J$3:$L$9,3,1),0))/最优测算!$D$7,5)</f>
        <v>0.12407</v>
      </c>
      <c r="C570" s="8">
        <f>最优测算!$D$7*A570</f>
        <v>194399.99999999953</v>
      </c>
      <c r="D570" s="8">
        <f>最优测算!$D$7*(1-A570)</f>
        <v>255600.00000000044</v>
      </c>
      <c r="E5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0" s="12" t="e">
        <f>IF(表2_4[[#This Row],[年收入总个人所得税税负]]=MIN(表2_4[[#All],[年收入总个人所得税税负]]),表2_4[[#This Row],[年收入总个人所得税税负]],NA())</f>
        <v>#N/A</v>
      </c>
      <c r="G570" s="12">
        <f>1-表2_4[[#This Row],[薪酬发放比例]]</f>
        <v>0.56800000000000095</v>
      </c>
    </row>
    <row r="571" spans="1:7" x14ac:dyDescent="0.25">
      <c r="A571" s="11">
        <v>0.430999999999999</v>
      </c>
      <c r="B571" s="7">
        <f>ROUND((MAX((最优测算!$D$7*A571-SUM(最优测算!$D$9:$D$25))*{3;10;20;25;30;35;45}%-{0;2520;16920;31920;52920;85920;181920},0)+IFERROR(最优测算!$D$7*(1-A571)*VLOOKUP(最优测算!$D$7*(1-A571)/12-1%%,数据!$J$3:$L$9,2,1)-VLOOKUP(最优测算!$D$7*(1-A571)/12-1%%,数据!$J$3:$L$9,3,1),0))/最优测算!$D$7,5)</f>
        <v>0.12417</v>
      </c>
      <c r="C571" s="8">
        <f>最优测算!$D$7*A571</f>
        <v>193949.99999999953</v>
      </c>
      <c r="D571" s="8">
        <f>最优测算!$D$7*(1-A571)</f>
        <v>256050.00000000047</v>
      </c>
      <c r="E5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1" s="12" t="e">
        <f>IF(表2_4[[#This Row],[年收入总个人所得税税负]]=MIN(表2_4[[#All],[年收入总个人所得税税负]]),表2_4[[#This Row],[年收入总个人所得税税负]],NA())</f>
        <v>#N/A</v>
      </c>
      <c r="G571" s="12">
        <f>1-表2_4[[#This Row],[薪酬发放比例]]</f>
        <v>0.56900000000000106</v>
      </c>
    </row>
    <row r="572" spans="1:7" x14ac:dyDescent="0.25">
      <c r="A572" s="11">
        <v>0.42999999999999899</v>
      </c>
      <c r="B572" s="7">
        <f>ROUND((MAX((最优测算!$D$7*A572-SUM(最优测算!$D$9:$D$25))*{3;10;20;25;30;35;45}%-{0;2520;16920;31920;52920;85920;181920},0)+IFERROR(最优测算!$D$7*(1-A572)*VLOOKUP(最优测算!$D$7*(1-A572)/12-1%%,数据!$J$3:$L$9,2,1)-VLOOKUP(最优测算!$D$7*(1-A572)/12-1%%,数据!$J$3:$L$9,3,1),0))/最优测算!$D$7,5)</f>
        <v>0.12427000000000001</v>
      </c>
      <c r="C572" s="8">
        <f>最优测算!$D$7*A572</f>
        <v>193499.99999999953</v>
      </c>
      <c r="D572" s="8">
        <f>最优测算!$D$7*(1-A572)</f>
        <v>256500.00000000044</v>
      </c>
      <c r="E5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2" s="12" t="e">
        <f>IF(表2_4[[#This Row],[年收入总个人所得税税负]]=MIN(表2_4[[#All],[年收入总个人所得税税负]]),表2_4[[#This Row],[年收入总个人所得税税负]],NA())</f>
        <v>#N/A</v>
      </c>
      <c r="G572" s="12">
        <f>1-表2_4[[#This Row],[薪酬发放比例]]</f>
        <v>0.57000000000000095</v>
      </c>
    </row>
    <row r="573" spans="1:7" x14ac:dyDescent="0.25">
      <c r="A573" s="11">
        <v>0.42899999999999899</v>
      </c>
      <c r="B573" s="7">
        <f>ROUND((MAX((最优测算!$D$7*A573-SUM(最优测算!$D$9:$D$25))*{3;10;20;25;30;35;45}%-{0;2520;16920;31920;52920;85920;181920},0)+IFERROR(最优测算!$D$7*(1-A573)*VLOOKUP(最优测算!$D$7*(1-A573)/12-1%%,数据!$J$3:$L$9,2,1)-VLOOKUP(最优测算!$D$7*(1-A573)/12-1%%,数据!$J$3:$L$9,3,1),0))/最优测算!$D$7,5)</f>
        <v>0.12436999999999999</v>
      </c>
      <c r="C573" s="8">
        <f>最优测算!$D$7*A573</f>
        <v>193049.99999999953</v>
      </c>
      <c r="D573" s="8">
        <f>最优测算!$D$7*(1-A573)</f>
        <v>256950.00000000047</v>
      </c>
      <c r="E5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3" s="12" t="e">
        <f>IF(表2_4[[#This Row],[年收入总个人所得税税负]]=MIN(表2_4[[#All],[年收入总个人所得税税负]]),表2_4[[#This Row],[年收入总个人所得税税负]],NA())</f>
        <v>#N/A</v>
      </c>
      <c r="G573" s="12">
        <f>1-表2_4[[#This Row],[薪酬发放比例]]</f>
        <v>0.57100000000000106</v>
      </c>
    </row>
    <row r="574" spans="1:7" x14ac:dyDescent="0.25">
      <c r="A574" s="11">
        <v>0.42799999999999899</v>
      </c>
      <c r="B574" s="7">
        <f>ROUND((MAX((最优测算!$D$7*A574-SUM(最优测算!$D$9:$D$25))*{3;10;20;25;30;35;45}%-{0;2520;16920;31920;52920;85920;181920},0)+IFERROR(最优测算!$D$7*(1-A574)*VLOOKUP(最优测算!$D$7*(1-A574)/12-1%%,数据!$J$3:$L$9,2,1)-VLOOKUP(最优测算!$D$7*(1-A574)/12-1%%,数据!$J$3:$L$9,3,1),0))/最优测算!$D$7,5)</f>
        <v>0.12447</v>
      </c>
      <c r="C574" s="8">
        <f>最优测算!$D$7*A574</f>
        <v>192599.99999999953</v>
      </c>
      <c r="D574" s="8">
        <f>最优测算!$D$7*(1-A574)</f>
        <v>257400.00000000044</v>
      </c>
      <c r="E5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4" s="12" t="e">
        <f>IF(表2_4[[#This Row],[年收入总个人所得税税负]]=MIN(表2_4[[#All],[年收入总个人所得税税负]]),表2_4[[#This Row],[年收入总个人所得税税负]],NA())</f>
        <v>#N/A</v>
      </c>
      <c r="G574" s="12">
        <f>1-表2_4[[#This Row],[薪酬发放比例]]</f>
        <v>0.57200000000000095</v>
      </c>
    </row>
    <row r="575" spans="1:7" x14ac:dyDescent="0.25">
      <c r="A575" s="11">
        <v>0.42699999999999899</v>
      </c>
      <c r="B575" s="7">
        <f>ROUND((MAX((最优测算!$D$7*A575-SUM(最优测算!$D$9:$D$25))*{3;10;20;25;30;35;45}%-{0;2520;16920;31920;52920;85920;181920},0)+IFERROR(最优测算!$D$7*(1-A575)*VLOOKUP(最优测算!$D$7*(1-A575)/12-1%%,数据!$J$3:$L$9,2,1)-VLOOKUP(最优测算!$D$7*(1-A575)/12-1%%,数据!$J$3:$L$9,3,1),0))/最优测算!$D$7,5)</f>
        <v>0.12457</v>
      </c>
      <c r="C575" s="8">
        <f>最优测算!$D$7*A575</f>
        <v>192149.99999999953</v>
      </c>
      <c r="D575" s="8">
        <f>最优测算!$D$7*(1-A575)</f>
        <v>257850.00000000047</v>
      </c>
      <c r="E5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5" s="12" t="e">
        <f>IF(表2_4[[#This Row],[年收入总个人所得税税负]]=MIN(表2_4[[#All],[年收入总个人所得税税负]]),表2_4[[#This Row],[年收入总个人所得税税负]],NA())</f>
        <v>#N/A</v>
      </c>
      <c r="G575" s="12">
        <f>1-表2_4[[#This Row],[薪酬发放比例]]</f>
        <v>0.57300000000000106</v>
      </c>
    </row>
    <row r="576" spans="1:7" x14ac:dyDescent="0.25">
      <c r="A576" s="11">
        <v>0.42599999999999899</v>
      </c>
      <c r="B576" s="7">
        <f>ROUND((MAX((最优测算!$D$7*A576-SUM(最优测算!$D$9:$D$25))*{3;10;20;25;30;35;45}%-{0;2520;16920;31920;52920;85920;181920},0)+IFERROR(最优测算!$D$7*(1-A576)*VLOOKUP(最优测算!$D$7*(1-A576)/12-1%%,数据!$J$3:$L$9,2,1)-VLOOKUP(最优测算!$D$7*(1-A576)/12-1%%,数据!$J$3:$L$9,3,1),0))/最优测算!$D$7,5)</f>
        <v>0.12467</v>
      </c>
      <c r="C576" s="8">
        <f>最优测算!$D$7*A576</f>
        <v>191699.99999999953</v>
      </c>
      <c r="D576" s="8">
        <f>最优测算!$D$7*(1-A576)</f>
        <v>258300.00000000044</v>
      </c>
      <c r="E5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6" s="12" t="e">
        <f>IF(表2_4[[#This Row],[年收入总个人所得税税负]]=MIN(表2_4[[#All],[年收入总个人所得税税负]]),表2_4[[#This Row],[年收入总个人所得税税负]],NA())</f>
        <v>#N/A</v>
      </c>
      <c r="G576" s="12">
        <f>1-表2_4[[#This Row],[薪酬发放比例]]</f>
        <v>0.57400000000000095</v>
      </c>
    </row>
    <row r="577" spans="1:7" x14ac:dyDescent="0.25">
      <c r="A577" s="11">
        <v>0.42499999999999899</v>
      </c>
      <c r="B577" s="7">
        <f>ROUND((MAX((最优测算!$D$7*A577-SUM(最优测算!$D$9:$D$25))*{3;10;20;25;30;35;45}%-{0;2520;16920;31920;52920;85920;181920},0)+IFERROR(最优测算!$D$7*(1-A577)*VLOOKUP(最优测算!$D$7*(1-A577)/12-1%%,数据!$J$3:$L$9,2,1)-VLOOKUP(最优测算!$D$7*(1-A577)/12-1%%,数据!$J$3:$L$9,3,1),0))/最优测算!$D$7,5)</f>
        <v>0.12477000000000001</v>
      </c>
      <c r="C577" s="8">
        <f>最优测算!$D$7*A577</f>
        <v>191249.99999999953</v>
      </c>
      <c r="D577" s="8">
        <f>最优测算!$D$7*(1-A577)</f>
        <v>258750.00000000047</v>
      </c>
      <c r="E5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7" s="12" t="e">
        <f>IF(表2_4[[#This Row],[年收入总个人所得税税负]]=MIN(表2_4[[#All],[年收入总个人所得税税负]]),表2_4[[#This Row],[年收入总个人所得税税负]],NA())</f>
        <v>#N/A</v>
      </c>
      <c r="G577" s="12">
        <f>1-表2_4[[#This Row],[薪酬发放比例]]</f>
        <v>0.57500000000000107</v>
      </c>
    </row>
    <row r="578" spans="1:7" x14ac:dyDescent="0.25">
      <c r="A578" s="11">
        <v>0.42399999999999899</v>
      </c>
      <c r="B578" s="7">
        <f>ROUND((MAX((最优测算!$D$7*A578-SUM(最优测算!$D$9:$D$25))*{3;10;20;25;30;35;45}%-{0;2520;16920;31920;52920;85920;181920},0)+IFERROR(最优测算!$D$7*(1-A578)*VLOOKUP(最优测算!$D$7*(1-A578)/12-1%%,数据!$J$3:$L$9,2,1)-VLOOKUP(最优测算!$D$7*(1-A578)/12-1%%,数据!$J$3:$L$9,3,1),0))/最优测算!$D$7,5)</f>
        <v>0.12486999999999999</v>
      </c>
      <c r="C578" s="8">
        <f>最优测算!$D$7*A578</f>
        <v>190799.99999999953</v>
      </c>
      <c r="D578" s="8">
        <f>最优测算!$D$7*(1-A578)</f>
        <v>259200.00000000044</v>
      </c>
      <c r="E5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8" s="12" t="e">
        <f>IF(表2_4[[#This Row],[年收入总个人所得税税负]]=MIN(表2_4[[#All],[年收入总个人所得税税负]]),表2_4[[#This Row],[年收入总个人所得税税负]],NA())</f>
        <v>#N/A</v>
      </c>
      <c r="G578" s="12">
        <f>1-表2_4[[#This Row],[薪酬发放比例]]</f>
        <v>0.57600000000000096</v>
      </c>
    </row>
    <row r="579" spans="1:7" x14ac:dyDescent="0.25">
      <c r="A579" s="11">
        <v>0.42299999999999899</v>
      </c>
      <c r="B579" s="7">
        <f>ROUND((MAX((最优测算!$D$7*A579-SUM(最优测算!$D$9:$D$25))*{3;10;20;25;30;35;45}%-{0;2520;16920;31920;52920;85920;181920},0)+IFERROR(最优测算!$D$7*(1-A579)*VLOOKUP(最优测算!$D$7*(1-A579)/12-1%%,数据!$J$3:$L$9,2,1)-VLOOKUP(最优测算!$D$7*(1-A579)/12-1%%,数据!$J$3:$L$9,3,1),0))/最优测算!$D$7,5)</f>
        <v>0.12497</v>
      </c>
      <c r="C579" s="8">
        <f>最优测算!$D$7*A579</f>
        <v>190349.99999999953</v>
      </c>
      <c r="D579" s="8">
        <f>最优测算!$D$7*(1-A579)</f>
        <v>259650.00000000049</v>
      </c>
      <c r="E5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79" s="12" t="e">
        <f>IF(表2_4[[#This Row],[年收入总个人所得税税负]]=MIN(表2_4[[#All],[年收入总个人所得税税负]]),表2_4[[#This Row],[年收入总个人所得税税负]],NA())</f>
        <v>#N/A</v>
      </c>
      <c r="G579" s="12">
        <f>1-表2_4[[#This Row],[薪酬发放比例]]</f>
        <v>0.57700000000000107</v>
      </c>
    </row>
    <row r="580" spans="1:7" x14ac:dyDescent="0.25">
      <c r="A580" s="11">
        <v>0.42199999999999899</v>
      </c>
      <c r="B580" s="7">
        <f>ROUND((MAX((最优测算!$D$7*A580-SUM(最优测算!$D$9:$D$25))*{3;10;20;25;30;35;45}%-{0;2520;16920;31920;52920;85920;181920},0)+IFERROR(最优测算!$D$7*(1-A580)*VLOOKUP(最优测算!$D$7*(1-A580)/12-1%%,数据!$J$3:$L$9,2,1)-VLOOKUP(最优测算!$D$7*(1-A580)/12-1%%,数据!$J$3:$L$9,3,1),0))/最优测算!$D$7,5)</f>
        <v>0.12506999999999999</v>
      </c>
      <c r="C580" s="8">
        <f>最优测算!$D$7*A580</f>
        <v>189899.99999999953</v>
      </c>
      <c r="D580" s="8">
        <f>最优测算!$D$7*(1-A580)</f>
        <v>260100.00000000044</v>
      </c>
      <c r="E5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0" s="12" t="e">
        <f>IF(表2_4[[#This Row],[年收入总个人所得税税负]]=MIN(表2_4[[#All],[年收入总个人所得税税负]]),表2_4[[#This Row],[年收入总个人所得税税负]],NA())</f>
        <v>#N/A</v>
      </c>
      <c r="G580" s="12">
        <f>1-表2_4[[#This Row],[薪酬发放比例]]</f>
        <v>0.57800000000000096</v>
      </c>
    </row>
    <row r="581" spans="1:7" x14ac:dyDescent="0.25">
      <c r="A581" s="11">
        <v>0.42099999999999899</v>
      </c>
      <c r="B581" s="7">
        <f>ROUND((MAX((最优测算!$D$7*A581-SUM(最优测算!$D$9:$D$25))*{3;10;20;25;30;35;45}%-{0;2520;16920;31920;52920;85920;181920},0)+IFERROR(最优测算!$D$7*(1-A581)*VLOOKUP(最优测算!$D$7*(1-A581)/12-1%%,数据!$J$3:$L$9,2,1)-VLOOKUP(最优测算!$D$7*(1-A581)/12-1%%,数据!$J$3:$L$9,3,1),0))/最优测算!$D$7,5)</f>
        <v>0.12517</v>
      </c>
      <c r="C581" s="8">
        <f>最优测算!$D$7*A581</f>
        <v>189449.99999999953</v>
      </c>
      <c r="D581" s="8">
        <f>最优测算!$D$7*(1-A581)</f>
        <v>260550.00000000049</v>
      </c>
      <c r="E5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1" s="12" t="e">
        <f>IF(表2_4[[#This Row],[年收入总个人所得税税负]]=MIN(表2_4[[#All],[年收入总个人所得税税负]]),表2_4[[#This Row],[年收入总个人所得税税负]],NA())</f>
        <v>#N/A</v>
      </c>
      <c r="G581" s="12">
        <f>1-表2_4[[#This Row],[薪酬发放比例]]</f>
        <v>0.57900000000000107</v>
      </c>
    </row>
    <row r="582" spans="1:7" x14ac:dyDescent="0.25">
      <c r="A582" s="11">
        <v>0.41999999999999899</v>
      </c>
      <c r="B582" s="7">
        <f>ROUND((MAX((最优测算!$D$7*A582-SUM(最优测算!$D$9:$D$25))*{3;10;20;25;30;35;45}%-{0;2520;16920;31920;52920;85920;181920},0)+IFERROR(最优测算!$D$7*(1-A582)*VLOOKUP(最优测算!$D$7*(1-A582)/12-1%%,数据!$J$3:$L$9,2,1)-VLOOKUP(最优测算!$D$7*(1-A582)/12-1%%,数据!$J$3:$L$9,3,1),0))/最优测算!$D$7,5)</f>
        <v>0.12526999999999999</v>
      </c>
      <c r="C582" s="8">
        <f>最优测算!$D$7*A582</f>
        <v>188999.99999999953</v>
      </c>
      <c r="D582" s="8">
        <f>最优测算!$D$7*(1-A582)</f>
        <v>261000.00000000044</v>
      </c>
      <c r="E5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2" s="12" t="e">
        <f>IF(表2_4[[#This Row],[年收入总个人所得税税负]]=MIN(表2_4[[#All],[年收入总个人所得税税负]]),表2_4[[#This Row],[年收入总个人所得税税负]],NA())</f>
        <v>#N/A</v>
      </c>
      <c r="G582" s="12">
        <f>1-表2_4[[#This Row],[薪酬发放比例]]</f>
        <v>0.58000000000000096</v>
      </c>
    </row>
    <row r="583" spans="1:7" x14ac:dyDescent="0.25">
      <c r="A583" s="11">
        <v>0.41899999999999898</v>
      </c>
      <c r="B583" s="7">
        <f>ROUND((MAX((最优测算!$D$7*A583-SUM(最优测算!$D$9:$D$25))*{3;10;20;25;30;35;45}%-{0;2520;16920;31920;52920;85920;181920},0)+IFERROR(最优测算!$D$7*(1-A583)*VLOOKUP(最优测算!$D$7*(1-A583)/12-1%%,数据!$J$3:$L$9,2,1)-VLOOKUP(最优测算!$D$7*(1-A583)/12-1%%,数据!$J$3:$L$9,3,1),0))/最优测算!$D$7,5)</f>
        <v>0.12537000000000001</v>
      </c>
      <c r="C583" s="8">
        <f>最优测算!$D$7*A583</f>
        <v>188549.99999999953</v>
      </c>
      <c r="D583" s="8">
        <f>最优测算!$D$7*(1-A583)</f>
        <v>261450.00000000049</v>
      </c>
      <c r="E5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3" s="12" t="e">
        <f>IF(表2_4[[#This Row],[年收入总个人所得税税负]]=MIN(表2_4[[#All],[年收入总个人所得税税负]]),表2_4[[#This Row],[年收入总个人所得税税负]],NA())</f>
        <v>#N/A</v>
      </c>
      <c r="G583" s="12">
        <f>1-表2_4[[#This Row],[薪酬发放比例]]</f>
        <v>0.58100000000000107</v>
      </c>
    </row>
    <row r="584" spans="1:7" x14ac:dyDescent="0.25">
      <c r="A584" s="11">
        <v>0.41799999999999898</v>
      </c>
      <c r="B584" s="7">
        <f>ROUND((MAX((最优测算!$D$7*A584-SUM(最优测算!$D$9:$D$25))*{3;10;20;25;30;35;45}%-{0;2520;16920;31920;52920;85920;181920},0)+IFERROR(最优测算!$D$7*(1-A584)*VLOOKUP(最优测算!$D$7*(1-A584)/12-1%%,数据!$J$3:$L$9,2,1)-VLOOKUP(最优测算!$D$7*(1-A584)/12-1%%,数据!$J$3:$L$9,3,1),0))/最优测算!$D$7,5)</f>
        <v>0.12547</v>
      </c>
      <c r="C584" s="8">
        <f>最优测算!$D$7*A584</f>
        <v>188099.99999999953</v>
      </c>
      <c r="D584" s="8">
        <f>最优测算!$D$7*(1-A584)</f>
        <v>261900.00000000044</v>
      </c>
      <c r="E5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4" s="12" t="e">
        <f>IF(表2_4[[#This Row],[年收入总个人所得税税负]]=MIN(表2_4[[#All],[年收入总个人所得税税负]]),表2_4[[#This Row],[年收入总个人所得税税负]],NA())</f>
        <v>#N/A</v>
      </c>
      <c r="G584" s="12">
        <f>1-表2_4[[#This Row],[薪酬发放比例]]</f>
        <v>0.58200000000000096</v>
      </c>
    </row>
    <row r="585" spans="1:7" x14ac:dyDescent="0.25">
      <c r="A585" s="11">
        <v>0.41699999999999898</v>
      </c>
      <c r="B585" s="7">
        <f>ROUND((MAX((最优测算!$D$7*A585-SUM(最优测算!$D$9:$D$25))*{3;10;20;25;30;35;45}%-{0;2520;16920;31920;52920;85920;181920},0)+IFERROR(最优测算!$D$7*(1-A585)*VLOOKUP(最优测算!$D$7*(1-A585)/12-1%%,数据!$J$3:$L$9,2,1)-VLOOKUP(最优测算!$D$7*(1-A585)/12-1%%,数据!$J$3:$L$9,3,1),0))/最优测算!$D$7,5)</f>
        <v>0.12556999999999999</v>
      </c>
      <c r="C585" s="8">
        <f>最优测算!$D$7*A585</f>
        <v>187649.99999999953</v>
      </c>
      <c r="D585" s="8">
        <f>最优测算!$D$7*(1-A585)</f>
        <v>262350.00000000047</v>
      </c>
      <c r="E5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5" s="12" t="e">
        <f>IF(表2_4[[#This Row],[年收入总个人所得税税负]]=MIN(表2_4[[#All],[年收入总个人所得税税负]]),表2_4[[#This Row],[年收入总个人所得税税负]],NA())</f>
        <v>#N/A</v>
      </c>
      <c r="G585" s="12">
        <f>1-表2_4[[#This Row],[薪酬发放比例]]</f>
        <v>0.58300000000000107</v>
      </c>
    </row>
    <row r="586" spans="1:7" x14ac:dyDescent="0.25">
      <c r="A586" s="11">
        <v>0.41599999999999898</v>
      </c>
      <c r="B586" s="7">
        <f>ROUND((MAX((最优测算!$D$7*A586-SUM(最优测算!$D$9:$D$25))*{3;10;20;25;30;35;45}%-{0;2520;16920;31920;52920;85920;181920},0)+IFERROR(最优测算!$D$7*(1-A586)*VLOOKUP(最优测算!$D$7*(1-A586)/12-1%%,数据!$J$3:$L$9,2,1)-VLOOKUP(最优测算!$D$7*(1-A586)/12-1%%,数据!$J$3:$L$9,3,1),0))/最优测算!$D$7,5)</f>
        <v>0.12567</v>
      </c>
      <c r="C586" s="8">
        <f>最优测算!$D$7*A586</f>
        <v>187199.99999999953</v>
      </c>
      <c r="D586" s="8">
        <f>最优测算!$D$7*(1-A586)</f>
        <v>262800.00000000041</v>
      </c>
      <c r="E5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6" s="12" t="e">
        <f>IF(表2_4[[#This Row],[年收入总个人所得税税负]]=MIN(表2_4[[#All],[年收入总个人所得税税负]]),表2_4[[#This Row],[年收入总个人所得税税负]],NA())</f>
        <v>#N/A</v>
      </c>
      <c r="G586" s="12">
        <f>1-表2_4[[#This Row],[薪酬发放比例]]</f>
        <v>0.58400000000000096</v>
      </c>
    </row>
    <row r="587" spans="1:7" x14ac:dyDescent="0.25">
      <c r="A587" s="11">
        <v>0.41499999999999898</v>
      </c>
      <c r="B587" s="7">
        <f>ROUND((MAX((最优测算!$D$7*A587-SUM(最优测算!$D$9:$D$25))*{3;10;20;25;30;35;45}%-{0;2520;16920;31920;52920;85920;181920},0)+IFERROR(最优测算!$D$7*(1-A587)*VLOOKUP(最优测算!$D$7*(1-A587)/12-1%%,数据!$J$3:$L$9,2,1)-VLOOKUP(最优测算!$D$7*(1-A587)/12-1%%,数据!$J$3:$L$9,3,1),0))/最优测算!$D$7,5)</f>
        <v>0.12576999999999999</v>
      </c>
      <c r="C587" s="8">
        <f>最优测算!$D$7*A587</f>
        <v>186749.99999999953</v>
      </c>
      <c r="D587" s="8">
        <f>最优测算!$D$7*(1-A587)</f>
        <v>263250.00000000047</v>
      </c>
      <c r="E5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7" s="12" t="e">
        <f>IF(表2_4[[#This Row],[年收入总个人所得税税负]]=MIN(表2_4[[#All],[年收入总个人所得税税负]]),表2_4[[#This Row],[年收入总个人所得税税负]],NA())</f>
        <v>#N/A</v>
      </c>
      <c r="G587" s="12">
        <f>1-表2_4[[#This Row],[薪酬发放比例]]</f>
        <v>0.58500000000000107</v>
      </c>
    </row>
    <row r="588" spans="1:7" x14ac:dyDescent="0.25">
      <c r="A588" s="11">
        <v>0.41399999999999898</v>
      </c>
      <c r="B588" s="7">
        <f>ROUND((MAX((最优测算!$D$7*A588-SUM(最优测算!$D$9:$D$25))*{3;10;20;25;30;35;45}%-{0;2520;16920;31920;52920;85920;181920},0)+IFERROR(最优测算!$D$7*(1-A588)*VLOOKUP(最优测算!$D$7*(1-A588)/12-1%%,数据!$J$3:$L$9,2,1)-VLOOKUP(最优测算!$D$7*(1-A588)/12-1%%,数据!$J$3:$L$9,3,1),0))/最优测算!$D$7,5)</f>
        <v>0.12587000000000001</v>
      </c>
      <c r="C588" s="8">
        <f>最优测算!$D$7*A588</f>
        <v>186299.99999999953</v>
      </c>
      <c r="D588" s="8">
        <f>最优测算!$D$7*(1-A588)</f>
        <v>263700.00000000041</v>
      </c>
      <c r="E5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8" s="12" t="e">
        <f>IF(表2_4[[#This Row],[年收入总个人所得税税负]]=MIN(表2_4[[#All],[年收入总个人所得税税负]]),表2_4[[#This Row],[年收入总个人所得税税负]],NA())</f>
        <v>#N/A</v>
      </c>
      <c r="G588" s="12">
        <f>1-表2_4[[#This Row],[薪酬发放比例]]</f>
        <v>0.58600000000000096</v>
      </c>
    </row>
    <row r="589" spans="1:7" x14ac:dyDescent="0.25">
      <c r="A589" s="11">
        <v>0.41299999999999898</v>
      </c>
      <c r="B589" s="7">
        <f>ROUND((MAX((最优测算!$D$7*A589-SUM(最优测算!$D$9:$D$25))*{3;10;20;25;30;35;45}%-{0;2520;16920;31920;52920;85920;181920},0)+IFERROR(最优测算!$D$7*(1-A589)*VLOOKUP(最优测算!$D$7*(1-A589)/12-1%%,数据!$J$3:$L$9,2,1)-VLOOKUP(最优测算!$D$7*(1-A589)/12-1%%,数据!$J$3:$L$9,3,1),0))/最优测算!$D$7,5)</f>
        <v>0.12597</v>
      </c>
      <c r="C589" s="8">
        <f>最优测算!$D$7*A589</f>
        <v>185849.99999999953</v>
      </c>
      <c r="D589" s="8">
        <f>最优测算!$D$7*(1-A589)</f>
        <v>264150.00000000047</v>
      </c>
      <c r="E5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89" s="12" t="e">
        <f>IF(表2_4[[#This Row],[年收入总个人所得税税负]]=MIN(表2_4[[#All],[年收入总个人所得税税负]]),表2_4[[#This Row],[年收入总个人所得税税负]],NA())</f>
        <v>#N/A</v>
      </c>
      <c r="G589" s="12">
        <f>1-表2_4[[#This Row],[薪酬发放比例]]</f>
        <v>0.58700000000000108</v>
      </c>
    </row>
    <row r="590" spans="1:7" x14ac:dyDescent="0.25">
      <c r="A590" s="11">
        <v>0.41199999999999898</v>
      </c>
      <c r="B590" s="7">
        <f>ROUND((MAX((最优测算!$D$7*A590-SUM(最优测算!$D$9:$D$25))*{3;10;20;25;30;35;45}%-{0;2520;16920;31920;52920;85920;181920},0)+IFERROR(最优测算!$D$7*(1-A590)*VLOOKUP(最优测算!$D$7*(1-A590)/12-1%%,数据!$J$3:$L$9,2,1)-VLOOKUP(最优测算!$D$7*(1-A590)/12-1%%,数据!$J$3:$L$9,3,1),0))/最优测算!$D$7,5)</f>
        <v>0.12606999999999999</v>
      </c>
      <c r="C590" s="8">
        <f>最优测算!$D$7*A590</f>
        <v>185399.99999999953</v>
      </c>
      <c r="D590" s="8">
        <f>最优测算!$D$7*(1-A590)</f>
        <v>264600.00000000041</v>
      </c>
      <c r="E5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0" s="12" t="e">
        <f>IF(表2_4[[#This Row],[年收入总个人所得税税负]]=MIN(表2_4[[#All],[年收入总个人所得税税负]]),表2_4[[#This Row],[年收入总个人所得税税负]],NA())</f>
        <v>#N/A</v>
      </c>
      <c r="G590" s="12">
        <f>1-表2_4[[#This Row],[薪酬发放比例]]</f>
        <v>0.58800000000000097</v>
      </c>
    </row>
    <row r="591" spans="1:7" x14ac:dyDescent="0.25">
      <c r="A591" s="11">
        <v>0.41099999999999898</v>
      </c>
      <c r="B591" s="7">
        <f>ROUND((MAX((最优测算!$D$7*A591-SUM(最优测算!$D$9:$D$25))*{3;10;20;25;30;35;45}%-{0;2520;16920;31920;52920;85920;181920},0)+IFERROR(最优测算!$D$7*(1-A591)*VLOOKUP(最优测算!$D$7*(1-A591)/12-1%%,数据!$J$3:$L$9,2,1)-VLOOKUP(最优测算!$D$7*(1-A591)/12-1%%,数据!$J$3:$L$9,3,1),0))/最优测算!$D$7,5)</f>
        <v>0.12617</v>
      </c>
      <c r="C591" s="8">
        <f>最优测算!$D$7*A591</f>
        <v>184949.99999999953</v>
      </c>
      <c r="D591" s="8">
        <f>最优测算!$D$7*(1-A591)</f>
        <v>265050.00000000047</v>
      </c>
      <c r="E5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1" s="12" t="e">
        <f>IF(表2_4[[#This Row],[年收入总个人所得税税负]]=MIN(表2_4[[#All],[年收入总个人所得税税负]]),表2_4[[#This Row],[年收入总个人所得税税负]],NA())</f>
        <v>#N/A</v>
      </c>
      <c r="G591" s="12">
        <f>1-表2_4[[#This Row],[薪酬发放比例]]</f>
        <v>0.58900000000000108</v>
      </c>
    </row>
    <row r="592" spans="1:7" x14ac:dyDescent="0.25">
      <c r="A592" s="11">
        <v>0.40999999999999898</v>
      </c>
      <c r="B592" s="7">
        <f>ROUND((MAX((最优测算!$D$7*A592-SUM(最优测算!$D$9:$D$25))*{3;10;20;25;30;35;45}%-{0;2520;16920;31920;52920;85920;181920},0)+IFERROR(最优测算!$D$7*(1-A592)*VLOOKUP(最优测算!$D$7*(1-A592)/12-1%%,数据!$J$3:$L$9,2,1)-VLOOKUP(最优测算!$D$7*(1-A592)/12-1%%,数据!$J$3:$L$9,3,1),0))/最优测算!$D$7,5)</f>
        <v>0.12626999999999999</v>
      </c>
      <c r="C592" s="8">
        <f>最优测算!$D$7*A592</f>
        <v>184499.99999999953</v>
      </c>
      <c r="D592" s="8">
        <f>最优测算!$D$7*(1-A592)</f>
        <v>265500.00000000041</v>
      </c>
      <c r="E5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2" s="12" t="e">
        <f>IF(表2_4[[#This Row],[年收入总个人所得税税负]]=MIN(表2_4[[#All],[年收入总个人所得税税负]]),表2_4[[#This Row],[年收入总个人所得税税负]],NA())</f>
        <v>#N/A</v>
      </c>
      <c r="G592" s="12">
        <f>1-表2_4[[#This Row],[薪酬发放比例]]</f>
        <v>0.59000000000000097</v>
      </c>
    </row>
    <row r="593" spans="1:7" x14ac:dyDescent="0.25">
      <c r="A593" s="11">
        <v>0.40899999999999898</v>
      </c>
      <c r="B593" s="7">
        <f>ROUND((MAX((最优测算!$D$7*A593-SUM(最优测算!$D$9:$D$25))*{3;10;20;25;30;35;45}%-{0;2520;16920;31920;52920;85920;181920},0)+IFERROR(最优测算!$D$7*(1-A593)*VLOOKUP(最优测算!$D$7*(1-A593)/12-1%%,数据!$J$3:$L$9,2,1)-VLOOKUP(最优测算!$D$7*(1-A593)/12-1%%,数据!$J$3:$L$9,3,1),0))/最优测算!$D$7,5)</f>
        <v>0.12637000000000001</v>
      </c>
      <c r="C593" s="8">
        <f>最优测算!$D$7*A593</f>
        <v>184049.99999999953</v>
      </c>
      <c r="D593" s="8">
        <f>最优测算!$D$7*(1-A593)</f>
        <v>265950.00000000047</v>
      </c>
      <c r="E5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3" s="12" t="e">
        <f>IF(表2_4[[#This Row],[年收入总个人所得税税负]]=MIN(表2_4[[#All],[年收入总个人所得税税负]]),表2_4[[#This Row],[年收入总个人所得税税负]],NA())</f>
        <v>#N/A</v>
      </c>
      <c r="G593" s="12">
        <f>1-表2_4[[#This Row],[薪酬发放比例]]</f>
        <v>0.59100000000000108</v>
      </c>
    </row>
    <row r="594" spans="1:7" x14ac:dyDescent="0.25">
      <c r="A594" s="11">
        <v>0.40799999999999897</v>
      </c>
      <c r="B594" s="7">
        <f>ROUND((MAX((最优测算!$D$7*A594-SUM(最优测算!$D$9:$D$25))*{3;10;20;25;30;35;45}%-{0;2520;16920;31920;52920;85920;181920},0)+IFERROR(最优测算!$D$7*(1-A594)*VLOOKUP(最优测算!$D$7*(1-A594)/12-1%%,数据!$J$3:$L$9,2,1)-VLOOKUP(最优测算!$D$7*(1-A594)/12-1%%,数据!$J$3:$L$9,3,1),0))/最优测算!$D$7,5)</f>
        <v>0.12647</v>
      </c>
      <c r="C594" s="8">
        <f>最优测算!$D$7*A594</f>
        <v>183599.99999999953</v>
      </c>
      <c r="D594" s="8">
        <f>最优测算!$D$7*(1-A594)</f>
        <v>266400.00000000041</v>
      </c>
      <c r="E5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4" s="12" t="e">
        <f>IF(表2_4[[#This Row],[年收入总个人所得税税负]]=MIN(表2_4[[#All],[年收入总个人所得税税负]]),表2_4[[#This Row],[年收入总个人所得税税负]],NA())</f>
        <v>#N/A</v>
      </c>
      <c r="G594" s="12">
        <f>1-表2_4[[#This Row],[薪酬发放比例]]</f>
        <v>0.59200000000000097</v>
      </c>
    </row>
    <row r="595" spans="1:7" x14ac:dyDescent="0.25">
      <c r="A595" s="11">
        <v>0.40699999999999897</v>
      </c>
      <c r="B595" s="7">
        <f>ROUND((MAX((最优测算!$D$7*A595-SUM(最优测算!$D$9:$D$25))*{3;10;20;25;30;35;45}%-{0;2520;16920;31920;52920;85920;181920},0)+IFERROR(最优测算!$D$7*(1-A595)*VLOOKUP(最优测算!$D$7*(1-A595)/12-1%%,数据!$J$3:$L$9,2,1)-VLOOKUP(最优测算!$D$7*(1-A595)/12-1%%,数据!$J$3:$L$9,3,1),0))/最优测算!$D$7,5)</f>
        <v>0.12656999999999999</v>
      </c>
      <c r="C595" s="8">
        <f>最优测算!$D$7*A595</f>
        <v>183149.99999999953</v>
      </c>
      <c r="D595" s="8">
        <f>最优测算!$D$7*(1-A595)</f>
        <v>266850.00000000047</v>
      </c>
      <c r="E5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5" s="12" t="e">
        <f>IF(表2_4[[#This Row],[年收入总个人所得税税负]]=MIN(表2_4[[#All],[年收入总个人所得税税负]]),表2_4[[#This Row],[年收入总个人所得税税负]],NA())</f>
        <v>#N/A</v>
      </c>
      <c r="G595" s="12">
        <f>1-表2_4[[#This Row],[薪酬发放比例]]</f>
        <v>0.59300000000000108</v>
      </c>
    </row>
    <row r="596" spans="1:7" x14ac:dyDescent="0.25">
      <c r="A596" s="11">
        <v>0.40599999999999897</v>
      </c>
      <c r="B596" s="7">
        <f>ROUND((MAX((最优测算!$D$7*A596-SUM(最优测算!$D$9:$D$25))*{3;10;20;25;30;35;45}%-{0;2520;16920;31920;52920;85920;181920},0)+IFERROR(最优测算!$D$7*(1-A596)*VLOOKUP(最优测算!$D$7*(1-A596)/12-1%%,数据!$J$3:$L$9,2,1)-VLOOKUP(最优测算!$D$7*(1-A596)/12-1%%,数据!$J$3:$L$9,3,1),0))/最优测算!$D$7,5)</f>
        <v>0.12667</v>
      </c>
      <c r="C596" s="8">
        <f>最优测算!$D$7*A596</f>
        <v>182699.99999999953</v>
      </c>
      <c r="D596" s="8">
        <f>最优测算!$D$7*(1-A596)</f>
        <v>267300.00000000047</v>
      </c>
      <c r="E5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6" s="12" t="e">
        <f>IF(表2_4[[#This Row],[年收入总个人所得税税负]]=MIN(表2_4[[#All],[年收入总个人所得税税负]]),表2_4[[#This Row],[年收入总个人所得税税负]],NA())</f>
        <v>#N/A</v>
      </c>
      <c r="G596" s="12">
        <f>1-表2_4[[#This Row],[薪酬发放比例]]</f>
        <v>0.59400000000000097</v>
      </c>
    </row>
    <row r="597" spans="1:7" x14ac:dyDescent="0.25">
      <c r="A597" s="11">
        <v>0.40499999999999903</v>
      </c>
      <c r="B597" s="7">
        <f>ROUND((MAX((最优测算!$D$7*A597-SUM(最优测算!$D$9:$D$25))*{3;10;20;25;30;35;45}%-{0;2520;16920;31920;52920;85920;181920},0)+IFERROR(最优测算!$D$7*(1-A597)*VLOOKUP(最优测算!$D$7*(1-A597)/12-1%%,数据!$J$3:$L$9,2,1)-VLOOKUP(最优测算!$D$7*(1-A597)/12-1%%,数据!$J$3:$L$9,3,1),0))/最优测算!$D$7,5)</f>
        <v>0.12676999999999999</v>
      </c>
      <c r="C597" s="8">
        <f>最优测算!$D$7*A597</f>
        <v>182249.99999999956</v>
      </c>
      <c r="D597" s="8">
        <f>最优测算!$D$7*(1-A597)</f>
        <v>267750.00000000047</v>
      </c>
      <c r="E5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7" s="12" t="e">
        <f>IF(表2_4[[#This Row],[年收入总个人所得税税负]]=MIN(表2_4[[#All],[年收入总个人所得税税负]]),表2_4[[#This Row],[年收入总个人所得税税负]],NA())</f>
        <v>#N/A</v>
      </c>
      <c r="G597" s="12">
        <f>1-表2_4[[#This Row],[薪酬发放比例]]</f>
        <v>0.59500000000000097</v>
      </c>
    </row>
    <row r="598" spans="1:7" x14ac:dyDescent="0.25">
      <c r="A598" s="11">
        <v>0.40399999999999903</v>
      </c>
      <c r="B598" s="7">
        <f>ROUND((MAX((最优测算!$D$7*A598-SUM(最优测算!$D$9:$D$25))*{3;10;20;25;30;35;45}%-{0;2520;16920;31920;52920;85920;181920},0)+IFERROR(最优测算!$D$7*(1-A598)*VLOOKUP(最优测算!$D$7*(1-A598)/12-1%%,数据!$J$3:$L$9,2,1)-VLOOKUP(最优测算!$D$7*(1-A598)/12-1%%,数据!$J$3:$L$9,3,1),0))/最优测算!$D$7,5)</f>
        <v>0.12687000000000001</v>
      </c>
      <c r="C598" s="8">
        <f>最优测算!$D$7*A598</f>
        <v>181799.99999999956</v>
      </c>
      <c r="D598" s="8">
        <f>最优测算!$D$7*(1-A598)</f>
        <v>268200.00000000047</v>
      </c>
      <c r="E5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8" s="12" t="e">
        <f>IF(表2_4[[#This Row],[年收入总个人所得税税负]]=MIN(表2_4[[#All],[年收入总个人所得税税负]]),表2_4[[#This Row],[年收入总个人所得税税负]],NA())</f>
        <v>#N/A</v>
      </c>
      <c r="G598" s="12">
        <f>1-表2_4[[#This Row],[薪酬发放比例]]</f>
        <v>0.59600000000000097</v>
      </c>
    </row>
    <row r="599" spans="1:7" x14ac:dyDescent="0.25">
      <c r="A599" s="11">
        <v>0.40299999999999903</v>
      </c>
      <c r="B599" s="7">
        <f>ROUND((MAX((最优测算!$D$7*A599-SUM(最优测算!$D$9:$D$25))*{3;10;20;25;30;35;45}%-{0;2520;16920;31920;52920;85920;181920},0)+IFERROR(最优测算!$D$7*(1-A599)*VLOOKUP(最优测算!$D$7*(1-A599)/12-1%%,数据!$J$3:$L$9,2,1)-VLOOKUP(最优测算!$D$7*(1-A599)/12-1%%,数据!$J$3:$L$9,3,1),0))/最优测算!$D$7,5)</f>
        <v>0.12697</v>
      </c>
      <c r="C599" s="8">
        <f>最优测算!$D$7*A599</f>
        <v>181349.99999999956</v>
      </c>
      <c r="D599" s="8">
        <f>最优测算!$D$7*(1-A599)</f>
        <v>268650.00000000047</v>
      </c>
      <c r="E5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599" s="12" t="e">
        <f>IF(表2_4[[#This Row],[年收入总个人所得税税负]]=MIN(表2_4[[#All],[年收入总个人所得税税负]]),表2_4[[#This Row],[年收入总个人所得税税负]],NA())</f>
        <v>#N/A</v>
      </c>
      <c r="G599" s="12">
        <f>1-表2_4[[#This Row],[薪酬发放比例]]</f>
        <v>0.59700000000000097</v>
      </c>
    </row>
    <row r="600" spans="1:7" x14ac:dyDescent="0.25">
      <c r="A600" s="11">
        <v>0.40199999999999902</v>
      </c>
      <c r="B600" s="7">
        <f>ROUND((MAX((最优测算!$D$7*A600-SUM(最优测算!$D$9:$D$25))*{3;10;20;25;30;35;45}%-{0;2520;16920;31920;52920;85920;181920},0)+IFERROR(最优测算!$D$7*(1-A600)*VLOOKUP(最优测算!$D$7*(1-A600)/12-1%%,数据!$J$3:$L$9,2,1)-VLOOKUP(最优测算!$D$7*(1-A600)/12-1%%,数据!$J$3:$L$9,3,1),0))/最优测算!$D$7,5)</f>
        <v>0.12706999999999999</v>
      </c>
      <c r="C600" s="8">
        <f>最优测算!$D$7*A600</f>
        <v>180899.99999999956</v>
      </c>
      <c r="D600" s="8">
        <f>最优测算!$D$7*(1-A600)</f>
        <v>269100.00000000047</v>
      </c>
      <c r="E6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0" s="12" t="e">
        <f>IF(表2_4[[#This Row],[年收入总个人所得税税负]]=MIN(表2_4[[#All],[年收入总个人所得税税负]]),表2_4[[#This Row],[年收入总个人所得税税负]],NA())</f>
        <v>#N/A</v>
      </c>
      <c r="G600" s="12">
        <f>1-表2_4[[#This Row],[薪酬发放比例]]</f>
        <v>0.59800000000000098</v>
      </c>
    </row>
    <row r="601" spans="1:7" x14ac:dyDescent="0.25">
      <c r="A601" s="11">
        <v>0.40099999999999902</v>
      </c>
      <c r="B601" s="7">
        <f>ROUND((MAX((最优测算!$D$7*A601-SUM(最优测算!$D$9:$D$25))*{3;10;20;25;30;35;45}%-{0;2520;16920;31920;52920;85920;181920},0)+IFERROR(最优测算!$D$7*(1-A601)*VLOOKUP(最优测算!$D$7*(1-A601)/12-1%%,数据!$J$3:$L$9,2,1)-VLOOKUP(最优测算!$D$7*(1-A601)/12-1%%,数据!$J$3:$L$9,3,1),0))/最优测算!$D$7,5)</f>
        <v>0.12717000000000001</v>
      </c>
      <c r="C601" s="8">
        <f>最优测算!$D$7*A601</f>
        <v>180449.99999999956</v>
      </c>
      <c r="D601" s="8">
        <f>最优测算!$D$7*(1-A601)</f>
        <v>269550.00000000047</v>
      </c>
      <c r="E6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1" s="12" t="e">
        <f>IF(表2_4[[#This Row],[年收入总个人所得税税负]]=MIN(表2_4[[#All],[年收入总个人所得税税负]]),表2_4[[#This Row],[年收入总个人所得税税负]],NA())</f>
        <v>#N/A</v>
      </c>
      <c r="G601" s="12">
        <f>1-表2_4[[#This Row],[薪酬发放比例]]</f>
        <v>0.59900000000000098</v>
      </c>
    </row>
    <row r="602" spans="1:7" x14ac:dyDescent="0.25">
      <c r="A602" s="11">
        <v>0.39999999999999902</v>
      </c>
      <c r="B602" s="7">
        <f>ROUND((MAX((最优测算!$D$7*A602-SUM(最优测算!$D$9:$D$25))*{3;10;20;25;30;35;45}%-{0;2520;16920;31920;52920;85920;181920},0)+IFERROR(最优测算!$D$7*(1-A602)*VLOOKUP(最优测算!$D$7*(1-A602)/12-1%%,数据!$J$3:$L$9,2,1)-VLOOKUP(最优测算!$D$7*(1-A602)/12-1%%,数据!$J$3:$L$9,3,1),0))/最优测算!$D$7,5)</f>
        <v>0.12726999999999999</v>
      </c>
      <c r="C602" s="8">
        <f>最优测算!$D$7*A602</f>
        <v>179999.99999999956</v>
      </c>
      <c r="D602" s="8">
        <f>最优测算!$D$7*(1-A602)</f>
        <v>270000.00000000047</v>
      </c>
      <c r="E6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2" s="12" t="e">
        <f>IF(表2_4[[#This Row],[年收入总个人所得税税负]]=MIN(表2_4[[#All],[年收入总个人所得税税负]]),表2_4[[#This Row],[年收入总个人所得税税负]],NA())</f>
        <v>#N/A</v>
      </c>
      <c r="G602" s="12">
        <f>1-表2_4[[#This Row],[薪酬发放比例]]</f>
        <v>0.60000000000000098</v>
      </c>
    </row>
    <row r="603" spans="1:7" x14ac:dyDescent="0.25">
      <c r="A603" s="11">
        <v>0.39899999999999902</v>
      </c>
      <c r="B603" s="7">
        <f>ROUND((MAX((最优测算!$D$7*A603-SUM(最优测算!$D$9:$D$25))*{3;10;20;25;30;35;45}%-{0;2520;16920;31920;52920;85920;181920},0)+IFERROR(最优测算!$D$7*(1-A603)*VLOOKUP(最优测算!$D$7*(1-A603)/12-1%%,数据!$J$3:$L$9,2,1)-VLOOKUP(最优测算!$D$7*(1-A603)/12-1%%,数据!$J$3:$L$9,3,1),0))/最优测算!$D$7,5)</f>
        <v>0.12737000000000001</v>
      </c>
      <c r="C603" s="8">
        <f>最优测算!$D$7*A603</f>
        <v>179549.99999999956</v>
      </c>
      <c r="D603" s="8">
        <f>最优测算!$D$7*(1-A603)</f>
        <v>270450.00000000047</v>
      </c>
      <c r="E6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3" s="12" t="e">
        <f>IF(表2_4[[#This Row],[年收入总个人所得税税负]]=MIN(表2_4[[#All],[年收入总个人所得税税负]]),表2_4[[#This Row],[年收入总个人所得税税负]],NA())</f>
        <v>#N/A</v>
      </c>
      <c r="G603" s="12">
        <f>1-表2_4[[#This Row],[薪酬发放比例]]</f>
        <v>0.60100000000000098</v>
      </c>
    </row>
    <row r="604" spans="1:7" x14ac:dyDescent="0.25">
      <c r="A604" s="11">
        <v>0.39799999999999902</v>
      </c>
      <c r="B604" s="7">
        <f>ROUND((MAX((最优测算!$D$7*A604-SUM(最优测算!$D$9:$D$25))*{3;10;20;25;30;35;45}%-{0;2520;16920;31920;52920;85920;181920},0)+IFERROR(最优测算!$D$7*(1-A604)*VLOOKUP(最优测算!$D$7*(1-A604)/12-1%%,数据!$J$3:$L$9,2,1)-VLOOKUP(最优测算!$D$7*(1-A604)/12-1%%,数据!$J$3:$L$9,3,1),0))/最优测算!$D$7,5)</f>
        <v>0.12747</v>
      </c>
      <c r="C604" s="8">
        <f>最优测算!$D$7*A604</f>
        <v>179099.99999999956</v>
      </c>
      <c r="D604" s="8">
        <f>最优测算!$D$7*(1-A604)</f>
        <v>270900.00000000047</v>
      </c>
      <c r="E6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4" s="12" t="e">
        <f>IF(表2_4[[#This Row],[年收入总个人所得税税负]]=MIN(表2_4[[#All],[年收入总个人所得税税负]]),表2_4[[#This Row],[年收入总个人所得税税负]],NA())</f>
        <v>#N/A</v>
      </c>
      <c r="G604" s="12">
        <f>1-表2_4[[#This Row],[薪酬发放比例]]</f>
        <v>0.60200000000000098</v>
      </c>
    </row>
    <row r="605" spans="1:7" x14ac:dyDescent="0.25">
      <c r="A605" s="11">
        <v>0.39699999999999902</v>
      </c>
      <c r="B605" s="7">
        <f>ROUND((MAX((最优测算!$D$7*A605-SUM(最优测算!$D$9:$D$25))*{3;10;20;25;30;35;45}%-{0;2520;16920;31920;52920;85920;181920},0)+IFERROR(最优测算!$D$7*(1-A605)*VLOOKUP(最优测算!$D$7*(1-A605)/12-1%%,数据!$J$3:$L$9,2,1)-VLOOKUP(最优测算!$D$7*(1-A605)/12-1%%,数据!$J$3:$L$9,3,1),0))/最优测算!$D$7,5)</f>
        <v>0.12756999999999999</v>
      </c>
      <c r="C605" s="8">
        <f>最优测算!$D$7*A605</f>
        <v>178649.99999999956</v>
      </c>
      <c r="D605" s="8">
        <f>最优测算!$D$7*(1-A605)</f>
        <v>271350.00000000047</v>
      </c>
      <c r="E6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5" s="12" t="e">
        <f>IF(表2_4[[#This Row],[年收入总个人所得税税负]]=MIN(表2_4[[#All],[年收入总个人所得税税负]]),表2_4[[#This Row],[年收入总个人所得税税负]],NA())</f>
        <v>#N/A</v>
      </c>
      <c r="G605" s="12">
        <f>1-表2_4[[#This Row],[薪酬发放比例]]</f>
        <v>0.60300000000000098</v>
      </c>
    </row>
    <row r="606" spans="1:7" x14ac:dyDescent="0.25">
      <c r="A606" s="11">
        <v>0.39599999999999902</v>
      </c>
      <c r="B606" s="7">
        <f>ROUND((MAX((最优测算!$D$7*A606-SUM(最优测算!$D$9:$D$25))*{3;10;20;25;30;35;45}%-{0;2520;16920;31920;52920;85920;181920},0)+IFERROR(最优测算!$D$7*(1-A606)*VLOOKUP(最优测算!$D$7*(1-A606)/12-1%%,数据!$J$3:$L$9,2,1)-VLOOKUP(最优测算!$D$7*(1-A606)/12-1%%,数据!$J$3:$L$9,3,1),0))/最优测算!$D$7,5)</f>
        <v>0.12767000000000001</v>
      </c>
      <c r="C606" s="8">
        <f>最优测算!$D$7*A606</f>
        <v>178199.99999999956</v>
      </c>
      <c r="D606" s="8">
        <f>最优测算!$D$7*(1-A606)</f>
        <v>271800.00000000047</v>
      </c>
      <c r="E6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6" s="12" t="e">
        <f>IF(表2_4[[#This Row],[年收入总个人所得税税负]]=MIN(表2_4[[#All],[年收入总个人所得税税负]]),表2_4[[#This Row],[年收入总个人所得税税负]],NA())</f>
        <v>#N/A</v>
      </c>
      <c r="G606" s="12">
        <f>1-表2_4[[#This Row],[薪酬发放比例]]</f>
        <v>0.60400000000000098</v>
      </c>
    </row>
    <row r="607" spans="1:7" x14ac:dyDescent="0.25">
      <c r="A607" s="11">
        <v>0.39499999999999902</v>
      </c>
      <c r="B607" s="7">
        <f>ROUND((MAX((最优测算!$D$7*A607-SUM(最优测算!$D$9:$D$25))*{3;10;20;25;30;35;45}%-{0;2520;16920;31920;52920;85920;181920},0)+IFERROR(最优测算!$D$7*(1-A607)*VLOOKUP(最优测算!$D$7*(1-A607)/12-1%%,数据!$J$3:$L$9,2,1)-VLOOKUP(最优测算!$D$7*(1-A607)/12-1%%,数据!$J$3:$L$9,3,1),0))/最优测算!$D$7,5)</f>
        <v>0.12776999999999999</v>
      </c>
      <c r="C607" s="8">
        <f>最优测算!$D$7*A607</f>
        <v>177749.99999999956</v>
      </c>
      <c r="D607" s="8">
        <f>最优测算!$D$7*(1-A607)</f>
        <v>272250.00000000047</v>
      </c>
      <c r="E6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7" s="12" t="e">
        <f>IF(表2_4[[#This Row],[年收入总个人所得税税负]]=MIN(表2_4[[#All],[年收入总个人所得税税负]]),表2_4[[#This Row],[年收入总个人所得税税负]],NA())</f>
        <v>#N/A</v>
      </c>
      <c r="G607" s="12">
        <f>1-表2_4[[#This Row],[薪酬发放比例]]</f>
        <v>0.60500000000000098</v>
      </c>
    </row>
    <row r="608" spans="1:7" x14ac:dyDescent="0.25">
      <c r="A608" s="11">
        <v>0.39399999999999902</v>
      </c>
      <c r="B608" s="7">
        <f>ROUND((MAX((最优测算!$D$7*A608-SUM(最优测算!$D$9:$D$25))*{3;10;20;25;30;35;45}%-{0;2520;16920;31920;52920;85920;181920},0)+IFERROR(最优测算!$D$7*(1-A608)*VLOOKUP(最优测算!$D$7*(1-A608)/12-1%%,数据!$J$3:$L$9,2,1)-VLOOKUP(最优测算!$D$7*(1-A608)/12-1%%,数据!$J$3:$L$9,3,1),0))/最优测算!$D$7,5)</f>
        <v>0.12787000000000001</v>
      </c>
      <c r="C608" s="8">
        <f>最优测算!$D$7*A608</f>
        <v>177299.99999999956</v>
      </c>
      <c r="D608" s="8">
        <f>最优测算!$D$7*(1-A608)</f>
        <v>272700.00000000047</v>
      </c>
      <c r="E6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8" s="12" t="e">
        <f>IF(表2_4[[#This Row],[年收入总个人所得税税负]]=MIN(表2_4[[#All],[年收入总个人所得税税负]]),表2_4[[#This Row],[年收入总个人所得税税负]],NA())</f>
        <v>#N/A</v>
      </c>
      <c r="G608" s="12">
        <f>1-表2_4[[#This Row],[薪酬发放比例]]</f>
        <v>0.60600000000000098</v>
      </c>
    </row>
    <row r="609" spans="1:7" x14ac:dyDescent="0.25">
      <c r="A609" s="11">
        <v>0.39299999999999902</v>
      </c>
      <c r="B609" s="7">
        <f>ROUND((MAX((最优测算!$D$7*A609-SUM(最优测算!$D$9:$D$25))*{3;10;20;25;30;35;45}%-{0;2520;16920;31920;52920;85920;181920},0)+IFERROR(最优测算!$D$7*(1-A609)*VLOOKUP(最优测算!$D$7*(1-A609)/12-1%%,数据!$J$3:$L$9,2,1)-VLOOKUP(最优测算!$D$7*(1-A609)/12-1%%,数据!$J$3:$L$9,3,1),0))/最优测算!$D$7,5)</f>
        <v>0.12797</v>
      </c>
      <c r="C609" s="8">
        <f>最优测算!$D$7*A609</f>
        <v>176849.99999999956</v>
      </c>
      <c r="D609" s="8">
        <f>最优测算!$D$7*(1-A609)</f>
        <v>273150.00000000047</v>
      </c>
      <c r="E6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09" s="12" t="e">
        <f>IF(表2_4[[#This Row],[年收入总个人所得税税负]]=MIN(表2_4[[#All],[年收入总个人所得税税负]]),表2_4[[#This Row],[年收入总个人所得税税负]],NA())</f>
        <v>#N/A</v>
      </c>
      <c r="G609" s="12">
        <f>1-表2_4[[#This Row],[薪酬发放比例]]</f>
        <v>0.60700000000000098</v>
      </c>
    </row>
    <row r="610" spans="1:7" x14ac:dyDescent="0.25">
      <c r="A610" s="11">
        <v>0.39199999999999902</v>
      </c>
      <c r="B610" s="7">
        <f>ROUND((MAX((最优测算!$D$7*A610-SUM(最优测算!$D$9:$D$25))*{3;10;20;25;30;35;45}%-{0;2520;16920;31920;52920;85920;181920},0)+IFERROR(最优测算!$D$7*(1-A610)*VLOOKUP(最优测算!$D$7*(1-A610)/12-1%%,数据!$J$3:$L$9,2,1)-VLOOKUP(最优测算!$D$7*(1-A610)/12-1%%,数据!$J$3:$L$9,3,1),0))/最优测算!$D$7,5)</f>
        <v>0.12806999999999999</v>
      </c>
      <c r="C610" s="8">
        <f>最优测算!$D$7*A610</f>
        <v>176399.99999999956</v>
      </c>
      <c r="D610" s="8">
        <f>最优测算!$D$7*(1-A610)</f>
        <v>273600.00000000047</v>
      </c>
      <c r="E6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0" s="12" t="e">
        <f>IF(表2_4[[#This Row],[年收入总个人所得税税负]]=MIN(表2_4[[#All],[年收入总个人所得税税负]]),表2_4[[#This Row],[年收入总个人所得税税负]],NA())</f>
        <v>#N/A</v>
      </c>
      <c r="G610" s="12">
        <f>1-表2_4[[#This Row],[薪酬发放比例]]</f>
        <v>0.60800000000000098</v>
      </c>
    </row>
    <row r="611" spans="1:7" x14ac:dyDescent="0.25">
      <c r="A611" s="11">
        <v>0.39099999999999902</v>
      </c>
      <c r="B611" s="7">
        <f>ROUND((MAX((最优测算!$D$7*A611-SUM(最优测算!$D$9:$D$25))*{3;10;20;25;30;35;45}%-{0;2520;16920;31920;52920;85920;181920},0)+IFERROR(最优测算!$D$7*(1-A611)*VLOOKUP(最优测算!$D$7*(1-A611)/12-1%%,数据!$J$3:$L$9,2,1)-VLOOKUP(最优测算!$D$7*(1-A611)/12-1%%,数据!$J$3:$L$9,3,1),0))/最优测算!$D$7,5)</f>
        <v>0.12817000000000001</v>
      </c>
      <c r="C611" s="8">
        <f>最优测算!$D$7*A611</f>
        <v>175949.99999999956</v>
      </c>
      <c r="D611" s="8">
        <f>最优测算!$D$7*(1-A611)</f>
        <v>274050.00000000047</v>
      </c>
      <c r="E6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1" s="12" t="e">
        <f>IF(表2_4[[#This Row],[年收入总个人所得税税负]]=MIN(表2_4[[#All],[年收入总个人所得税税负]]),表2_4[[#This Row],[年收入总个人所得税税负]],NA())</f>
        <v>#N/A</v>
      </c>
      <c r="G611" s="12">
        <f>1-表2_4[[#This Row],[薪酬发放比例]]</f>
        <v>0.60900000000000098</v>
      </c>
    </row>
    <row r="612" spans="1:7" x14ac:dyDescent="0.25">
      <c r="A612" s="11">
        <v>0.38999999999999901</v>
      </c>
      <c r="B612" s="7">
        <f>ROUND((MAX((最优测算!$D$7*A612-SUM(最优测算!$D$9:$D$25))*{3;10;20;25;30;35;45}%-{0;2520;16920;31920;52920;85920;181920},0)+IFERROR(最优测算!$D$7*(1-A612)*VLOOKUP(最优测算!$D$7*(1-A612)/12-1%%,数据!$J$3:$L$9,2,1)-VLOOKUP(最优测算!$D$7*(1-A612)/12-1%%,数据!$J$3:$L$9,3,1),0))/最优测算!$D$7,5)</f>
        <v>0.12827</v>
      </c>
      <c r="C612" s="8">
        <f>最优测算!$D$7*A612</f>
        <v>175499.99999999956</v>
      </c>
      <c r="D612" s="8">
        <f>最优测算!$D$7*(1-A612)</f>
        <v>274500.00000000047</v>
      </c>
      <c r="E6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2" s="12" t="e">
        <f>IF(表2_4[[#This Row],[年收入总个人所得税税负]]=MIN(表2_4[[#All],[年收入总个人所得税税负]]),表2_4[[#This Row],[年收入总个人所得税税负]],NA())</f>
        <v>#N/A</v>
      </c>
      <c r="G612" s="12">
        <f>1-表2_4[[#This Row],[薪酬发放比例]]</f>
        <v>0.61000000000000099</v>
      </c>
    </row>
    <row r="613" spans="1:7" x14ac:dyDescent="0.25">
      <c r="A613" s="11">
        <v>0.38899999999999901</v>
      </c>
      <c r="B613" s="7">
        <f>ROUND((MAX((最优测算!$D$7*A613-SUM(最优测算!$D$9:$D$25))*{3;10;20;25;30;35;45}%-{0;2520;16920;31920;52920;85920;181920},0)+IFERROR(最优测算!$D$7*(1-A613)*VLOOKUP(最优测算!$D$7*(1-A613)/12-1%%,数据!$J$3:$L$9,2,1)-VLOOKUP(最优测算!$D$7*(1-A613)/12-1%%,数据!$J$3:$L$9,3,1),0))/最优测算!$D$7,5)</f>
        <v>0.12837000000000001</v>
      </c>
      <c r="C613" s="8">
        <f>最优测算!$D$7*A613</f>
        <v>175049.99999999956</v>
      </c>
      <c r="D613" s="8">
        <f>最优测算!$D$7*(1-A613)</f>
        <v>274950.00000000047</v>
      </c>
      <c r="E6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3" s="12" t="e">
        <f>IF(表2_4[[#This Row],[年收入总个人所得税税负]]=MIN(表2_4[[#All],[年收入总个人所得税税负]]),表2_4[[#This Row],[年收入总个人所得税税负]],NA())</f>
        <v>#N/A</v>
      </c>
      <c r="G613" s="12">
        <f>1-表2_4[[#This Row],[薪酬发放比例]]</f>
        <v>0.61100000000000099</v>
      </c>
    </row>
    <row r="614" spans="1:7" x14ac:dyDescent="0.25">
      <c r="A614" s="11">
        <v>0.38799999999999901</v>
      </c>
      <c r="B614" s="7">
        <f>ROUND((MAX((最优测算!$D$7*A614-SUM(最优测算!$D$9:$D$25))*{3;10;20;25;30;35;45}%-{0;2520;16920;31920;52920;85920;181920},0)+IFERROR(最优测算!$D$7*(1-A614)*VLOOKUP(最优测算!$D$7*(1-A614)/12-1%%,数据!$J$3:$L$9,2,1)-VLOOKUP(最优测算!$D$7*(1-A614)/12-1%%,数据!$J$3:$L$9,3,1),0))/最优测算!$D$7,5)</f>
        <v>0.12847</v>
      </c>
      <c r="C614" s="8">
        <f>最优测算!$D$7*A614</f>
        <v>174599.99999999956</v>
      </c>
      <c r="D614" s="8">
        <f>最优测算!$D$7*(1-A614)</f>
        <v>275400.00000000047</v>
      </c>
      <c r="E6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4" s="12" t="e">
        <f>IF(表2_4[[#This Row],[年收入总个人所得税税负]]=MIN(表2_4[[#All],[年收入总个人所得税税负]]),表2_4[[#This Row],[年收入总个人所得税税负]],NA())</f>
        <v>#N/A</v>
      </c>
      <c r="G614" s="12">
        <f>1-表2_4[[#This Row],[薪酬发放比例]]</f>
        <v>0.61200000000000099</v>
      </c>
    </row>
    <row r="615" spans="1:7" x14ac:dyDescent="0.25">
      <c r="A615" s="11">
        <v>0.38699999999999901</v>
      </c>
      <c r="B615" s="7">
        <f>ROUND((MAX((最优测算!$D$7*A615-SUM(最优测算!$D$9:$D$25))*{3;10;20;25;30;35;45}%-{0;2520;16920;31920;52920;85920;181920},0)+IFERROR(最优测算!$D$7*(1-A615)*VLOOKUP(最优测算!$D$7*(1-A615)/12-1%%,数据!$J$3:$L$9,2,1)-VLOOKUP(最优测算!$D$7*(1-A615)/12-1%%,数据!$J$3:$L$9,3,1),0))/最优测算!$D$7,5)</f>
        <v>0.12856999999999999</v>
      </c>
      <c r="C615" s="8">
        <f>最优测算!$D$7*A615</f>
        <v>174149.99999999956</v>
      </c>
      <c r="D615" s="8">
        <f>最优测算!$D$7*(1-A615)</f>
        <v>275850.00000000047</v>
      </c>
      <c r="E6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5" s="12" t="e">
        <f>IF(表2_4[[#This Row],[年收入总个人所得税税负]]=MIN(表2_4[[#All],[年收入总个人所得税税负]]),表2_4[[#This Row],[年收入总个人所得税税负]],NA())</f>
        <v>#N/A</v>
      </c>
      <c r="G615" s="12">
        <f>1-表2_4[[#This Row],[薪酬发放比例]]</f>
        <v>0.61300000000000099</v>
      </c>
    </row>
    <row r="616" spans="1:7" x14ac:dyDescent="0.25">
      <c r="A616" s="11">
        <v>0.38599999999999901</v>
      </c>
      <c r="B616" s="7">
        <f>ROUND((MAX((最优测算!$D$7*A616-SUM(最优测算!$D$9:$D$25))*{3;10;20;25;30;35;45}%-{0;2520;16920;31920;52920;85920;181920},0)+IFERROR(最优测算!$D$7*(1-A616)*VLOOKUP(最优测算!$D$7*(1-A616)/12-1%%,数据!$J$3:$L$9,2,1)-VLOOKUP(最优测算!$D$7*(1-A616)/12-1%%,数据!$J$3:$L$9,3,1),0))/最优测算!$D$7,5)</f>
        <v>0.12867000000000001</v>
      </c>
      <c r="C616" s="8">
        <f>最优测算!$D$7*A616</f>
        <v>173699.99999999956</v>
      </c>
      <c r="D616" s="8">
        <f>最优测算!$D$7*(1-A616)</f>
        <v>276300.00000000047</v>
      </c>
      <c r="E6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6" s="12" t="e">
        <f>IF(表2_4[[#This Row],[年收入总个人所得税税负]]=MIN(表2_4[[#All],[年收入总个人所得税税负]]),表2_4[[#This Row],[年收入总个人所得税税负]],NA())</f>
        <v>#N/A</v>
      </c>
      <c r="G616" s="12">
        <f>1-表2_4[[#This Row],[薪酬发放比例]]</f>
        <v>0.61400000000000099</v>
      </c>
    </row>
    <row r="617" spans="1:7" x14ac:dyDescent="0.25">
      <c r="A617" s="11">
        <v>0.38499999999999901</v>
      </c>
      <c r="B617" s="7">
        <f>ROUND((MAX((最优测算!$D$7*A617-SUM(最优测算!$D$9:$D$25))*{3;10;20;25;30;35;45}%-{0;2520;16920;31920;52920;85920;181920},0)+IFERROR(最优测算!$D$7*(1-A617)*VLOOKUP(最优测算!$D$7*(1-A617)/12-1%%,数据!$J$3:$L$9,2,1)-VLOOKUP(最优测算!$D$7*(1-A617)/12-1%%,数据!$J$3:$L$9,3,1),0))/最优测算!$D$7,5)</f>
        <v>0.12877</v>
      </c>
      <c r="C617" s="8">
        <f>最优测算!$D$7*A617</f>
        <v>173249.99999999956</v>
      </c>
      <c r="D617" s="8">
        <f>最优测算!$D$7*(1-A617)</f>
        <v>276750.00000000047</v>
      </c>
      <c r="E6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7" s="12" t="e">
        <f>IF(表2_4[[#This Row],[年收入总个人所得税税负]]=MIN(表2_4[[#All],[年收入总个人所得税税负]]),表2_4[[#This Row],[年收入总个人所得税税负]],NA())</f>
        <v>#N/A</v>
      </c>
      <c r="G617" s="12">
        <f>1-表2_4[[#This Row],[薪酬发放比例]]</f>
        <v>0.61500000000000099</v>
      </c>
    </row>
    <row r="618" spans="1:7" x14ac:dyDescent="0.25">
      <c r="A618" s="11">
        <v>0.38399999999999901</v>
      </c>
      <c r="B618" s="7">
        <f>ROUND((MAX((最优测算!$D$7*A618-SUM(最优测算!$D$9:$D$25))*{3;10;20;25;30;35;45}%-{0;2520;16920;31920;52920;85920;181920},0)+IFERROR(最优测算!$D$7*(1-A618)*VLOOKUP(最优测算!$D$7*(1-A618)/12-1%%,数据!$J$3:$L$9,2,1)-VLOOKUP(最优测算!$D$7*(1-A618)/12-1%%,数据!$J$3:$L$9,3,1),0))/最优测算!$D$7,5)</f>
        <v>0.12887000000000001</v>
      </c>
      <c r="C618" s="8">
        <f>最优测算!$D$7*A618</f>
        <v>172799.99999999956</v>
      </c>
      <c r="D618" s="8">
        <f>最优测算!$D$7*(1-A618)</f>
        <v>277200.00000000047</v>
      </c>
      <c r="E6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8" s="12" t="e">
        <f>IF(表2_4[[#This Row],[年收入总个人所得税税负]]=MIN(表2_4[[#All],[年收入总个人所得税税负]]),表2_4[[#This Row],[年收入总个人所得税税负]],NA())</f>
        <v>#N/A</v>
      </c>
      <c r="G618" s="12">
        <f>1-表2_4[[#This Row],[薪酬发放比例]]</f>
        <v>0.61600000000000099</v>
      </c>
    </row>
    <row r="619" spans="1:7" x14ac:dyDescent="0.25">
      <c r="A619" s="11">
        <v>0.38299999999999901</v>
      </c>
      <c r="B619" s="7">
        <f>ROUND((MAX((最优测算!$D$7*A619-SUM(最优测算!$D$9:$D$25))*{3;10;20;25;30;35;45}%-{0;2520;16920;31920;52920;85920;181920},0)+IFERROR(最优测算!$D$7*(1-A619)*VLOOKUP(最优测算!$D$7*(1-A619)/12-1%%,数据!$J$3:$L$9,2,1)-VLOOKUP(最优测算!$D$7*(1-A619)/12-1%%,数据!$J$3:$L$9,3,1),0))/最优测算!$D$7,5)</f>
        <v>0.12897</v>
      </c>
      <c r="C619" s="8">
        <f>最优测算!$D$7*A619</f>
        <v>172349.99999999956</v>
      </c>
      <c r="D619" s="8">
        <f>最优测算!$D$7*(1-A619)</f>
        <v>277650.00000000047</v>
      </c>
      <c r="E6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19" s="12" t="e">
        <f>IF(表2_4[[#This Row],[年收入总个人所得税税负]]=MIN(表2_4[[#All],[年收入总个人所得税税负]]),表2_4[[#This Row],[年收入总个人所得税税负]],NA())</f>
        <v>#N/A</v>
      </c>
      <c r="G619" s="12">
        <f>1-表2_4[[#This Row],[薪酬发放比例]]</f>
        <v>0.61700000000000099</v>
      </c>
    </row>
    <row r="620" spans="1:7" x14ac:dyDescent="0.25">
      <c r="A620" s="11">
        <v>0.38199999999999901</v>
      </c>
      <c r="B620" s="7">
        <f>ROUND((MAX((最优测算!$D$7*A620-SUM(最优测算!$D$9:$D$25))*{3;10;20;25;30;35;45}%-{0;2520;16920;31920;52920;85920;181920},0)+IFERROR(最优测算!$D$7*(1-A620)*VLOOKUP(最优测算!$D$7*(1-A620)/12-1%%,数据!$J$3:$L$9,2,1)-VLOOKUP(最优测算!$D$7*(1-A620)/12-1%%,数据!$J$3:$L$9,3,1),0))/最优测算!$D$7,5)</f>
        <v>0.12906999999999999</v>
      </c>
      <c r="C620" s="8">
        <f>最优测算!$D$7*A620</f>
        <v>171899.99999999956</v>
      </c>
      <c r="D620" s="8">
        <f>最优测算!$D$7*(1-A620)</f>
        <v>278100.00000000047</v>
      </c>
      <c r="E6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0" s="12" t="e">
        <f>IF(表2_4[[#This Row],[年收入总个人所得税税负]]=MIN(表2_4[[#All],[年收入总个人所得税税负]]),表2_4[[#This Row],[年收入总个人所得税税负]],NA())</f>
        <v>#N/A</v>
      </c>
      <c r="G620" s="12">
        <f>1-表2_4[[#This Row],[薪酬发放比例]]</f>
        <v>0.61800000000000099</v>
      </c>
    </row>
    <row r="621" spans="1:7" x14ac:dyDescent="0.25">
      <c r="A621" s="11">
        <v>0.38099999999999901</v>
      </c>
      <c r="B621" s="7">
        <f>ROUND((MAX((最优测算!$D$7*A621-SUM(最优测算!$D$9:$D$25))*{3;10;20;25;30;35;45}%-{0;2520;16920;31920;52920;85920;181920},0)+IFERROR(最优测算!$D$7*(1-A621)*VLOOKUP(最优测算!$D$7*(1-A621)/12-1%%,数据!$J$3:$L$9,2,1)-VLOOKUP(最优测算!$D$7*(1-A621)/12-1%%,数据!$J$3:$L$9,3,1),0))/最优测算!$D$7,5)</f>
        <v>0.12917000000000001</v>
      </c>
      <c r="C621" s="8">
        <f>最优测算!$D$7*A621</f>
        <v>171449.99999999956</v>
      </c>
      <c r="D621" s="8">
        <f>最优测算!$D$7*(1-A621)</f>
        <v>278550.00000000047</v>
      </c>
      <c r="E6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1" s="12" t="e">
        <f>IF(表2_4[[#This Row],[年收入总个人所得税税负]]=MIN(表2_4[[#All],[年收入总个人所得税税负]]),表2_4[[#This Row],[年收入总个人所得税税负]],NA())</f>
        <v>#N/A</v>
      </c>
      <c r="G621" s="12">
        <f>1-表2_4[[#This Row],[薪酬发放比例]]</f>
        <v>0.61900000000000099</v>
      </c>
    </row>
    <row r="622" spans="1:7" x14ac:dyDescent="0.25">
      <c r="A622" s="11">
        <v>0.37999999999999901</v>
      </c>
      <c r="B622" s="7">
        <f>ROUND((MAX((最优测算!$D$7*A622-SUM(最优测算!$D$9:$D$25))*{3;10;20;25;30;35;45}%-{0;2520;16920;31920;52920;85920;181920},0)+IFERROR(最优测算!$D$7*(1-A622)*VLOOKUP(最优测算!$D$7*(1-A622)/12-1%%,数据!$J$3:$L$9,2,1)-VLOOKUP(最优测算!$D$7*(1-A622)/12-1%%,数据!$J$3:$L$9,3,1),0))/最优测算!$D$7,5)</f>
        <v>0.12927</v>
      </c>
      <c r="C622" s="8">
        <f>最优测算!$D$7*A622</f>
        <v>170999.99999999956</v>
      </c>
      <c r="D622" s="8">
        <f>最优测算!$D$7*(1-A622)</f>
        <v>279000.00000000047</v>
      </c>
      <c r="E6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2" s="12" t="e">
        <f>IF(表2_4[[#This Row],[年收入总个人所得税税负]]=MIN(表2_4[[#All],[年收入总个人所得税税负]]),表2_4[[#This Row],[年收入总个人所得税税负]],NA())</f>
        <v>#N/A</v>
      </c>
      <c r="G622" s="12">
        <f>1-表2_4[[#This Row],[薪酬发放比例]]</f>
        <v>0.62000000000000099</v>
      </c>
    </row>
    <row r="623" spans="1:7" x14ac:dyDescent="0.25">
      <c r="A623" s="11">
        <v>0.378999999999999</v>
      </c>
      <c r="B623" s="7">
        <f>ROUND((MAX((最优测算!$D$7*A623-SUM(最优测算!$D$9:$D$25))*{3;10;20;25;30;35;45}%-{0;2520;16920;31920;52920;85920;181920},0)+IFERROR(最优测算!$D$7*(1-A623)*VLOOKUP(最优测算!$D$7*(1-A623)/12-1%%,数据!$J$3:$L$9,2,1)-VLOOKUP(最优测算!$D$7*(1-A623)/12-1%%,数据!$J$3:$L$9,3,1),0))/最优测算!$D$7,5)</f>
        <v>0.12937000000000001</v>
      </c>
      <c r="C623" s="8">
        <f>最优测算!$D$7*A623</f>
        <v>170549.99999999956</v>
      </c>
      <c r="D623" s="8">
        <f>最优测算!$D$7*(1-A623)</f>
        <v>279450.00000000047</v>
      </c>
      <c r="E6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3" s="12" t="e">
        <f>IF(表2_4[[#This Row],[年收入总个人所得税税负]]=MIN(表2_4[[#All],[年收入总个人所得税税负]]),表2_4[[#This Row],[年收入总个人所得税税负]],NA())</f>
        <v>#N/A</v>
      </c>
      <c r="G623" s="12">
        <f>1-表2_4[[#This Row],[薪酬发放比例]]</f>
        <v>0.621000000000001</v>
      </c>
    </row>
    <row r="624" spans="1:7" x14ac:dyDescent="0.25">
      <c r="A624" s="11">
        <v>0.377999999999999</v>
      </c>
      <c r="B624" s="7">
        <f>ROUND((MAX((最优测算!$D$7*A624-SUM(最优测算!$D$9:$D$25))*{3;10;20;25;30;35;45}%-{0;2520;16920;31920;52920;85920;181920},0)+IFERROR(最优测算!$D$7*(1-A624)*VLOOKUP(最优测算!$D$7*(1-A624)/12-1%%,数据!$J$3:$L$9,2,1)-VLOOKUP(最优测算!$D$7*(1-A624)/12-1%%,数据!$J$3:$L$9,3,1),0))/最优测算!$D$7,5)</f>
        <v>0.12947</v>
      </c>
      <c r="C624" s="8">
        <f>最优测算!$D$7*A624</f>
        <v>170099.99999999956</v>
      </c>
      <c r="D624" s="8">
        <f>最优测算!$D$7*(1-A624)</f>
        <v>279900.00000000047</v>
      </c>
      <c r="E6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4" s="12" t="e">
        <f>IF(表2_4[[#This Row],[年收入总个人所得税税负]]=MIN(表2_4[[#All],[年收入总个人所得税税负]]),表2_4[[#This Row],[年收入总个人所得税税负]],NA())</f>
        <v>#N/A</v>
      </c>
      <c r="G624" s="12">
        <f>1-表2_4[[#This Row],[薪酬发放比例]]</f>
        <v>0.622000000000001</v>
      </c>
    </row>
    <row r="625" spans="1:7" x14ac:dyDescent="0.25">
      <c r="A625" s="11">
        <v>0.376999999999999</v>
      </c>
      <c r="B625" s="7">
        <f>ROUND((MAX((最优测算!$D$7*A625-SUM(最优测算!$D$9:$D$25))*{3;10;20;25;30;35;45}%-{0;2520;16920;31920;52920;85920;181920},0)+IFERROR(最优测算!$D$7*(1-A625)*VLOOKUP(最优测算!$D$7*(1-A625)/12-1%%,数据!$J$3:$L$9,2,1)-VLOOKUP(最优测算!$D$7*(1-A625)/12-1%%,数据!$J$3:$L$9,3,1),0))/最优测算!$D$7,5)</f>
        <v>0.12956999999999999</v>
      </c>
      <c r="C625" s="8">
        <f>最优测算!$D$7*A625</f>
        <v>169649.99999999956</v>
      </c>
      <c r="D625" s="8">
        <f>最优测算!$D$7*(1-A625)</f>
        <v>280350.00000000047</v>
      </c>
      <c r="E6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5" s="12" t="e">
        <f>IF(表2_4[[#This Row],[年收入总个人所得税税负]]=MIN(表2_4[[#All],[年收入总个人所得税税负]]),表2_4[[#This Row],[年收入总个人所得税税负]],NA())</f>
        <v>#N/A</v>
      </c>
      <c r="G625" s="12">
        <f>1-表2_4[[#This Row],[薪酬发放比例]]</f>
        <v>0.623000000000001</v>
      </c>
    </row>
    <row r="626" spans="1:7" x14ac:dyDescent="0.25">
      <c r="A626" s="11">
        <v>0.375999999999999</v>
      </c>
      <c r="B626" s="7">
        <f>ROUND((MAX((最优测算!$D$7*A626-SUM(最优测算!$D$9:$D$25))*{3;10;20;25;30;35;45}%-{0;2520;16920;31920;52920;85920;181920},0)+IFERROR(最优测算!$D$7*(1-A626)*VLOOKUP(最优测算!$D$7*(1-A626)/12-1%%,数据!$J$3:$L$9,2,1)-VLOOKUP(最优测算!$D$7*(1-A626)/12-1%%,数据!$J$3:$L$9,3,1),0))/最优测算!$D$7,5)</f>
        <v>0.12967000000000001</v>
      </c>
      <c r="C626" s="8">
        <f>最优测算!$D$7*A626</f>
        <v>169199.99999999956</v>
      </c>
      <c r="D626" s="8">
        <f>最优测算!$D$7*(1-A626)</f>
        <v>280800.00000000047</v>
      </c>
      <c r="E6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6" s="12" t="e">
        <f>IF(表2_4[[#This Row],[年收入总个人所得税税负]]=MIN(表2_4[[#All],[年收入总个人所得税税负]]),表2_4[[#This Row],[年收入总个人所得税税负]],NA())</f>
        <v>#N/A</v>
      </c>
      <c r="G626" s="12">
        <f>1-表2_4[[#This Row],[薪酬发放比例]]</f>
        <v>0.624000000000001</v>
      </c>
    </row>
    <row r="627" spans="1:7" x14ac:dyDescent="0.25">
      <c r="A627" s="11">
        <v>0.374999999999999</v>
      </c>
      <c r="B627" s="7">
        <f>ROUND((MAX((最优测算!$D$7*A627-SUM(最优测算!$D$9:$D$25))*{3;10;20;25;30;35;45}%-{0;2520;16920;31920;52920;85920;181920},0)+IFERROR(最优测算!$D$7*(1-A627)*VLOOKUP(最优测算!$D$7*(1-A627)/12-1%%,数据!$J$3:$L$9,2,1)-VLOOKUP(最优测算!$D$7*(1-A627)/12-1%%,数据!$J$3:$L$9,3,1),0))/最优测算!$D$7,5)</f>
        <v>0.12977</v>
      </c>
      <c r="C627" s="8">
        <f>最优测算!$D$7*A627</f>
        <v>168749.99999999956</v>
      </c>
      <c r="D627" s="8">
        <f>最优测算!$D$7*(1-A627)</f>
        <v>281250.00000000047</v>
      </c>
      <c r="E6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7" s="12" t="e">
        <f>IF(表2_4[[#This Row],[年收入总个人所得税税负]]=MIN(表2_4[[#All],[年收入总个人所得税税负]]),表2_4[[#This Row],[年收入总个人所得税税负]],NA())</f>
        <v>#N/A</v>
      </c>
      <c r="G627" s="12">
        <f>1-表2_4[[#This Row],[薪酬发放比例]]</f>
        <v>0.625000000000001</v>
      </c>
    </row>
    <row r="628" spans="1:7" x14ac:dyDescent="0.25">
      <c r="A628" s="11">
        <v>0.373999999999999</v>
      </c>
      <c r="B628" s="7">
        <f>ROUND((MAX((最优测算!$D$7*A628-SUM(最优测算!$D$9:$D$25))*{3;10;20;25;30;35;45}%-{0;2520;16920;31920;52920;85920;181920},0)+IFERROR(最优测算!$D$7*(1-A628)*VLOOKUP(最优测算!$D$7*(1-A628)/12-1%%,数据!$J$3:$L$9,2,1)-VLOOKUP(最优测算!$D$7*(1-A628)/12-1%%,数据!$J$3:$L$9,3,1),0))/最优测算!$D$7,5)</f>
        <v>0.12987000000000001</v>
      </c>
      <c r="C628" s="8">
        <f>最优测算!$D$7*A628</f>
        <v>168299.99999999956</v>
      </c>
      <c r="D628" s="8">
        <f>最优测算!$D$7*(1-A628)</f>
        <v>281700.00000000047</v>
      </c>
      <c r="E6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8" s="12" t="e">
        <f>IF(表2_4[[#This Row],[年收入总个人所得税税负]]=MIN(表2_4[[#All],[年收入总个人所得税税负]]),表2_4[[#This Row],[年收入总个人所得税税负]],NA())</f>
        <v>#N/A</v>
      </c>
      <c r="G628" s="12">
        <f>1-表2_4[[#This Row],[薪酬发放比例]]</f>
        <v>0.626000000000001</v>
      </c>
    </row>
    <row r="629" spans="1:7" x14ac:dyDescent="0.25">
      <c r="A629" s="11">
        <v>0.372999999999999</v>
      </c>
      <c r="B629" s="7">
        <f>ROUND((MAX((最优测算!$D$7*A629-SUM(最优测算!$D$9:$D$25))*{3;10;20;25;30;35;45}%-{0;2520;16920;31920;52920;85920;181920},0)+IFERROR(最优测算!$D$7*(1-A629)*VLOOKUP(最优测算!$D$7*(1-A629)/12-1%%,数据!$J$3:$L$9,2,1)-VLOOKUP(最优测算!$D$7*(1-A629)/12-1%%,数据!$J$3:$L$9,3,1),0))/最优测算!$D$7,5)</f>
        <v>0.12997</v>
      </c>
      <c r="C629" s="8">
        <f>最优测算!$D$7*A629</f>
        <v>167849.99999999956</v>
      </c>
      <c r="D629" s="8">
        <f>最优测算!$D$7*(1-A629)</f>
        <v>282150.00000000047</v>
      </c>
      <c r="E6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29" s="12" t="e">
        <f>IF(表2_4[[#This Row],[年收入总个人所得税税负]]=MIN(表2_4[[#All],[年收入总个人所得税税负]]),表2_4[[#This Row],[年收入总个人所得税税负]],NA())</f>
        <v>#N/A</v>
      </c>
      <c r="G629" s="12">
        <f>1-表2_4[[#This Row],[薪酬发放比例]]</f>
        <v>0.627000000000001</v>
      </c>
    </row>
    <row r="630" spans="1:7" x14ac:dyDescent="0.25">
      <c r="A630" s="11">
        <v>0.371999999999999</v>
      </c>
      <c r="B630" s="7">
        <f>ROUND((MAX((最优测算!$D$7*A630-SUM(最优测算!$D$9:$D$25))*{3;10;20;25;30;35;45}%-{0;2520;16920;31920;52920;85920;181920},0)+IFERROR(最优测算!$D$7*(1-A630)*VLOOKUP(最优测算!$D$7*(1-A630)/12-1%%,数据!$J$3:$L$9,2,1)-VLOOKUP(最优测算!$D$7*(1-A630)/12-1%%,数据!$J$3:$L$9,3,1),0))/最优测算!$D$7,5)</f>
        <v>0.13006999999999999</v>
      </c>
      <c r="C630" s="8">
        <f>最优测算!$D$7*A630</f>
        <v>167399.99999999956</v>
      </c>
      <c r="D630" s="8">
        <f>最优测算!$D$7*(1-A630)</f>
        <v>282600.00000000047</v>
      </c>
      <c r="E6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0" s="12" t="e">
        <f>IF(表2_4[[#This Row],[年收入总个人所得税税负]]=MIN(表2_4[[#All],[年收入总个人所得税税负]]),表2_4[[#This Row],[年收入总个人所得税税负]],NA())</f>
        <v>#N/A</v>
      </c>
      <c r="G630" s="12">
        <f>1-表2_4[[#This Row],[薪酬发放比例]]</f>
        <v>0.628000000000001</v>
      </c>
    </row>
    <row r="631" spans="1:7" x14ac:dyDescent="0.25">
      <c r="A631" s="11">
        <v>0.370999999999999</v>
      </c>
      <c r="B631" s="7">
        <f>ROUND((MAX((最优测算!$D$7*A631-SUM(最优测算!$D$9:$D$25))*{3;10;20;25;30;35;45}%-{0;2520;16920;31920;52920;85920;181920},0)+IFERROR(最优测算!$D$7*(1-A631)*VLOOKUP(最优测算!$D$7*(1-A631)/12-1%%,数据!$J$3:$L$9,2,1)-VLOOKUP(最优测算!$D$7*(1-A631)/12-1%%,数据!$J$3:$L$9,3,1),0))/最优测算!$D$7,5)</f>
        <v>0.13017000000000001</v>
      </c>
      <c r="C631" s="8">
        <f>最优测算!$D$7*A631</f>
        <v>166949.99999999953</v>
      </c>
      <c r="D631" s="8">
        <f>最优测算!$D$7*(1-A631)</f>
        <v>283050.00000000047</v>
      </c>
      <c r="E6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1" s="12" t="e">
        <f>IF(表2_4[[#This Row],[年收入总个人所得税税负]]=MIN(表2_4[[#All],[年收入总个人所得税税负]]),表2_4[[#This Row],[年收入总个人所得税税负]],NA())</f>
        <v>#N/A</v>
      </c>
      <c r="G631" s="12">
        <f>1-表2_4[[#This Row],[薪酬发放比例]]</f>
        <v>0.629000000000001</v>
      </c>
    </row>
    <row r="632" spans="1:7" x14ac:dyDescent="0.25">
      <c r="A632" s="11">
        <v>0.369999999999999</v>
      </c>
      <c r="B632" s="7">
        <f>ROUND((MAX((最优测算!$D$7*A632-SUM(最优测算!$D$9:$D$25))*{3;10;20;25;30;35;45}%-{0;2520;16920;31920;52920;85920;181920},0)+IFERROR(最优测算!$D$7*(1-A632)*VLOOKUP(最优测算!$D$7*(1-A632)/12-1%%,数据!$J$3:$L$9,2,1)-VLOOKUP(最优测算!$D$7*(1-A632)/12-1%%,数据!$J$3:$L$9,3,1),0))/最优测算!$D$7,5)</f>
        <v>0.13027</v>
      </c>
      <c r="C632" s="8">
        <f>最优测算!$D$7*A632</f>
        <v>166499.99999999953</v>
      </c>
      <c r="D632" s="8">
        <f>最优测算!$D$7*(1-A632)</f>
        <v>283500.00000000047</v>
      </c>
      <c r="E6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2" s="12" t="e">
        <f>IF(表2_4[[#This Row],[年收入总个人所得税税负]]=MIN(表2_4[[#All],[年收入总个人所得税税负]]),表2_4[[#This Row],[年收入总个人所得税税负]],NA())</f>
        <v>#N/A</v>
      </c>
      <c r="G632" s="12">
        <f>1-表2_4[[#This Row],[薪酬发放比例]]</f>
        <v>0.630000000000001</v>
      </c>
    </row>
    <row r="633" spans="1:7" x14ac:dyDescent="0.25">
      <c r="A633" s="11">
        <v>0.368999999999999</v>
      </c>
      <c r="B633" s="7">
        <f>ROUND((MAX((最优测算!$D$7*A633-SUM(最优测算!$D$9:$D$25))*{3;10;20;25;30;35;45}%-{0;2520;16920;31920;52920;85920;181920},0)+IFERROR(最优测算!$D$7*(1-A633)*VLOOKUP(最优测算!$D$7*(1-A633)/12-1%%,数据!$J$3:$L$9,2,1)-VLOOKUP(最优测算!$D$7*(1-A633)/12-1%%,数据!$J$3:$L$9,3,1),0))/最优测算!$D$7,5)</f>
        <v>0.13037000000000001</v>
      </c>
      <c r="C633" s="8">
        <f>最优测算!$D$7*A633</f>
        <v>166049.99999999953</v>
      </c>
      <c r="D633" s="8">
        <f>最优测算!$D$7*(1-A633)</f>
        <v>283950.00000000047</v>
      </c>
      <c r="E6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3" s="12" t="e">
        <f>IF(表2_4[[#This Row],[年收入总个人所得税税负]]=MIN(表2_4[[#All],[年收入总个人所得税税负]]),表2_4[[#This Row],[年收入总个人所得税税负]],NA())</f>
        <v>#N/A</v>
      </c>
      <c r="G633" s="12">
        <f>1-表2_4[[#This Row],[薪酬发放比例]]</f>
        <v>0.631000000000001</v>
      </c>
    </row>
    <row r="634" spans="1:7" x14ac:dyDescent="0.25">
      <c r="A634" s="11">
        <v>0.36799999999999899</v>
      </c>
      <c r="B634" s="7">
        <f>ROUND((MAX((最优测算!$D$7*A634-SUM(最优测算!$D$9:$D$25))*{3;10;20;25;30;35;45}%-{0;2520;16920;31920;52920;85920;181920},0)+IFERROR(最优测算!$D$7*(1-A634)*VLOOKUP(最优测算!$D$7*(1-A634)/12-1%%,数据!$J$3:$L$9,2,1)-VLOOKUP(最优测算!$D$7*(1-A634)/12-1%%,数据!$J$3:$L$9,3,1),0))/最优测算!$D$7,5)</f>
        <v>0.13047</v>
      </c>
      <c r="C634" s="8">
        <f>最优测算!$D$7*A634</f>
        <v>165599.99999999953</v>
      </c>
      <c r="D634" s="8">
        <f>最优测算!$D$7*(1-A634)</f>
        <v>284400.00000000047</v>
      </c>
      <c r="E6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4" s="12" t="e">
        <f>IF(表2_4[[#This Row],[年收入总个人所得税税负]]=MIN(表2_4[[#All],[年收入总个人所得税税负]]),表2_4[[#This Row],[年收入总个人所得税税负]],NA())</f>
        <v>#N/A</v>
      </c>
      <c r="G634" s="12">
        <f>1-表2_4[[#This Row],[薪酬发放比例]]</f>
        <v>0.63200000000000101</v>
      </c>
    </row>
    <row r="635" spans="1:7" x14ac:dyDescent="0.25">
      <c r="A635" s="11">
        <v>0.36699999999999899</v>
      </c>
      <c r="B635" s="7">
        <f>ROUND((MAX((最优测算!$D$7*A635-SUM(最优测算!$D$9:$D$25))*{3;10;20;25;30;35;45}%-{0;2520;16920;31920;52920;85920;181920},0)+IFERROR(最优测算!$D$7*(1-A635)*VLOOKUP(最优测算!$D$7*(1-A635)/12-1%%,数据!$J$3:$L$9,2,1)-VLOOKUP(最优测算!$D$7*(1-A635)/12-1%%,数据!$J$3:$L$9,3,1),0))/最优测算!$D$7,5)</f>
        <v>0.13056999999999999</v>
      </c>
      <c r="C635" s="8">
        <f>最优测算!$D$7*A635</f>
        <v>165149.99999999953</v>
      </c>
      <c r="D635" s="8">
        <f>最优测算!$D$7*(1-A635)</f>
        <v>284850.00000000047</v>
      </c>
      <c r="E6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5" s="12" t="e">
        <f>IF(表2_4[[#This Row],[年收入总个人所得税税负]]=MIN(表2_4[[#All],[年收入总个人所得税税负]]),表2_4[[#This Row],[年收入总个人所得税税负]],NA())</f>
        <v>#N/A</v>
      </c>
      <c r="G635" s="12">
        <f>1-表2_4[[#This Row],[薪酬发放比例]]</f>
        <v>0.63300000000000101</v>
      </c>
    </row>
    <row r="636" spans="1:7" x14ac:dyDescent="0.25">
      <c r="A636" s="11">
        <v>0.36599999999999899</v>
      </c>
      <c r="B636" s="7">
        <f>ROUND((MAX((最优测算!$D$7*A636-SUM(最优测算!$D$9:$D$25))*{3;10;20;25;30;35;45}%-{0;2520;16920;31920;52920;85920;181920},0)+IFERROR(最优测算!$D$7*(1-A636)*VLOOKUP(最优测算!$D$7*(1-A636)/12-1%%,数据!$J$3:$L$9,2,1)-VLOOKUP(最优测算!$D$7*(1-A636)/12-1%%,数据!$J$3:$L$9,3,1),0))/最优测算!$D$7,5)</f>
        <v>0.13067000000000001</v>
      </c>
      <c r="C636" s="8">
        <f>最优测算!$D$7*A636</f>
        <v>164699.99999999953</v>
      </c>
      <c r="D636" s="8">
        <f>最优测算!$D$7*(1-A636)</f>
        <v>285300.00000000047</v>
      </c>
      <c r="E6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6" s="12" t="e">
        <f>IF(表2_4[[#This Row],[年收入总个人所得税税负]]=MIN(表2_4[[#All],[年收入总个人所得税税负]]),表2_4[[#This Row],[年收入总个人所得税税负]],NA())</f>
        <v>#N/A</v>
      </c>
      <c r="G636" s="12">
        <f>1-表2_4[[#This Row],[薪酬发放比例]]</f>
        <v>0.63400000000000101</v>
      </c>
    </row>
    <row r="637" spans="1:7" x14ac:dyDescent="0.25">
      <c r="A637" s="11">
        <v>0.36499999999999899</v>
      </c>
      <c r="B637" s="7">
        <f>ROUND((MAX((最优测算!$D$7*A637-SUM(最优测算!$D$9:$D$25))*{3;10;20;25;30;35;45}%-{0;2520;16920;31920;52920;85920;181920},0)+IFERROR(最优测算!$D$7*(1-A637)*VLOOKUP(最优测算!$D$7*(1-A637)/12-1%%,数据!$J$3:$L$9,2,1)-VLOOKUP(最优测算!$D$7*(1-A637)/12-1%%,数据!$J$3:$L$9,3,1),0))/最优测算!$D$7,5)</f>
        <v>0.13077</v>
      </c>
      <c r="C637" s="8">
        <f>最优测算!$D$7*A637</f>
        <v>164249.99999999953</v>
      </c>
      <c r="D637" s="8">
        <f>最优测算!$D$7*(1-A637)</f>
        <v>285750.00000000047</v>
      </c>
      <c r="E6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7" s="12" t="e">
        <f>IF(表2_4[[#This Row],[年收入总个人所得税税负]]=MIN(表2_4[[#All],[年收入总个人所得税税负]]),表2_4[[#This Row],[年收入总个人所得税税负]],NA())</f>
        <v>#N/A</v>
      </c>
      <c r="G637" s="12">
        <f>1-表2_4[[#This Row],[薪酬发放比例]]</f>
        <v>0.63500000000000101</v>
      </c>
    </row>
    <row r="638" spans="1:7" x14ac:dyDescent="0.25">
      <c r="A638" s="11">
        <v>0.36399999999999899</v>
      </c>
      <c r="B638" s="7">
        <f>ROUND((MAX((最优测算!$D$7*A638-SUM(最优测算!$D$9:$D$25))*{3;10;20;25;30;35;45}%-{0;2520;16920;31920;52920;85920;181920},0)+IFERROR(最优测算!$D$7*(1-A638)*VLOOKUP(最优测算!$D$7*(1-A638)/12-1%%,数据!$J$3:$L$9,2,1)-VLOOKUP(最优测算!$D$7*(1-A638)/12-1%%,数据!$J$3:$L$9,3,1),0))/最优测算!$D$7,5)</f>
        <v>0.13086999999999999</v>
      </c>
      <c r="C638" s="8">
        <f>最优测算!$D$7*A638</f>
        <v>163799.99999999953</v>
      </c>
      <c r="D638" s="8">
        <f>最优测算!$D$7*(1-A638)</f>
        <v>286200.00000000047</v>
      </c>
      <c r="E6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8" s="12" t="e">
        <f>IF(表2_4[[#This Row],[年收入总个人所得税税负]]=MIN(表2_4[[#All],[年收入总个人所得税税负]]),表2_4[[#This Row],[年收入总个人所得税税负]],NA())</f>
        <v>#N/A</v>
      </c>
      <c r="G638" s="12">
        <f>1-表2_4[[#This Row],[薪酬发放比例]]</f>
        <v>0.63600000000000101</v>
      </c>
    </row>
    <row r="639" spans="1:7" x14ac:dyDescent="0.25">
      <c r="A639" s="11">
        <v>0.36299999999999899</v>
      </c>
      <c r="B639" s="7">
        <f>ROUND((MAX((最优测算!$D$7*A639-SUM(最优测算!$D$9:$D$25))*{3;10;20;25;30;35;45}%-{0;2520;16920;31920;52920;85920;181920},0)+IFERROR(最优测算!$D$7*(1-A639)*VLOOKUP(最优测算!$D$7*(1-A639)/12-1%%,数据!$J$3:$L$9,2,1)-VLOOKUP(最优测算!$D$7*(1-A639)/12-1%%,数据!$J$3:$L$9,3,1),0))/最优测算!$D$7,5)</f>
        <v>0.13097</v>
      </c>
      <c r="C639" s="8">
        <f>最优测算!$D$7*A639</f>
        <v>163349.99999999953</v>
      </c>
      <c r="D639" s="8">
        <f>最优测算!$D$7*(1-A639)</f>
        <v>286650.00000000047</v>
      </c>
      <c r="E6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39" s="12" t="e">
        <f>IF(表2_4[[#This Row],[年收入总个人所得税税负]]=MIN(表2_4[[#All],[年收入总个人所得税税负]]),表2_4[[#This Row],[年收入总个人所得税税负]],NA())</f>
        <v>#N/A</v>
      </c>
      <c r="G639" s="12">
        <f>1-表2_4[[#This Row],[薪酬发放比例]]</f>
        <v>0.63700000000000101</v>
      </c>
    </row>
    <row r="640" spans="1:7" x14ac:dyDescent="0.25">
      <c r="A640" s="11">
        <v>0.36199999999999899</v>
      </c>
      <c r="B640" s="7">
        <f>ROUND((MAX((最优测算!$D$7*A640-SUM(最优测算!$D$9:$D$25))*{3;10;20;25;30;35;45}%-{0;2520;16920;31920;52920;85920;181920},0)+IFERROR(最优测算!$D$7*(1-A640)*VLOOKUP(最优测算!$D$7*(1-A640)/12-1%%,数据!$J$3:$L$9,2,1)-VLOOKUP(最优测算!$D$7*(1-A640)/12-1%%,数据!$J$3:$L$9,3,1),0))/最优测算!$D$7,5)</f>
        <v>0.13106999999999999</v>
      </c>
      <c r="C640" s="8">
        <f>最优测算!$D$7*A640</f>
        <v>162899.99999999953</v>
      </c>
      <c r="D640" s="8">
        <f>最优测算!$D$7*(1-A640)</f>
        <v>287100.00000000047</v>
      </c>
      <c r="E6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0" s="12" t="e">
        <f>IF(表2_4[[#This Row],[年收入总个人所得税税负]]=MIN(表2_4[[#All],[年收入总个人所得税税负]]),表2_4[[#This Row],[年收入总个人所得税税负]],NA())</f>
        <v>#N/A</v>
      </c>
      <c r="G640" s="12">
        <f>1-表2_4[[#This Row],[薪酬发放比例]]</f>
        <v>0.63800000000000101</v>
      </c>
    </row>
    <row r="641" spans="1:7" x14ac:dyDescent="0.25">
      <c r="A641" s="11">
        <v>0.36099999999999899</v>
      </c>
      <c r="B641" s="7">
        <f>ROUND((MAX((最优测算!$D$7*A641-SUM(最优测算!$D$9:$D$25))*{3;10;20;25;30;35;45}%-{0;2520;16920;31920;52920;85920;181920},0)+IFERROR(最优测算!$D$7*(1-A641)*VLOOKUP(最优测算!$D$7*(1-A641)/12-1%%,数据!$J$3:$L$9,2,1)-VLOOKUP(最优测算!$D$7*(1-A641)/12-1%%,数据!$J$3:$L$9,3,1),0))/最优测算!$D$7,5)</f>
        <v>0.13117000000000001</v>
      </c>
      <c r="C641" s="8">
        <f>最优测算!$D$7*A641</f>
        <v>162449.99999999953</v>
      </c>
      <c r="D641" s="8">
        <f>最优测算!$D$7*(1-A641)</f>
        <v>287550.00000000047</v>
      </c>
      <c r="E6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1" s="12" t="e">
        <f>IF(表2_4[[#This Row],[年收入总个人所得税税负]]=MIN(表2_4[[#All],[年收入总个人所得税税负]]),表2_4[[#This Row],[年收入总个人所得税税负]],NA())</f>
        <v>#N/A</v>
      </c>
      <c r="G641" s="12">
        <f>1-表2_4[[#This Row],[薪酬发放比例]]</f>
        <v>0.63900000000000101</v>
      </c>
    </row>
    <row r="642" spans="1:7" x14ac:dyDescent="0.25">
      <c r="A642" s="11">
        <v>0.35999999999999899</v>
      </c>
      <c r="B642" s="7">
        <f>ROUND((MAX((最优测算!$D$7*A642-SUM(最优测算!$D$9:$D$25))*{3;10;20;25;30;35;45}%-{0;2520;16920;31920;52920;85920;181920},0)+IFERROR(最优测算!$D$7*(1-A642)*VLOOKUP(最优测算!$D$7*(1-A642)/12-1%%,数据!$J$3:$L$9,2,1)-VLOOKUP(最优测算!$D$7*(1-A642)/12-1%%,数据!$J$3:$L$9,3,1),0))/最优测算!$D$7,5)</f>
        <v>0.13127</v>
      </c>
      <c r="C642" s="8">
        <f>最优测算!$D$7*A642</f>
        <v>161999.99999999953</v>
      </c>
      <c r="D642" s="8">
        <f>最优测算!$D$7*(1-A642)</f>
        <v>288000.00000000047</v>
      </c>
      <c r="E6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2" s="12" t="e">
        <f>IF(表2_4[[#This Row],[年收入总个人所得税税负]]=MIN(表2_4[[#All],[年收入总个人所得税税负]]),表2_4[[#This Row],[年收入总个人所得税税负]],NA())</f>
        <v>#N/A</v>
      </c>
      <c r="G642" s="12">
        <f>1-表2_4[[#This Row],[薪酬发放比例]]</f>
        <v>0.64000000000000101</v>
      </c>
    </row>
    <row r="643" spans="1:7" x14ac:dyDescent="0.25">
      <c r="A643" s="11">
        <v>0.35899999999999899</v>
      </c>
      <c r="B643" s="7">
        <f>ROUND((MAX((最优测算!$D$7*A643-SUM(最优测算!$D$9:$D$25))*{3;10;20;25;30;35;45}%-{0;2520;16920;31920;52920;85920;181920},0)+IFERROR(最优测算!$D$7*(1-A643)*VLOOKUP(最优测算!$D$7*(1-A643)/12-1%%,数据!$J$3:$L$9,2,1)-VLOOKUP(最优测算!$D$7*(1-A643)/12-1%%,数据!$J$3:$L$9,3,1),0))/最优测算!$D$7,5)</f>
        <v>0.13136999999999999</v>
      </c>
      <c r="C643" s="8">
        <f>最优测算!$D$7*A643</f>
        <v>161549.99999999953</v>
      </c>
      <c r="D643" s="8">
        <f>最优测算!$D$7*(1-A643)</f>
        <v>288450.00000000047</v>
      </c>
      <c r="E6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3" s="12" t="e">
        <f>IF(表2_4[[#This Row],[年收入总个人所得税税负]]=MIN(表2_4[[#All],[年收入总个人所得税税负]]),表2_4[[#This Row],[年收入总个人所得税税负]],NA())</f>
        <v>#N/A</v>
      </c>
      <c r="G643" s="12">
        <f>1-表2_4[[#This Row],[薪酬发放比例]]</f>
        <v>0.64100000000000101</v>
      </c>
    </row>
    <row r="644" spans="1:7" x14ac:dyDescent="0.25">
      <c r="A644" s="11">
        <v>0.35799999999999899</v>
      </c>
      <c r="B644" s="7">
        <f>ROUND((MAX((最优测算!$D$7*A644-SUM(最优测算!$D$9:$D$25))*{3;10;20;25;30;35;45}%-{0;2520;16920;31920;52920;85920;181920},0)+IFERROR(最优测算!$D$7*(1-A644)*VLOOKUP(最优测算!$D$7*(1-A644)/12-1%%,数据!$J$3:$L$9,2,1)-VLOOKUP(最优测算!$D$7*(1-A644)/12-1%%,数据!$J$3:$L$9,3,1),0))/最优测算!$D$7,5)</f>
        <v>0.13147</v>
      </c>
      <c r="C644" s="8">
        <f>最优测算!$D$7*A644</f>
        <v>161099.99999999953</v>
      </c>
      <c r="D644" s="8">
        <f>最优测算!$D$7*(1-A644)</f>
        <v>288900.00000000047</v>
      </c>
      <c r="E6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4" s="12" t="e">
        <f>IF(表2_4[[#This Row],[年收入总个人所得税税负]]=MIN(表2_4[[#All],[年收入总个人所得税税负]]),表2_4[[#This Row],[年收入总个人所得税税负]],NA())</f>
        <v>#N/A</v>
      </c>
      <c r="G644" s="12">
        <f>1-表2_4[[#This Row],[薪酬发放比例]]</f>
        <v>0.64200000000000101</v>
      </c>
    </row>
    <row r="645" spans="1:7" x14ac:dyDescent="0.25">
      <c r="A645" s="11">
        <v>0.35699999999999898</v>
      </c>
      <c r="B645" s="7">
        <f>ROUND((MAX((最优测算!$D$7*A645-SUM(最优测算!$D$9:$D$25))*{3;10;20;25;30;35;45}%-{0;2520;16920;31920;52920;85920;181920},0)+IFERROR(最优测算!$D$7*(1-A645)*VLOOKUP(最优测算!$D$7*(1-A645)/12-1%%,数据!$J$3:$L$9,2,1)-VLOOKUP(最优测算!$D$7*(1-A645)/12-1%%,数据!$J$3:$L$9,3,1),0))/最优测算!$D$7,5)</f>
        <v>0.13156999999999999</v>
      </c>
      <c r="C645" s="8">
        <f>最优测算!$D$7*A645</f>
        <v>160649.99999999953</v>
      </c>
      <c r="D645" s="8">
        <f>最优测算!$D$7*(1-A645)</f>
        <v>289350.00000000047</v>
      </c>
      <c r="E6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5" s="12" t="e">
        <f>IF(表2_4[[#This Row],[年收入总个人所得税税负]]=MIN(表2_4[[#All],[年收入总个人所得税税负]]),表2_4[[#This Row],[年收入总个人所得税税负]],NA())</f>
        <v>#N/A</v>
      </c>
      <c r="G645" s="12">
        <f>1-表2_4[[#This Row],[薪酬发放比例]]</f>
        <v>0.64300000000000102</v>
      </c>
    </row>
    <row r="646" spans="1:7" x14ac:dyDescent="0.25">
      <c r="A646" s="11">
        <v>0.35599999999999898</v>
      </c>
      <c r="B646" s="7">
        <f>ROUND((MAX((最优测算!$D$7*A646-SUM(最优测算!$D$9:$D$25))*{3;10;20;25;30;35;45}%-{0;2520;16920;31920;52920;85920;181920},0)+IFERROR(最优测算!$D$7*(1-A646)*VLOOKUP(最优测算!$D$7*(1-A646)/12-1%%,数据!$J$3:$L$9,2,1)-VLOOKUP(最优测算!$D$7*(1-A646)/12-1%%,数据!$J$3:$L$9,3,1),0))/最优测算!$D$7,5)</f>
        <v>0.13167000000000001</v>
      </c>
      <c r="C646" s="8">
        <f>最优测算!$D$7*A646</f>
        <v>160199.99999999953</v>
      </c>
      <c r="D646" s="8">
        <f>最优测算!$D$7*(1-A646)</f>
        <v>289800.00000000047</v>
      </c>
      <c r="E6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6" s="12" t="e">
        <f>IF(表2_4[[#This Row],[年收入总个人所得税税负]]=MIN(表2_4[[#All],[年收入总个人所得税税负]]),表2_4[[#This Row],[年收入总个人所得税税负]],NA())</f>
        <v>#N/A</v>
      </c>
      <c r="G646" s="12">
        <f>1-表2_4[[#This Row],[薪酬发放比例]]</f>
        <v>0.64400000000000102</v>
      </c>
    </row>
    <row r="647" spans="1:7" x14ac:dyDescent="0.25">
      <c r="A647" s="11">
        <v>0.35499999999999898</v>
      </c>
      <c r="B647" s="7">
        <f>ROUND((MAX((最优测算!$D$7*A647-SUM(最优测算!$D$9:$D$25))*{3;10;20;25;30;35;45}%-{0;2520;16920;31920;52920;85920;181920},0)+IFERROR(最优测算!$D$7*(1-A647)*VLOOKUP(最优测算!$D$7*(1-A647)/12-1%%,数据!$J$3:$L$9,2,1)-VLOOKUP(最优测算!$D$7*(1-A647)/12-1%%,数据!$J$3:$L$9,3,1),0))/最优测算!$D$7,5)</f>
        <v>0.13177</v>
      </c>
      <c r="C647" s="8">
        <f>最优测算!$D$7*A647</f>
        <v>159749.99999999953</v>
      </c>
      <c r="D647" s="8">
        <f>最优测算!$D$7*(1-A647)</f>
        <v>290250.00000000047</v>
      </c>
      <c r="E6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7" s="12" t="e">
        <f>IF(表2_4[[#This Row],[年收入总个人所得税税负]]=MIN(表2_4[[#All],[年收入总个人所得税税负]]),表2_4[[#This Row],[年收入总个人所得税税负]],NA())</f>
        <v>#N/A</v>
      </c>
      <c r="G647" s="12">
        <f>1-表2_4[[#This Row],[薪酬发放比例]]</f>
        <v>0.64500000000000102</v>
      </c>
    </row>
    <row r="648" spans="1:7" x14ac:dyDescent="0.25">
      <c r="A648" s="11">
        <v>0.35399999999999898</v>
      </c>
      <c r="B648" s="7">
        <f>ROUND((MAX((最优测算!$D$7*A648-SUM(最优测算!$D$9:$D$25))*{3;10;20;25;30;35;45}%-{0;2520;16920;31920;52920;85920;181920},0)+IFERROR(最优测算!$D$7*(1-A648)*VLOOKUP(最优测算!$D$7*(1-A648)/12-1%%,数据!$J$3:$L$9,2,1)-VLOOKUP(最优测算!$D$7*(1-A648)/12-1%%,数据!$J$3:$L$9,3,1),0))/最优测算!$D$7,5)</f>
        <v>0.13186999999999999</v>
      </c>
      <c r="C648" s="8">
        <f>最优测算!$D$7*A648</f>
        <v>159299.99999999953</v>
      </c>
      <c r="D648" s="8">
        <f>最优测算!$D$7*(1-A648)</f>
        <v>290700.00000000047</v>
      </c>
      <c r="E6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8" s="12" t="e">
        <f>IF(表2_4[[#This Row],[年收入总个人所得税税负]]=MIN(表2_4[[#All],[年收入总个人所得税税负]]),表2_4[[#This Row],[年收入总个人所得税税负]],NA())</f>
        <v>#N/A</v>
      </c>
      <c r="G648" s="12">
        <f>1-表2_4[[#This Row],[薪酬发放比例]]</f>
        <v>0.64600000000000102</v>
      </c>
    </row>
    <row r="649" spans="1:7" x14ac:dyDescent="0.25">
      <c r="A649" s="11">
        <v>0.35299999999999898</v>
      </c>
      <c r="B649" s="7">
        <f>ROUND((MAX((最优测算!$D$7*A649-SUM(最优测算!$D$9:$D$25))*{3;10;20;25;30;35;45}%-{0;2520;16920;31920;52920;85920;181920},0)+IFERROR(最优测算!$D$7*(1-A649)*VLOOKUP(最优测算!$D$7*(1-A649)/12-1%%,数据!$J$3:$L$9,2,1)-VLOOKUP(最优测算!$D$7*(1-A649)/12-1%%,数据!$J$3:$L$9,3,1),0))/最优测算!$D$7,5)</f>
        <v>0.13197</v>
      </c>
      <c r="C649" s="8">
        <f>最优测算!$D$7*A649</f>
        <v>158849.99999999953</v>
      </c>
      <c r="D649" s="8">
        <f>最优测算!$D$7*(1-A649)</f>
        <v>291150.00000000047</v>
      </c>
      <c r="E6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49" s="12" t="e">
        <f>IF(表2_4[[#This Row],[年收入总个人所得税税负]]=MIN(表2_4[[#All],[年收入总个人所得税税负]]),表2_4[[#This Row],[年收入总个人所得税税负]],NA())</f>
        <v>#N/A</v>
      </c>
      <c r="G649" s="12">
        <f>1-表2_4[[#This Row],[薪酬发放比例]]</f>
        <v>0.64700000000000102</v>
      </c>
    </row>
    <row r="650" spans="1:7" x14ac:dyDescent="0.25">
      <c r="A650" s="11">
        <v>0.35199999999999898</v>
      </c>
      <c r="B650" s="7">
        <f>ROUND((MAX((最优测算!$D$7*A650-SUM(最优测算!$D$9:$D$25))*{3;10;20;25;30;35;45}%-{0;2520;16920;31920;52920;85920;181920},0)+IFERROR(最优测算!$D$7*(1-A650)*VLOOKUP(最优测算!$D$7*(1-A650)/12-1%%,数据!$J$3:$L$9,2,1)-VLOOKUP(最优测算!$D$7*(1-A650)/12-1%%,数据!$J$3:$L$9,3,1),0))/最优测算!$D$7,5)</f>
        <v>0.13206999999999999</v>
      </c>
      <c r="C650" s="8">
        <f>最优测算!$D$7*A650</f>
        <v>158399.99999999953</v>
      </c>
      <c r="D650" s="8">
        <f>最优测算!$D$7*(1-A650)</f>
        <v>291600.00000000047</v>
      </c>
      <c r="E6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0" s="12" t="e">
        <f>IF(表2_4[[#This Row],[年收入总个人所得税税负]]=MIN(表2_4[[#All],[年收入总个人所得税税负]]),表2_4[[#This Row],[年收入总个人所得税税负]],NA())</f>
        <v>#N/A</v>
      </c>
      <c r="G650" s="12">
        <f>1-表2_4[[#This Row],[薪酬发放比例]]</f>
        <v>0.64800000000000102</v>
      </c>
    </row>
    <row r="651" spans="1:7" x14ac:dyDescent="0.25">
      <c r="A651" s="11">
        <v>0.35099999999999898</v>
      </c>
      <c r="B651" s="7">
        <f>ROUND((MAX((最优测算!$D$7*A651-SUM(最优测算!$D$9:$D$25))*{3;10;20;25;30;35;45}%-{0;2520;16920;31920;52920;85920;181920},0)+IFERROR(最优测算!$D$7*(1-A651)*VLOOKUP(最优测算!$D$7*(1-A651)/12-1%%,数据!$J$3:$L$9,2,1)-VLOOKUP(最优测算!$D$7*(1-A651)/12-1%%,数据!$J$3:$L$9,3,1),0))/最优测算!$D$7,5)</f>
        <v>0.13217000000000001</v>
      </c>
      <c r="C651" s="8">
        <f>最优测算!$D$7*A651</f>
        <v>157949.99999999953</v>
      </c>
      <c r="D651" s="8">
        <f>最优测算!$D$7*(1-A651)</f>
        <v>292050.00000000047</v>
      </c>
      <c r="E6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1" s="12" t="e">
        <f>IF(表2_4[[#This Row],[年收入总个人所得税税负]]=MIN(表2_4[[#All],[年收入总个人所得税税负]]),表2_4[[#This Row],[年收入总个人所得税税负]],NA())</f>
        <v>#N/A</v>
      </c>
      <c r="G651" s="12">
        <f>1-表2_4[[#This Row],[薪酬发放比例]]</f>
        <v>0.64900000000000102</v>
      </c>
    </row>
    <row r="652" spans="1:7" x14ac:dyDescent="0.25">
      <c r="A652" s="11">
        <v>0.34999999999999898</v>
      </c>
      <c r="B652" s="7">
        <f>ROUND((MAX((最优测算!$D$7*A652-SUM(最优测算!$D$9:$D$25))*{3;10;20;25;30;35;45}%-{0;2520;16920;31920;52920;85920;181920},0)+IFERROR(最优测算!$D$7*(1-A652)*VLOOKUP(最优测算!$D$7*(1-A652)/12-1%%,数据!$J$3:$L$9,2,1)-VLOOKUP(最优测算!$D$7*(1-A652)/12-1%%,数据!$J$3:$L$9,3,1),0))/最优测算!$D$7,5)</f>
        <v>0.13227</v>
      </c>
      <c r="C652" s="8">
        <f>最优测算!$D$7*A652</f>
        <v>157499.99999999953</v>
      </c>
      <c r="D652" s="8">
        <f>最优测算!$D$7*(1-A652)</f>
        <v>292500.00000000047</v>
      </c>
      <c r="E6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2" s="12" t="e">
        <f>IF(表2_4[[#This Row],[年收入总个人所得税税负]]=MIN(表2_4[[#All],[年收入总个人所得税税负]]),表2_4[[#This Row],[年收入总个人所得税税负]],NA())</f>
        <v>#N/A</v>
      </c>
      <c r="G652" s="12">
        <f>1-表2_4[[#This Row],[薪酬发放比例]]</f>
        <v>0.65000000000000102</v>
      </c>
    </row>
    <row r="653" spans="1:7" x14ac:dyDescent="0.25">
      <c r="A653" s="11">
        <v>0.34899999999999898</v>
      </c>
      <c r="B653" s="7">
        <f>ROUND((MAX((最优测算!$D$7*A653-SUM(最优测算!$D$9:$D$25))*{3;10;20;25;30;35;45}%-{0;2520;16920;31920;52920;85920;181920},0)+IFERROR(最优测算!$D$7*(1-A653)*VLOOKUP(最优测算!$D$7*(1-A653)/12-1%%,数据!$J$3:$L$9,2,1)-VLOOKUP(最优测算!$D$7*(1-A653)/12-1%%,数据!$J$3:$L$9,3,1),0))/最优测算!$D$7,5)</f>
        <v>0.13236999999999999</v>
      </c>
      <c r="C653" s="8">
        <f>最优测算!$D$7*A653</f>
        <v>157049.99999999953</v>
      </c>
      <c r="D653" s="8">
        <f>最优测算!$D$7*(1-A653)</f>
        <v>292950.00000000047</v>
      </c>
      <c r="E6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3" s="12" t="e">
        <f>IF(表2_4[[#This Row],[年收入总个人所得税税负]]=MIN(表2_4[[#All],[年收入总个人所得税税负]]),表2_4[[#This Row],[年收入总个人所得税税负]],NA())</f>
        <v>#N/A</v>
      </c>
      <c r="G653" s="12">
        <f>1-表2_4[[#This Row],[薪酬发放比例]]</f>
        <v>0.65100000000000102</v>
      </c>
    </row>
    <row r="654" spans="1:7" x14ac:dyDescent="0.25">
      <c r="A654" s="11">
        <v>0.34799999999999898</v>
      </c>
      <c r="B654" s="7">
        <f>ROUND((MAX((最优测算!$D$7*A654-SUM(最优测算!$D$9:$D$25))*{3;10;20;25;30;35;45}%-{0;2520;16920;31920;52920;85920;181920},0)+IFERROR(最优测算!$D$7*(1-A654)*VLOOKUP(最优测算!$D$7*(1-A654)/12-1%%,数据!$J$3:$L$9,2,1)-VLOOKUP(最优测算!$D$7*(1-A654)/12-1%%,数据!$J$3:$L$9,3,1),0))/最优测算!$D$7,5)</f>
        <v>0.13247</v>
      </c>
      <c r="C654" s="8">
        <f>最优测算!$D$7*A654</f>
        <v>156599.99999999953</v>
      </c>
      <c r="D654" s="8">
        <f>最优测算!$D$7*(1-A654)</f>
        <v>293400.00000000047</v>
      </c>
      <c r="E6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4" s="12" t="e">
        <f>IF(表2_4[[#This Row],[年收入总个人所得税税负]]=MIN(表2_4[[#All],[年收入总个人所得税税负]]),表2_4[[#This Row],[年收入总个人所得税税负]],NA())</f>
        <v>#N/A</v>
      </c>
      <c r="G654" s="12">
        <f>1-表2_4[[#This Row],[薪酬发放比例]]</f>
        <v>0.65200000000000102</v>
      </c>
    </row>
    <row r="655" spans="1:7" x14ac:dyDescent="0.25">
      <c r="A655" s="11">
        <v>0.34699999999999898</v>
      </c>
      <c r="B655" s="7">
        <f>ROUND((MAX((最优测算!$D$7*A655-SUM(最优测算!$D$9:$D$25))*{3;10;20;25;30;35;45}%-{0;2520;16920;31920;52920;85920;181920},0)+IFERROR(最优测算!$D$7*(1-A655)*VLOOKUP(最优测算!$D$7*(1-A655)/12-1%%,数据!$J$3:$L$9,2,1)-VLOOKUP(最优测算!$D$7*(1-A655)/12-1%%,数据!$J$3:$L$9,3,1),0))/最优测算!$D$7,5)</f>
        <v>0.13256999999999999</v>
      </c>
      <c r="C655" s="8">
        <f>最优测算!$D$7*A655</f>
        <v>156149.99999999953</v>
      </c>
      <c r="D655" s="8">
        <f>最优测算!$D$7*(1-A655)</f>
        <v>293850.00000000047</v>
      </c>
      <c r="E6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5" s="12" t="e">
        <f>IF(表2_4[[#This Row],[年收入总个人所得税税负]]=MIN(表2_4[[#All],[年收入总个人所得税税负]]),表2_4[[#This Row],[年收入总个人所得税税负]],NA())</f>
        <v>#N/A</v>
      </c>
      <c r="G655" s="12">
        <f>1-表2_4[[#This Row],[薪酬发放比例]]</f>
        <v>0.65300000000000102</v>
      </c>
    </row>
    <row r="656" spans="1:7" x14ac:dyDescent="0.25">
      <c r="A656" s="11">
        <v>0.34599999999999898</v>
      </c>
      <c r="B656" s="7">
        <f>ROUND((MAX((最优测算!$D$7*A656-SUM(最优测算!$D$9:$D$25))*{3;10;20;25;30;35;45}%-{0;2520;16920;31920;52920;85920;181920},0)+IFERROR(最优测算!$D$7*(1-A656)*VLOOKUP(最优测算!$D$7*(1-A656)/12-1%%,数据!$J$3:$L$9,2,1)-VLOOKUP(最优测算!$D$7*(1-A656)/12-1%%,数据!$J$3:$L$9,3,1),0))/最优测算!$D$7,5)</f>
        <v>0.13267000000000001</v>
      </c>
      <c r="C656" s="8">
        <f>最优测算!$D$7*A656</f>
        <v>155699.99999999953</v>
      </c>
      <c r="D656" s="8">
        <f>最优测算!$D$7*(1-A656)</f>
        <v>294300.00000000047</v>
      </c>
      <c r="E6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6" s="12" t="e">
        <f>IF(表2_4[[#This Row],[年收入总个人所得税税负]]=MIN(表2_4[[#All],[年收入总个人所得税税负]]),表2_4[[#This Row],[年收入总个人所得税税负]],NA())</f>
        <v>#N/A</v>
      </c>
      <c r="G656" s="12">
        <f>1-表2_4[[#This Row],[薪酬发放比例]]</f>
        <v>0.65400000000000102</v>
      </c>
    </row>
    <row r="657" spans="1:7" x14ac:dyDescent="0.25">
      <c r="A657" s="11">
        <v>0.34499999999999897</v>
      </c>
      <c r="B657" s="7">
        <f>ROUND((MAX((最优测算!$D$7*A657-SUM(最优测算!$D$9:$D$25))*{3;10;20;25;30;35;45}%-{0;2520;16920;31920;52920;85920;181920},0)+IFERROR(最优测算!$D$7*(1-A657)*VLOOKUP(最优测算!$D$7*(1-A657)/12-1%%,数据!$J$3:$L$9,2,1)-VLOOKUP(最优测算!$D$7*(1-A657)/12-1%%,数据!$J$3:$L$9,3,1),0))/最优测算!$D$7,5)</f>
        <v>0.13277</v>
      </c>
      <c r="C657" s="8">
        <f>最优测算!$D$7*A657</f>
        <v>155249.99999999953</v>
      </c>
      <c r="D657" s="8">
        <f>最优测算!$D$7*(1-A657)</f>
        <v>294750.00000000047</v>
      </c>
      <c r="E6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7" s="12" t="e">
        <f>IF(表2_4[[#This Row],[年收入总个人所得税税负]]=MIN(表2_4[[#All],[年收入总个人所得税税负]]),表2_4[[#This Row],[年收入总个人所得税税负]],NA())</f>
        <v>#N/A</v>
      </c>
      <c r="G657" s="12">
        <f>1-表2_4[[#This Row],[薪酬发放比例]]</f>
        <v>0.65500000000000103</v>
      </c>
    </row>
    <row r="658" spans="1:7" x14ac:dyDescent="0.25">
      <c r="A658" s="11">
        <v>0.34399999999999897</v>
      </c>
      <c r="B658" s="7">
        <f>ROUND((MAX((最优测算!$D$7*A658-SUM(最优测算!$D$9:$D$25))*{3;10;20;25;30;35;45}%-{0;2520;16920;31920;52920;85920;181920},0)+IFERROR(最优测算!$D$7*(1-A658)*VLOOKUP(最优测算!$D$7*(1-A658)/12-1%%,数据!$J$3:$L$9,2,1)-VLOOKUP(最优测算!$D$7*(1-A658)/12-1%%,数据!$J$3:$L$9,3,1),0))/最优测算!$D$7,5)</f>
        <v>0.13286999999999999</v>
      </c>
      <c r="C658" s="8">
        <f>最优测算!$D$7*A658</f>
        <v>154799.99999999953</v>
      </c>
      <c r="D658" s="8">
        <f>最优测算!$D$7*(1-A658)</f>
        <v>295200.00000000047</v>
      </c>
      <c r="E6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8" s="12" t="e">
        <f>IF(表2_4[[#This Row],[年收入总个人所得税税负]]=MIN(表2_4[[#All],[年收入总个人所得税税负]]),表2_4[[#This Row],[年收入总个人所得税税负]],NA())</f>
        <v>#N/A</v>
      </c>
      <c r="G658" s="12">
        <f>1-表2_4[[#This Row],[薪酬发放比例]]</f>
        <v>0.65600000000000103</v>
      </c>
    </row>
    <row r="659" spans="1:7" x14ac:dyDescent="0.25">
      <c r="A659" s="11">
        <v>0.34299999999999897</v>
      </c>
      <c r="B659" s="7">
        <f>ROUND((MAX((最优测算!$D$7*A659-SUM(最优测算!$D$9:$D$25))*{3;10;20;25;30;35;45}%-{0;2520;16920;31920;52920;85920;181920},0)+IFERROR(最优测算!$D$7*(1-A659)*VLOOKUP(最优测算!$D$7*(1-A659)/12-1%%,数据!$J$3:$L$9,2,1)-VLOOKUP(最优测算!$D$7*(1-A659)/12-1%%,数据!$J$3:$L$9,3,1),0))/最优测算!$D$7,5)</f>
        <v>0.13297</v>
      </c>
      <c r="C659" s="8">
        <f>最优测算!$D$7*A659</f>
        <v>154349.99999999953</v>
      </c>
      <c r="D659" s="8">
        <f>最优测算!$D$7*(1-A659)</f>
        <v>295650.00000000047</v>
      </c>
      <c r="E6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59" s="12" t="e">
        <f>IF(表2_4[[#This Row],[年收入总个人所得税税负]]=MIN(表2_4[[#All],[年收入总个人所得税税负]]),表2_4[[#This Row],[年收入总个人所得税税负]],NA())</f>
        <v>#N/A</v>
      </c>
      <c r="G659" s="12">
        <f>1-表2_4[[#This Row],[薪酬发放比例]]</f>
        <v>0.65700000000000103</v>
      </c>
    </row>
    <row r="660" spans="1:7" x14ac:dyDescent="0.25">
      <c r="A660" s="11">
        <v>0.34199999999999903</v>
      </c>
      <c r="B660" s="7">
        <f>ROUND((MAX((最优测算!$D$7*A660-SUM(最优测算!$D$9:$D$25))*{3;10;20;25;30;35;45}%-{0;2520;16920;31920;52920;85920;181920},0)+IFERROR(最优测算!$D$7*(1-A660)*VLOOKUP(最优测算!$D$7*(1-A660)/12-1%%,数据!$J$3:$L$9,2,1)-VLOOKUP(最优测算!$D$7*(1-A660)/12-1%%,数据!$J$3:$L$9,3,1),0))/最优测算!$D$7,5)</f>
        <v>0.13306999999999999</v>
      </c>
      <c r="C660" s="8">
        <f>最优测算!$D$7*A660</f>
        <v>153899.99999999956</v>
      </c>
      <c r="D660" s="8">
        <f>最优测算!$D$7*(1-A660)</f>
        <v>296100.00000000047</v>
      </c>
      <c r="E6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0" s="12" t="e">
        <f>IF(表2_4[[#This Row],[年收入总个人所得税税负]]=MIN(表2_4[[#All],[年收入总个人所得税税负]]),表2_4[[#This Row],[年收入总个人所得税税负]],NA())</f>
        <v>#N/A</v>
      </c>
      <c r="G660" s="12">
        <f>1-表2_4[[#This Row],[薪酬发放比例]]</f>
        <v>0.65800000000000103</v>
      </c>
    </row>
    <row r="661" spans="1:7" x14ac:dyDescent="0.25">
      <c r="A661" s="11">
        <v>0.34099999999999903</v>
      </c>
      <c r="B661" s="7">
        <f>ROUND((MAX((最优测算!$D$7*A661-SUM(最优测算!$D$9:$D$25))*{3;10;20;25;30;35;45}%-{0;2520;16920;31920;52920;85920;181920},0)+IFERROR(最优测算!$D$7*(1-A661)*VLOOKUP(最优测算!$D$7*(1-A661)/12-1%%,数据!$J$3:$L$9,2,1)-VLOOKUP(最优测算!$D$7*(1-A661)/12-1%%,数据!$J$3:$L$9,3,1),0))/最优测算!$D$7,5)</f>
        <v>0.13317000000000001</v>
      </c>
      <c r="C661" s="8">
        <f>最优测算!$D$7*A661</f>
        <v>153449.99999999956</v>
      </c>
      <c r="D661" s="8">
        <f>最优测算!$D$7*(1-A661)</f>
        <v>296550.00000000041</v>
      </c>
      <c r="E6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1" s="12" t="e">
        <f>IF(表2_4[[#This Row],[年收入总个人所得税税负]]=MIN(表2_4[[#All],[年收入总个人所得税税负]]),表2_4[[#This Row],[年收入总个人所得税税负]],NA())</f>
        <v>#N/A</v>
      </c>
      <c r="G661" s="12">
        <f>1-表2_4[[#This Row],[薪酬发放比例]]</f>
        <v>0.65900000000000092</v>
      </c>
    </row>
    <row r="662" spans="1:7" x14ac:dyDescent="0.25">
      <c r="A662" s="11">
        <v>0.33999999999999903</v>
      </c>
      <c r="B662" s="7">
        <f>ROUND((MAX((最优测算!$D$7*A662-SUM(最优测算!$D$9:$D$25))*{3;10;20;25;30;35;45}%-{0;2520;16920;31920;52920;85920;181920},0)+IFERROR(最优测算!$D$7*(1-A662)*VLOOKUP(最优测算!$D$7*(1-A662)/12-1%%,数据!$J$3:$L$9,2,1)-VLOOKUP(最优测算!$D$7*(1-A662)/12-1%%,数据!$J$3:$L$9,3,1),0))/最优测算!$D$7,5)</f>
        <v>0.13327</v>
      </c>
      <c r="C662" s="8">
        <f>最优测算!$D$7*A662</f>
        <v>152999.99999999956</v>
      </c>
      <c r="D662" s="8">
        <f>最优测算!$D$7*(1-A662)</f>
        <v>297000.00000000047</v>
      </c>
      <c r="E6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2" s="12" t="e">
        <f>IF(表2_4[[#This Row],[年收入总个人所得税税负]]=MIN(表2_4[[#All],[年收入总个人所得税税负]]),表2_4[[#This Row],[年收入总个人所得税税负]],NA())</f>
        <v>#N/A</v>
      </c>
      <c r="G662" s="12">
        <f>1-表2_4[[#This Row],[薪酬发放比例]]</f>
        <v>0.66000000000000103</v>
      </c>
    </row>
    <row r="663" spans="1:7" x14ac:dyDescent="0.25">
      <c r="A663" s="11">
        <v>0.33899999999999902</v>
      </c>
      <c r="B663" s="7">
        <f>ROUND((MAX((最优测算!$D$7*A663-SUM(最优测算!$D$9:$D$25))*{3;10;20;25;30;35;45}%-{0;2520;16920;31920;52920;85920;181920},0)+IFERROR(最优测算!$D$7*(1-A663)*VLOOKUP(最优测算!$D$7*(1-A663)/12-1%%,数据!$J$3:$L$9,2,1)-VLOOKUP(最优测算!$D$7*(1-A663)/12-1%%,数据!$J$3:$L$9,3,1),0))/最优测算!$D$7,5)</f>
        <v>0.13336999999999999</v>
      </c>
      <c r="C663" s="8">
        <f>最优测算!$D$7*A663</f>
        <v>152549.99999999956</v>
      </c>
      <c r="D663" s="8">
        <f>最优测算!$D$7*(1-A663)</f>
        <v>297450.00000000041</v>
      </c>
      <c r="E6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3" s="12" t="e">
        <f>IF(表2_4[[#This Row],[年收入总个人所得税税负]]=MIN(表2_4[[#All],[年收入总个人所得税税负]]),表2_4[[#This Row],[年收入总个人所得税税负]],NA())</f>
        <v>#N/A</v>
      </c>
      <c r="G663" s="12">
        <f>1-表2_4[[#This Row],[薪酬发放比例]]</f>
        <v>0.66100000000000092</v>
      </c>
    </row>
    <row r="664" spans="1:7" x14ac:dyDescent="0.25">
      <c r="A664" s="11">
        <v>0.33799999999999902</v>
      </c>
      <c r="B664" s="7">
        <f>ROUND((MAX((最优测算!$D$7*A664-SUM(最优测算!$D$9:$D$25))*{3;10;20;25;30;35;45}%-{0;2520;16920;31920;52920;85920;181920},0)+IFERROR(最优测算!$D$7*(1-A664)*VLOOKUP(最优测算!$D$7*(1-A664)/12-1%%,数据!$J$3:$L$9,2,1)-VLOOKUP(最优测算!$D$7*(1-A664)/12-1%%,数据!$J$3:$L$9,3,1),0))/最优测算!$D$7,5)</f>
        <v>0.13347000000000001</v>
      </c>
      <c r="C664" s="8">
        <f>最优测算!$D$7*A664</f>
        <v>152099.99999999956</v>
      </c>
      <c r="D664" s="8">
        <f>最优测算!$D$7*(1-A664)</f>
        <v>297900.00000000047</v>
      </c>
      <c r="E6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4" s="12" t="e">
        <f>IF(表2_4[[#This Row],[年收入总个人所得税税负]]=MIN(表2_4[[#All],[年收入总个人所得税税负]]),表2_4[[#This Row],[年收入总个人所得税税负]],NA())</f>
        <v>#N/A</v>
      </c>
      <c r="G664" s="12">
        <f>1-表2_4[[#This Row],[薪酬发放比例]]</f>
        <v>0.66200000000000103</v>
      </c>
    </row>
    <row r="665" spans="1:7" x14ac:dyDescent="0.25">
      <c r="A665" s="11">
        <v>0.33699999999999902</v>
      </c>
      <c r="B665" s="7">
        <f>ROUND((MAX((最优测算!$D$7*A665-SUM(最优测算!$D$9:$D$25))*{3;10;20;25;30;35;45}%-{0;2520;16920;31920;52920;85920;181920},0)+IFERROR(最优测算!$D$7*(1-A665)*VLOOKUP(最优测算!$D$7*(1-A665)/12-1%%,数据!$J$3:$L$9,2,1)-VLOOKUP(最优测算!$D$7*(1-A665)/12-1%%,数据!$J$3:$L$9,3,1),0))/最优测算!$D$7,5)</f>
        <v>0.13356999999999999</v>
      </c>
      <c r="C665" s="8">
        <f>最优测算!$D$7*A665</f>
        <v>151649.99999999956</v>
      </c>
      <c r="D665" s="8">
        <f>最优测算!$D$7*(1-A665)</f>
        <v>298350.00000000041</v>
      </c>
      <c r="E6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5" s="12" t="e">
        <f>IF(表2_4[[#This Row],[年收入总个人所得税税负]]=MIN(表2_4[[#All],[年收入总个人所得税税负]]),表2_4[[#This Row],[年收入总个人所得税税负]],NA())</f>
        <v>#N/A</v>
      </c>
      <c r="G665" s="12">
        <f>1-表2_4[[#This Row],[薪酬发放比例]]</f>
        <v>0.66300000000000092</v>
      </c>
    </row>
    <row r="666" spans="1:7" x14ac:dyDescent="0.25">
      <c r="A666" s="11">
        <v>0.33599999999999902</v>
      </c>
      <c r="B666" s="7">
        <f>ROUND((MAX((最优测算!$D$7*A666-SUM(最优测算!$D$9:$D$25))*{3;10;20;25;30;35;45}%-{0;2520;16920;31920;52920;85920;181920},0)+IFERROR(最优测算!$D$7*(1-A666)*VLOOKUP(最优测算!$D$7*(1-A666)/12-1%%,数据!$J$3:$L$9,2,1)-VLOOKUP(最优测算!$D$7*(1-A666)/12-1%%,数据!$J$3:$L$9,3,1),0))/最优测算!$D$7,5)</f>
        <v>0.13367000000000001</v>
      </c>
      <c r="C666" s="8">
        <f>最优测算!$D$7*A666</f>
        <v>151199.99999999956</v>
      </c>
      <c r="D666" s="8">
        <f>最优测算!$D$7*(1-A666)</f>
        <v>298800.00000000047</v>
      </c>
      <c r="E6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6" s="12" t="e">
        <f>IF(表2_4[[#This Row],[年收入总个人所得税税负]]=MIN(表2_4[[#All],[年收入总个人所得税税负]]),表2_4[[#This Row],[年收入总个人所得税税负]],NA())</f>
        <v>#N/A</v>
      </c>
      <c r="G666" s="12">
        <f>1-表2_4[[#This Row],[薪酬发放比例]]</f>
        <v>0.66400000000000103</v>
      </c>
    </row>
    <row r="667" spans="1:7" x14ac:dyDescent="0.25">
      <c r="A667" s="11">
        <v>0.33499999999999902</v>
      </c>
      <c r="B667" s="7">
        <f>ROUND((MAX((最优测算!$D$7*A667-SUM(最优测算!$D$9:$D$25))*{3;10;20;25;30;35;45}%-{0;2520;16920;31920;52920;85920;181920},0)+IFERROR(最优测算!$D$7*(1-A667)*VLOOKUP(最优测算!$D$7*(1-A667)/12-1%%,数据!$J$3:$L$9,2,1)-VLOOKUP(最优测算!$D$7*(1-A667)/12-1%%,数据!$J$3:$L$9,3,1),0))/最优测算!$D$7,5)</f>
        <v>0.13377</v>
      </c>
      <c r="C667" s="8">
        <f>最优测算!$D$7*A667</f>
        <v>150749.99999999956</v>
      </c>
      <c r="D667" s="8">
        <f>最优测算!$D$7*(1-A667)</f>
        <v>299250.00000000041</v>
      </c>
      <c r="E6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7" s="12" t="e">
        <f>IF(表2_4[[#This Row],[年收入总个人所得税税负]]=MIN(表2_4[[#All],[年收入总个人所得税税负]]),表2_4[[#This Row],[年收入总个人所得税税负]],NA())</f>
        <v>#N/A</v>
      </c>
      <c r="G667" s="12">
        <f>1-表2_4[[#This Row],[薪酬发放比例]]</f>
        <v>0.66500000000000092</v>
      </c>
    </row>
    <row r="668" spans="1:7" x14ac:dyDescent="0.25">
      <c r="A668" s="11">
        <v>0.33399999999999902</v>
      </c>
      <c r="B668" s="7">
        <f>ROUND((MAX((最优测算!$D$7*A668-SUM(最优测算!$D$9:$D$25))*{3;10;20;25;30;35;45}%-{0;2520;16920;31920;52920;85920;181920},0)+IFERROR(最优测算!$D$7*(1-A668)*VLOOKUP(最优测算!$D$7*(1-A668)/12-1%%,数据!$J$3:$L$9,2,1)-VLOOKUP(最优测算!$D$7*(1-A668)/12-1%%,数据!$J$3:$L$9,3,1),0))/最优测算!$D$7,5)</f>
        <v>0.13386999999999999</v>
      </c>
      <c r="C668" s="8">
        <f>最优测算!$D$7*A668</f>
        <v>150299.99999999956</v>
      </c>
      <c r="D668" s="8">
        <f>最优测算!$D$7*(1-A668)</f>
        <v>299700.00000000047</v>
      </c>
      <c r="E6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8" s="12" t="e">
        <f>IF(表2_4[[#This Row],[年收入总个人所得税税负]]=MIN(表2_4[[#All],[年收入总个人所得税税负]]),表2_4[[#This Row],[年收入总个人所得税税负]],NA())</f>
        <v>#N/A</v>
      </c>
      <c r="G668" s="12">
        <f>1-表2_4[[#This Row],[薪酬发放比例]]</f>
        <v>0.66600000000000104</v>
      </c>
    </row>
    <row r="669" spans="1:7" x14ac:dyDescent="0.25">
      <c r="A669" s="11">
        <v>0.33299999999999902</v>
      </c>
      <c r="B669" s="7">
        <f>ROUND((MAX((最优测算!$D$7*A669-SUM(最优测算!$D$9:$D$25))*{3;10;20;25;30;35;45}%-{0;2520;16920;31920;52920;85920;181920},0)+IFERROR(最优测算!$D$7*(1-A669)*VLOOKUP(最优测算!$D$7*(1-A669)/12-1%%,数据!$J$3:$L$9,2,1)-VLOOKUP(最优测算!$D$7*(1-A669)/12-1%%,数据!$J$3:$L$9,3,1),0))/最优测算!$D$7,5)</f>
        <v>0.16453999999999999</v>
      </c>
      <c r="C669" s="8">
        <f>最优测算!$D$7*A669</f>
        <v>149849.99999999956</v>
      </c>
      <c r="D669" s="8">
        <f>最优测算!$D$7*(1-A669)</f>
        <v>300150.00000000041</v>
      </c>
      <c r="E6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69" s="12" t="e">
        <f>IF(表2_4[[#This Row],[年收入总个人所得税税负]]=MIN(表2_4[[#All],[年收入总个人所得税税负]]),表2_4[[#This Row],[年收入总个人所得税税负]],NA())</f>
        <v>#N/A</v>
      </c>
      <c r="G669" s="12">
        <f>1-表2_4[[#This Row],[薪酬发放比例]]</f>
        <v>0.66700000000000093</v>
      </c>
    </row>
    <row r="670" spans="1:7" x14ac:dyDescent="0.25">
      <c r="A670" s="11">
        <v>0.33199999999999902</v>
      </c>
      <c r="B670" s="7">
        <f>ROUND((MAX((最优测算!$D$7*A670-SUM(最优测算!$D$9:$D$25))*{3;10;20;25;30;35;45}%-{0;2520;16920;31920;52920;85920;181920},0)+IFERROR(最优测算!$D$7*(1-A670)*VLOOKUP(最优测算!$D$7*(1-A670)/12-1%%,数据!$J$3:$L$9,2,1)-VLOOKUP(最优测算!$D$7*(1-A670)/12-1%%,数据!$J$3:$L$9,3,1),0))/最优测算!$D$7,5)</f>
        <v>0.16469</v>
      </c>
      <c r="C670" s="8">
        <f>最优测算!$D$7*A670</f>
        <v>149399.99999999956</v>
      </c>
      <c r="D670" s="8">
        <f>最优测算!$D$7*(1-A670)</f>
        <v>300600.00000000047</v>
      </c>
      <c r="E6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0" s="12" t="e">
        <f>IF(表2_4[[#This Row],[年收入总个人所得税税负]]=MIN(表2_4[[#All],[年收入总个人所得税税负]]),表2_4[[#This Row],[年收入总个人所得税税负]],NA())</f>
        <v>#N/A</v>
      </c>
      <c r="G670" s="12">
        <f>1-表2_4[[#This Row],[薪酬发放比例]]</f>
        <v>0.66800000000000104</v>
      </c>
    </row>
    <row r="671" spans="1:7" x14ac:dyDescent="0.25">
      <c r="A671" s="11">
        <v>0.33099999999999902</v>
      </c>
      <c r="B671" s="7">
        <f>ROUND((MAX((最优测算!$D$7*A671-SUM(最优测算!$D$9:$D$25))*{3;10;20;25;30;35;45}%-{0;2520;16920;31920;52920;85920;181920},0)+IFERROR(最优测算!$D$7*(1-A671)*VLOOKUP(最优测算!$D$7*(1-A671)/12-1%%,数据!$J$3:$L$9,2,1)-VLOOKUP(最优测算!$D$7*(1-A671)/12-1%%,数据!$J$3:$L$9,3,1),0))/最优测算!$D$7,5)</f>
        <v>0.16483999999999999</v>
      </c>
      <c r="C671" s="8">
        <f>最优测算!$D$7*A671</f>
        <v>148949.99999999956</v>
      </c>
      <c r="D671" s="8">
        <f>最优测算!$D$7*(1-A671)</f>
        <v>301050.00000000041</v>
      </c>
      <c r="E6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1" s="12" t="e">
        <f>IF(表2_4[[#This Row],[年收入总个人所得税税负]]=MIN(表2_4[[#All],[年收入总个人所得税税负]]),表2_4[[#This Row],[年收入总个人所得税税负]],NA())</f>
        <v>#N/A</v>
      </c>
      <c r="G671" s="12">
        <f>1-表2_4[[#This Row],[薪酬发放比例]]</f>
        <v>0.66900000000000093</v>
      </c>
    </row>
    <row r="672" spans="1:7" x14ac:dyDescent="0.25">
      <c r="A672" s="11">
        <v>0.32999999999999902</v>
      </c>
      <c r="B672" s="7">
        <f>ROUND((MAX((最优测算!$D$7*A672-SUM(最优测算!$D$9:$D$25))*{3;10;20;25;30;35;45}%-{0;2520;16920;31920;52920;85920;181920},0)+IFERROR(最优测算!$D$7*(1-A672)*VLOOKUP(最优测算!$D$7*(1-A672)/12-1%%,数据!$J$3:$L$9,2,1)-VLOOKUP(最优测算!$D$7*(1-A672)/12-1%%,数据!$J$3:$L$9,3,1),0))/最优测算!$D$7,5)</f>
        <v>0.16499</v>
      </c>
      <c r="C672" s="8">
        <f>最优测算!$D$7*A672</f>
        <v>148499.99999999956</v>
      </c>
      <c r="D672" s="8">
        <f>最优测算!$D$7*(1-A672)</f>
        <v>301500.00000000047</v>
      </c>
      <c r="E6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2" s="12" t="e">
        <f>IF(表2_4[[#This Row],[年收入总个人所得税税负]]=MIN(表2_4[[#All],[年收入总个人所得税税负]]),表2_4[[#This Row],[年收入总个人所得税税负]],NA())</f>
        <v>#N/A</v>
      </c>
      <c r="G672" s="12">
        <f>1-表2_4[[#This Row],[薪酬发放比例]]</f>
        <v>0.67000000000000104</v>
      </c>
    </row>
    <row r="673" spans="1:7" x14ac:dyDescent="0.25">
      <c r="A673" s="11">
        <v>0.32899999999999902</v>
      </c>
      <c r="B673" s="7">
        <f>ROUND((MAX((最优测算!$D$7*A673-SUM(最优测算!$D$9:$D$25))*{3;10;20;25;30;35;45}%-{0;2520;16920;31920;52920;85920;181920},0)+IFERROR(最优测算!$D$7*(1-A673)*VLOOKUP(最优测算!$D$7*(1-A673)/12-1%%,数据!$J$3:$L$9,2,1)-VLOOKUP(最优测算!$D$7*(1-A673)/12-1%%,数据!$J$3:$L$9,3,1),0))/最优测算!$D$7,5)</f>
        <v>0.16514000000000001</v>
      </c>
      <c r="C673" s="8">
        <f>最优测算!$D$7*A673</f>
        <v>148049.99999999956</v>
      </c>
      <c r="D673" s="8">
        <f>最优测算!$D$7*(1-A673)</f>
        <v>301950.00000000041</v>
      </c>
      <c r="E6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3" s="12" t="e">
        <f>IF(表2_4[[#This Row],[年收入总个人所得税税负]]=MIN(表2_4[[#All],[年收入总个人所得税税负]]),表2_4[[#This Row],[年收入总个人所得税税负]],NA())</f>
        <v>#N/A</v>
      </c>
      <c r="G673" s="12">
        <f>1-表2_4[[#This Row],[薪酬发放比例]]</f>
        <v>0.67100000000000093</v>
      </c>
    </row>
    <row r="674" spans="1:7" x14ac:dyDescent="0.25">
      <c r="A674" s="11">
        <v>0.32799999999999901</v>
      </c>
      <c r="B674" s="7">
        <f>ROUND((MAX((最优测算!$D$7*A674-SUM(最优测算!$D$9:$D$25))*{3;10;20;25;30;35;45}%-{0;2520;16920;31920;52920;85920;181920},0)+IFERROR(最优测算!$D$7*(1-A674)*VLOOKUP(最优测算!$D$7*(1-A674)/12-1%%,数据!$J$3:$L$9,2,1)-VLOOKUP(最优测算!$D$7*(1-A674)/12-1%%,数据!$J$3:$L$9,3,1),0))/最优测算!$D$7,5)</f>
        <v>0.16528999999999999</v>
      </c>
      <c r="C674" s="8">
        <f>最优测算!$D$7*A674</f>
        <v>147599.99999999956</v>
      </c>
      <c r="D674" s="8">
        <f>最优测算!$D$7*(1-A674)</f>
        <v>302400.00000000047</v>
      </c>
      <c r="E6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4" s="12" t="e">
        <f>IF(表2_4[[#This Row],[年收入总个人所得税税负]]=MIN(表2_4[[#All],[年收入总个人所得税税负]]),表2_4[[#This Row],[年收入总个人所得税税负]],NA())</f>
        <v>#N/A</v>
      </c>
      <c r="G674" s="12">
        <f>1-表2_4[[#This Row],[薪酬发放比例]]</f>
        <v>0.67200000000000104</v>
      </c>
    </row>
    <row r="675" spans="1:7" x14ac:dyDescent="0.25">
      <c r="A675" s="11">
        <v>0.32699999999999901</v>
      </c>
      <c r="B675" s="7">
        <f>ROUND((MAX((最优测算!$D$7*A675-SUM(最优测算!$D$9:$D$25))*{3;10;20;25;30;35;45}%-{0;2520;16920;31920;52920;85920;181920},0)+IFERROR(最优测算!$D$7*(1-A675)*VLOOKUP(最优测算!$D$7*(1-A675)/12-1%%,数据!$J$3:$L$9,2,1)-VLOOKUP(最优测算!$D$7*(1-A675)/12-1%%,数据!$J$3:$L$9,3,1),0))/最优测算!$D$7,5)</f>
        <v>0.16544</v>
      </c>
      <c r="C675" s="8">
        <f>最优测算!$D$7*A675</f>
        <v>147149.99999999956</v>
      </c>
      <c r="D675" s="8">
        <f>最优测算!$D$7*(1-A675)</f>
        <v>302850.00000000041</v>
      </c>
      <c r="E6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5" s="12" t="e">
        <f>IF(表2_4[[#This Row],[年收入总个人所得税税负]]=MIN(表2_4[[#All],[年收入总个人所得税税负]]),表2_4[[#This Row],[年收入总个人所得税税负]],NA())</f>
        <v>#N/A</v>
      </c>
      <c r="G675" s="12">
        <f>1-表2_4[[#This Row],[薪酬发放比例]]</f>
        <v>0.67300000000000093</v>
      </c>
    </row>
    <row r="676" spans="1:7" x14ac:dyDescent="0.25">
      <c r="A676" s="11">
        <v>0.32599999999999901</v>
      </c>
      <c r="B676" s="7">
        <f>ROUND((MAX((最优测算!$D$7*A676-SUM(最优测算!$D$9:$D$25))*{3;10;20;25;30;35;45}%-{0;2520;16920;31920;52920;85920;181920},0)+IFERROR(最优测算!$D$7*(1-A676)*VLOOKUP(最优测算!$D$7*(1-A676)/12-1%%,数据!$J$3:$L$9,2,1)-VLOOKUP(最优测算!$D$7*(1-A676)/12-1%%,数据!$J$3:$L$9,3,1),0))/最优测算!$D$7,5)</f>
        <v>0.16558999999999999</v>
      </c>
      <c r="C676" s="8">
        <f>最优测算!$D$7*A676</f>
        <v>146699.99999999956</v>
      </c>
      <c r="D676" s="8">
        <f>最优测算!$D$7*(1-A676)</f>
        <v>303300.00000000047</v>
      </c>
      <c r="E6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6" s="12" t="e">
        <f>IF(表2_4[[#This Row],[年收入总个人所得税税负]]=MIN(表2_4[[#All],[年收入总个人所得税税负]]),表2_4[[#This Row],[年收入总个人所得税税负]],NA())</f>
        <v>#N/A</v>
      </c>
      <c r="G676" s="12">
        <f>1-表2_4[[#This Row],[薪酬发放比例]]</f>
        <v>0.67400000000000104</v>
      </c>
    </row>
    <row r="677" spans="1:7" x14ac:dyDescent="0.25">
      <c r="A677" s="11">
        <v>0.32499999999999901</v>
      </c>
      <c r="B677" s="7">
        <f>ROUND((MAX((最优测算!$D$7*A677-SUM(最优测算!$D$9:$D$25))*{3;10;20;25;30;35;45}%-{0;2520;16920;31920;52920;85920;181920},0)+IFERROR(最优测算!$D$7*(1-A677)*VLOOKUP(最优测算!$D$7*(1-A677)/12-1%%,数据!$J$3:$L$9,2,1)-VLOOKUP(最优测算!$D$7*(1-A677)/12-1%%,数据!$J$3:$L$9,3,1),0))/最优测算!$D$7,5)</f>
        <v>0.16574</v>
      </c>
      <c r="C677" s="8">
        <f>最优测算!$D$7*A677</f>
        <v>146249.99999999956</v>
      </c>
      <c r="D677" s="8">
        <f>最优测算!$D$7*(1-A677)</f>
        <v>303750.00000000041</v>
      </c>
      <c r="E6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7" s="12" t="e">
        <f>IF(表2_4[[#This Row],[年收入总个人所得税税负]]=MIN(表2_4[[#All],[年收入总个人所得税税负]]),表2_4[[#This Row],[年收入总个人所得税税负]],NA())</f>
        <v>#N/A</v>
      </c>
      <c r="G677" s="12">
        <f>1-表2_4[[#This Row],[薪酬发放比例]]</f>
        <v>0.67500000000000093</v>
      </c>
    </row>
    <row r="678" spans="1:7" x14ac:dyDescent="0.25">
      <c r="A678" s="11">
        <v>0.32399999999999901</v>
      </c>
      <c r="B678" s="7">
        <f>ROUND((MAX((最优测算!$D$7*A678-SUM(最优测算!$D$9:$D$25))*{3;10;20;25;30;35;45}%-{0;2520;16920;31920;52920;85920;181920},0)+IFERROR(最优测算!$D$7*(1-A678)*VLOOKUP(最优测算!$D$7*(1-A678)/12-1%%,数据!$J$3:$L$9,2,1)-VLOOKUP(最优测算!$D$7*(1-A678)/12-1%%,数据!$J$3:$L$9,3,1),0))/最优测算!$D$7,5)</f>
        <v>0.16589000000000001</v>
      </c>
      <c r="C678" s="8">
        <f>最优测算!$D$7*A678</f>
        <v>145799.99999999956</v>
      </c>
      <c r="D678" s="8">
        <f>最优测算!$D$7*(1-A678)</f>
        <v>304200.00000000047</v>
      </c>
      <c r="E6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8" s="12" t="e">
        <f>IF(表2_4[[#This Row],[年收入总个人所得税税负]]=MIN(表2_4[[#All],[年收入总个人所得税税负]]),表2_4[[#This Row],[年收入总个人所得税税负]],NA())</f>
        <v>#N/A</v>
      </c>
      <c r="G678" s="12">
        <f>1-表2_4[[#This Row],[薪酬发放比例]]</f>
        <v>0.67600000000000104</v>
      </c>
    </row>
    <row r="679" spans="1:7" x14ac:dyDescent="0.25">
      <c r="A679" s="11">
        <v>0.32299999999999901</v>
      </c>
      <c r="B679" s="7">
        <f>ROUND((MAX((最优测算!$D$7*A679-SUM(最优测算!$D$9:$D$25))*{3;10;20;25;30;35;45}%-{0;2520;16920;31920;52920;85920;181920},0)+IFERROR(最优测算!$D$7*(1-A679)*VLOOKUP(最优测算!$D$7*(1-A679)/12-1%%,数据!$J$3:$L$9,2,1)-VLOOKUP(最优测算!$D$7*(1-A679)/12-1%%,数据!$J$3:$L$9,3,1),0))/最优测算!$D$7,5)</f>
        <v>0.16603999999999999</v>
      </c>
      <c r="C679" s="8">
        <f>最优测算!$D$7*A679</f>
        <v>145349.99999999956</v>
      </c>
      <c r="D679" s="8">
        <f>最优测算!$D$7*(1-A679)</f>
        <v>304650.00000000041</v>
      </c>
      <c r="E6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79" s="12" t="e">
        <f>IF(表2_4[[#This Row],[年收入总个人所得税税负]]=MIN(表2_4[[#All],[年收入总个人所得税税负]]),表2_4[[#This Row],[年收入总个人所得税税负]],NA())</f>
        <v>#N/A</v>
      </c>
      <c r="G679" s="12">
        <f>1-表2_4[[#This Row],[薪酬发放比例]]</f>
        <v>0.67700000000000093</v>
      </c>
    </row>
    <row r="680" spans="1:7" x14ac:dyDescent="0.25">
      <c r="A680" s="11">
        <v>0.32199999999999901</v>
      </c>
      <c r="B680" s="7">
        <f>ROUND((MAX((最优测算!$D$7*A680-SUM(最优测算!$D$9:$D$25))*{3;10;20;25;30;35;45}%-{0;2520;16920;31920;52920;85920;181920},0)+IFERROR(最优测算!$D$7*(1-A680)*VLOOKUP(最优测算!$D$7*(1-A680)/12-1%%,数据!$J$3:$L$9,2,1)-VLOOKUP(最优测算!$D$7*(1-A680)/12-1%%,数据!$J$3:$L$9,3,1),0))/最优测算!$D$7,5)</f>
        <v>0.16619</v>
      </c>
      <c r="C680" s="8">
        <f>最优测算!$D$7*A680</f>
        <v>144899.99999999956</v>
      </c>
      <c r="D680" s="8">
        <f>最优测算!$D$7*(1-A680)</f>
        <v>305100.00000000047</v>
      </c>
      <c r="E6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0" s="12" t="e">
        <f>IF(表2_4[[#This Row],[年收入总个人所得税税负]]=MIN(表2_4[[#All],[年收入总个人所得税税负]]),表2_4[[#This Row],[年收入总个人所得税税负]],NA())</f>
        <v>#N/A</v>
      </c>
      <c r="G680" s="12">
        <f>1-表2_4[[#This Row],[薪酬发放比例]]</f>
        <v>0.67800000000000105</v>
      </c>
    </row>
    <row r="681" spans="1:7" x14ac:dyDescent="0.25">
      <c r="A681" s="11">
        <v>0.32099999999999901</v>
      </c>
      <c r="B681" s="7">
        <f>ROUND((MAX((最优测算!$D$7*A681-SUM(最优测算!$D$9:$D$25))*{3;10;20;25;30;35;45}%-{0;2520;16920;31920;52920;85920;181920},0)+IFERROR(最优测算!$D$7*(1-A681)*VLOOKUP(最优测算!$D$7*(1-A681)/12-1%%,数据!$J$3:$L$9,2,1)-VLOOKUP(最优测算!$D$7*(1-A681)/12-1%%,数据!$J$3:$L$9,3,1),0))/最优测算!$D$7,5)</f>
        <v>0.16633999999999999</v>
      </c>
      <c r="C681" s="8">
        <f>最优测算!$D$7*A681</f>
        <v>144449.99999999956</v>
      </c>
      <c r="D681" s="8">
        <f>最优测算!$D$7*(1-A681)</f>
        <v>305550.00000000041</v>
      </c>
      <c r="E6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1" s="12" t="e">
        <f>IF(表2_4[[#This Row],[年收入总个人所得税税负]]=MIN(表2_4[[#All],[年收入总个人所得税税负]]),表2_4[[#This Row],[年收入总个人所得税税负]],NA())</f>
        <v>#N/A</v>
      </c>
      <c r="G681" s="12">
        <f>1-表2_4[[#This Row],[薪酬发放比例]]</f>
        <v>0.67900000000000094</v>
      </c>
    </row>
    <row r="682" spans="1:7" x14ac:dyDescent="0.25">
      <c r="A682" s="11">
        <v>0.31999999999999901</v>
      </c>
      <c r="B682" s="7">
        <f>ROUND((MAX((最优测算!$D$7*A682-SUM(最优测算!$D$9:$D$25))*{3;10;20;25;30;35;45}%-{0;2520;16920;31920;52920;85920;181920},0)+IFERROR(最优测算!$D$7*(1-A682)*VLOOKUP(最优测算!$D$7*(1-A682)/12-1%%,数据!$J$3:$L$9,2,1)-VLOOKUP(最优测算!$D$7*(1-A682)/12-1%%,数据!$J$3:$L$9,3,1),0))/最优测算!$D$7,5)</f>
        <v>0.16649</v>
      </c>
      <c r="C682" s="8">
        <f>最优测算!$D$7*A682</f>
        <v>143999.99999999956</v>
      </c>
      <c r="D682" s="8">
        <f>最优测算!$D$7*(1-A682)</f>
        <v>306000.00000000047</v>
      </c>
      <c r="E6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2" s="12" t="e">
        <f>IF(表2_4[[#This Row],[年收入总个人所得税税负]]=MIN(表2_4[[#All],[年收入总个人所得税税负]]),表2_4[[#This Row],[年收入总个人所得税税负]],NA())</f>
        <v>#N/A</v>
      </c>
      <c r="G682" s="12">
        <f>1-表2_4[[#This Row],[薪酬发放比例]]</f>
        <v>0.68000000000000105</v>
      </c>
    </row>
    <row r="683" spans="1:7" x14ac:dyDescent="0.25">
      <c r="A683" s="11">
        <v>0.31899999999999901</v>
      </c>
      <c r="B683" s="7">
        <f>ROUND((MAX((最优测算!$D$7*A683-SUM(最优测算!$D$9:$D$25))*{3;10;20;25;30;35;45}%-{0;2520;16920;31920;52920;85920;181920},0)+IFERROR(最优测算!$D$7*(1-A683)*VLOOKUP(最优测算!$D$7*(1-A683)/12-1%%,数据!$J$3:$L$9,2,1)-VLOOKUP(最优测算!$D$7*(1-A683)/12-1%%,数据!$J$3:$L$9,3,1),0))/最优测算!$D$7,5)</f>
        <v>0.16671</v>
      </c>
      <c r="C683" s="8">
        <f>最优测算!$D$7*A683</f>
        <v>143549.99999999956</v>
      </c>
      <c r="D683" s="8">
        <f>最优测算!$D$7*(1-A683)</f>
        <v>306450.00000000041</v>
      </c>
      <c r="E6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3" s="12" t="e">
        <f>IF(表2_4[[#This Row],[年收入总个人所得税税负]]=MIN(表2_4[[#All],[年收入总个人所得税税负]]),表2_4[[#This Row],[年收入总个人所得税税负]],NA())</f>
        <v>#N/A</v>
      </c>
      <c r="G683" s="12">
        <f>1-表2_4[[#This Row],[薪酬发放比例]]</f>
        <v>0.68100000000000094</v>
      </c>
    </row>
    <row r="684" spans="1:7" x14ac:dyDescent="0.25">
      <c r="A684" s="11">
        <v>0.31799999999999901</v>
      </c>
      <c r="B684" s="7">
        <f>ROUND((MAX((最优测算!$D$7*A684-SUM(最优测算!$D$9:$D$25))*{3;10;20;25;30;35;45}%-{0;2520;16920;31920;52920;85920;181920},0)+IFERROR(最优测算!$D$7*(1-A684)*VLOOKUP(最优测算!$D$7*(1-A684)/12-1%%,数据!$J$3:$L$9,2,1)-VLOOKUP(最优测算!$D$7*(1-A684)/12-1%%,数据!$J$3:$L$9,3,1),0))/最优测算!$D$7,5)</f>
        <v>0.16693</v>
      </c>
      <c r="C684" s="8">
        <f>最优测算!$D$7*A684</f>
        <v>143099.99999999956</v>
      </c>
      <c r="D684" s="8">
        <f>最优测算!$D$7*(1-A684)</f>
        <v>306900.00000000047</v>
      </c>
      <c r="E6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4" s="12" t="e">
        <f>IF(表2_4[[#This Row],[年收入总个人所得税税负]]=MIN(表2_4[[#All],[年收入总个人所得税税负]]),表2_4[[#This Row],[年收入总个人所得税税负]],NA())</f>
        <v>#N/A</v>
      </c>
      <c r="G684" s="12">
        <f>1-表2_4[[#This Row],[薪酬发放比例]]</f>
        <v>0.68200000000000105</v>
      </c>
    </row>
    <row r="685" spans="1:7" x14ac:dyDescent="0.25">
      <c r="A685" s="11">
        <v>0.316999999999999</v>
      </c>
      <c r="B685" s="7">
        <f>ROUND((MAX((最优测算!$D$7*A685-SUM(最优测算!$D$9:$D$25))*{3;10;20;25;30;35;45}%-{0;2520;16920;31920;52920;85920;181920},0)+IFERROR(最优测算!$D$7*(1-A685)*VLOOKUP(最优测算!$D$7*(1-A685)/12-1%%,数据!$J$3:$L$9,2,1)-VLOOKUP(最优测算!$D$7*(1-A685)/12-1%%,数据!$J$3:$L$9,3,1),0))/最优测算!$D$7,5)</f>
        <v>0.16714999999999999</v>
      </c>
      <c r="C685" s="8">
        <f>最优测算!$D$7*A685</f>
        <v>142649.99999999956</v>
      </c>
      <c r="D685" s="8">
        <f>最优测算!$D$7*(1-A685)</f>
        <v>307350.00000000041</v>
      </c>
      <c r="E6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5" s="12" t="e">
        <f>IF(表2_4[[#This Row],[年收入总个人所得税税负]]=MIN(表2_4[[#All],[年收入总个人所得税税负]]),表2_4[[#This Row],[年收入总个人所得税税负]],NA())</f>
        <v>#N/A</v>
      </c>
      <c r="G685" s="12">
        <f>1-表2_4[[#This Row],[薪酬发放比例]]</f>
        <v>0.68300000000000094</v>
      </c>
    </row>
    <row r="686" spans="1:7" x14ac:dyDescent="0.25">
      <c r="A686" s="11">
        <v>0.315999999999999</v>
      </c>
      <c r="B686" s="7">
        <f>ROUND((MAX((最优测算!$D$7*A686-SUM(最优测算!$D$9:$D$25))*{3;10;20;25;30;35;45}%-{0;2520;16920;31920;52920;85920;181920},0)+IFERROR(最优测算!$D$7*(1-A686)*VLOOKUP(最优测算!$D$7*(1-A686)/12-1%%,数据!$J$3:$L$9,2,1)-VLOOKUP(最优测算!$D$7*(1-A686)/12-1%%,数据!$J$3:$L$9,3,1),0))/最优测算!$D$7,5)</f>
        <v>0.16736999999999999</v>
      </c>
      <c r="C686" s="8">
        <f>最优测算!$D$7*A686</f>
        <v>142199.99999999956</v>
      </c>
      <c r="D686" s="8">
        <f>最优测算!$D$7*(1-A686)</f>
        <v>307800.00000000047</v>
      </c>
      <c r="E6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6" s="12" t="e">
        <f>IF(表2_4[[#This Row],[年收入总个人所得税税负]]=MIN(表2_4[[#All],[年收入总个人所得税税负]]),表2_4[[#This Row],[年收入总个人所得税税负]],NA())</f>
        <v>#N/A</v>
      </c>
      <c r="G686" s="12">
        <f>1-表2_4[[#This Row],[薪酬发放比例]]</f>
        <v>0.68400000000000105</v>
      </c>
    </row>
    <row r="687" spans="1:7" x14ac:dyDescent="0.25">
      <c r="A687" s="11">
        <v>0.314999999999999</v>
      </c>
      <c r="B687" s="7">
        <f>ROUND((MAX((最优测算!$D$7*A687-SUM(最优测算!$D$9:$D$25))*{3;10;20;25;30;35;45}%-{0;2520;16920;31920;52920;85920;181920},0)+IFERROR(最优测算!$D$7*(1-A687)*VLOOKUP(最优测算!$D$7*(1-A687)/12-1%%,数据!$J$3:$L$9,2,1)-VLOOKUP(最优测算!$D$7*(1-A687)/12-1%%,数据!$J$3:$L$9,3,1),0))/最优测算!$D$7,5)</f>
        <v>0.16758999999999999</v>
      </c>
      <c r="C687" s="8">
        <f>最优测算!$D$7*A687</f>
        <v>141749.99999999956</v>
      </c>
      <c r="D687" s="8">
        <f>最优测算!$D$7*(1-A687)</f>
        <v>308250.00000000041</v>
      </c>
      <c r="E6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7" s="12" t="e">
        <f>IF(表2_4[[#This Row],[年收入总个人所得税税负]]=MIN(表2_4[[#All],[年收入总个人所得税税负]]),表2_4[[#This Row],[年收入总个人所得税税负]],NA())</f>
        <v>#N/A</v>
      </c>
      <c r="G687" s="12">
        <f>1-表2_4[[#This Row],[薪酬发放比例]]</f>
        <v>0.68500000000000094</v>
      </c>
    </row>
    <row r="688" spans="1:7" x14ac:dyDescent="0.25">
      <c r="A688" s="11">
        <v>0.313999999999999</v>
      </c>
      <c r="B688" s="7">
        <f>ROUND((MAX((最优测算!$D$7*A688-SUM(最优测算!$D$9:$D$25))*{3;10;20;25;30;35;45}%-{0;2520;16920;31920;52920;85920;181920},0)+IFERROR(最优测算!$D$7*(1-A688)*VLOOKUP(最优测算!$D$7*(1-A688)/12-1%%,数据!$J$3:$L$9,2,1)-VLOOKUP(最优测算!$D$7*(1-A688)/12-1%%,数据!$J$3:$L$9,3,1),0))/最优测算!$D$7,5)</f>
        <v>0.16780999999999999</v>
      </c>
      <c r="C688" s="8">
        <f>最优测算!$D$7*A688</f>
        <v>141299.99999999956</v>
      </c>
      <c r="D688" s="8">
        <f>最优测算!$D$7*(1-A688)</f>
        <v>308700.00000000047</v>
      </c>
      <c r="E6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8" s="12" t="e">
        <f>IF(表2_4[[#This Row],[年收入总个人所得税税负]]=MIN(表2_4[[#All],[年收入总个人所得税税负]]),表2_4[[#This Row],[年收入总个人所得税税负]],NA())</f>
        <v>#N/A</v>
      </c>
      <c r="G688" s="12">
        <f>1-表2_4[[#This Row],[薪酬发放比例]]</f>
        <v>0.68600000000000105</v>
      </c>
    </row>
    <row r="689" spans="1:7" x14ac:dyDescent="0.25">
      <c r="A689" s="11">
        <v>0.312999999999999</v>
      </c>
      <c r="B689" s="7">
        <f>ROUND((MAX((最优测算!$D$7*A689-SUM(最优测算!$D$9:$D$25))*{3;10;20;25;30;35;45}%-{0;2520;16920;31920;52920;85920;181920},0)+IFERROR(最优测算!$D$7*(1-A689)*VLOOKUP(最优测算!$D$7*(1-A689)/12-1%%,数据!$J$3:$L$9,2,1)-VLOOKUP(最优测算!$D$7*(1-A689)/12-1%%,数据!$J$3:$L$9,3,1),0))/最优测算!$D$7,5)</f>
        <v>0.16803000000000001</v>
      </c>
      <c r="C689" s="8">
        <f>最优测算!$D$7*A689</f>
        <v>140849.99999999956</v>
      </c>
      <c r="D689" s="8">
        <f>最优测算!$D$7*(1-A689)</f>
        <v>309150.00000000041</v>
      </c>
      <c r="E6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89" s="12" t="e">
        <f>IF(表2_4[[#This Row],[年收入总个人所得税税负]]=MIN(表2_4[[#All],[年收入总个人所得税税负]]),表2_4[[#This Row],[年收入总个人所得税税负]],NA())</f>
        <v>#N/A</v>
      </c>
      <c r="G689" s="12">
        <f>1-表2_4[[#This Row],[薪酬发放比例]]</f>
        <v>0.68700000000000094</v>
      </c>
    </row>
    <row r="690" spans="1:7" x14ac:dyDescent="0.25">
      <c r="A690" s="11">
        <v>0.311999999999999</v>
      </c>
      <c r="B690" s="7">
        <f>ROUND((MAX((最优测算!$D$7*A690-SUM(最优测算!$D$9:$D$25))*{3;10;20;25;30;35;45}%-{0;2520;16920;31920;52920;85920;181920},0)+IFERROR(最优测算!$D$7*(1-A690)*VLOOKUP(最优测算!$D$7*(1-A690)/12-1%%,数据!$J$3:$L$9,2,1)-VLOOKUP(最优测算!$D$7*(1-A690)/12-1%%,数据!$J$3:$L$9,3,1),0))/最优测算!$D$7,5)</f>
        <v>0.16825000000000001</v>
      </c>
      <c r="C690" s="8">
        <f>最优测算!$D$7*A690</f>
        <v>140399.99999999956</v>
      </c>
      <c r="D690" s="8">
        <f>最优测算!$D$7*(1-A690)</f>
        <v>309600.00000000047</v>
      </c>
      <c r="E6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0" s="12" t="e">
        <f>IF(表2_4[[#This Row],[年收入总个人所得税税负]]=MIN(表2_4[[#All],[年收入总个人所得税税负]]),表2_4[[#This Row],[年收入总个人所得税税负]],NA())</f>
        <v>#N/A</v>
      </c>
      <c r="G690" s="12">
        <f>1-表2_4[[#This Row],[薪酬发放比例]]</f>
        <v>0.68800000000000106</v>
      </c>
    </row>
    <row r="691" spans="1:7" x14ac:dyDescent="0.25">
      <c r="A691" s="11">
        <v>0.310999999999999</v>
      </c>
      <c r="B691" s="7">
        <f>ROUND((MAX((最优测算!$D$7*A691-SUM(最优测算!$D$9:$D$25))*{3;10;20;25;30;35;45}%-{0;2520;16920;31920;52920;85920;181920},0)+IFERROR(最优测算!$D$7*(1-A691)*VLOOKUP(最优测算!$D$7*(1-A691)/12-1%%,数据!$J$3:$L$9,2,1)-VLOOKUP(最优测算!$D$7*(1-A691)/12-1%%,数据!$J$3:$L$9,3,1),0))/最优测算!$D$7,5)</f>
        <v>0.16847000000000001</v>
      </c>
      <c r="C691" s="8">
        <f>最优测算!$D$7*A691</f>
        <v>139949.99999999956</v>
      </c>
      <c r="D691" s="8">
        <f>最优测算!$D$7*(1-A691)</f>
        <v>310050.00000000041</v>
      </c>
      <c r="E6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1" s="12" t="e">
        <f>IF(表2_4[[#This Row],[年收入总个人所得税税负]]=MIN(表2_4[[#All],[年收入总个人所得税税负]]),表2_4[[#This Row],[年收入总个人所得税税负]],NA())</f>
        <v>#N/A</v>
      </c>
      <c r="G691" s="12">
        <f>1-表2_4[[#This Row],[薪酬发放比例]]</f>
        <v>0.68900000000000095</v>
      </c>
    </row>
    <row r="692" spans="1:7" x14ac:dyDescent="0.25">
      <c r="A692" s="11">
        <v>0.309999999999999</v>
      </c>
      <c r="B692" s="7">
        <f>ROUND((MAX((最优测算!$D$7*A692-SUM(最优测算!$D$9:$D$25))*{3;10;20;25;30;35;45}%-{0;2520;16920;31920;52920;85920;181920},0)+IFERROR(最优测算!$D$7*(1-A692)*VLOOKUP(最优测算!$D$7*(1-A692)/12-1%%,数据!$J$3:$L$9,2,1)-VLOOKUP(最优测算!$D$7*(1-A692)/12-1%%,数据!$J$3:$L$9,3,1),0))/最优测算!$D$7,5)</f>
        <v>0.16869000000000001</v>
      </c>
      <c r="C692" s="8">
        <f>最优测算!$D$7*A692</f>
        <v>139499.99999999956</v>
      </c>
      <c r="D692" s="8">
        <f>最优测算!$D$7*(1-A692)</f>
        <v>310500.00000000047</v>
      </c>
      <c r="E6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2" s="12" t="e">
        <f>IF(表2_4[[#This Row],[年收入总个人所得税税负]]=MIN(表2_4[[#All],[年收入总个人所得税税负]]),表2_4[[#This Row],[年收入总个人所得税税负]],NA())</f>
        <v>#N/A</v>
      </c>
      <c r="G692" s="12">
        <f>1-表2_4[[#This Row],[薪酬发放比例]]</f>
        <v>0.69000000000000106</v>
      </c>
    </row>
    <row r="693" spans="1:7" x14ac:dyDescent="0.25">
      <c r="A693" s="11">
        <v>0.308999999999999</v>
      </c>
      <c r="B693" s="7">
        <f>ROUND((MAX((最优测算!$D$7*A693-SUM(最优测算!$D$9:$D$25))*{3;10;20;25;30;35;45}%-{0;2520;16920;31920;52920;85920;181920},0)+IFERROR(最优测算!$D$7*(1-A693)*VLOOKUP(最优测算!$D$7*(1-A693)/12-1%%,数据!$J$3:$L$9,2,1)-VLOOKUP(最优测算!$D$7*(1-A693)/12-1%%,数据!$J$3:$L$9,3,1),0))/最优测算!$D$7,5)</f>
        <v>0.16891</v>
      </c>
      <c r="C693" s="8">
        <f>最优测算!$D$7*A693</f>
        <v>139049.99999999956</v>
      </c>
      <c r="D693" s="8">
        <f>最优测算!$D$7*(1-A693)</f>
        <v>310950.00000000041</v>
      </c>
      <c r="E6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3" s="12" t="e">
        <f>IF(表2_4[[#This Row],[年收入总个人所得税税负]]=MIN(表2_4[[#All],[年收入总个人所得税税负]]),表2_4[[#This Row],[年收入总个人所得税税负]],NA())</f>
        <v>#N/A</v>
      </c>
      <c r="G693" s="12">
        <f>1-表2_4[[#This Row],[薪酬发放比例]]</f>
        <v>0.69100000000000095</v>
      </c>
    </row>
    <row r="694" spans="1:7" x14ac:dyDescent="0.25">
      <c r="A694" s="11">
        <v>0.307999999999999</v>
      </c>
      <c r="B694" s="7">
        <f>ROUND((MAX((最优测算!$D$7*A694-SUM(最优测算!$D$9:$D$25))*{3;10;20;25;30;35;45}%-{0;2520;16920;31920;52920;85920;181920},0)+IFERROR(最优测算!$D$7*(1-A694)*VLOOKUP(最优测算!$D$7*(1-A694)/12-1%%,数据!$J$3:$L$9,2,1)-VLOOKUP(最优测算!$D$7*(1-A694)/12-1%%,数据!$J$3:$L$9,3,1),0))/最优测算!$D$7,5)</f>
        <v>0.16913</v>
      </c>
      <c r="C694" s="8">
        <f>最优测算!$D$7*A694</f>
        <v>138599.99999999953</v>
      </c>
      <c r="D694" s="8">
        <f>最优测算!$D$7*(1-A694)</f>
        <v>311400.00000000047</v>
      </c>
      <c r="E6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4" s="12" t="e">
        <f>IF(表2_4[[#This Row],[年收入总个人所得税税负]]=MIN(表2_4[[#All],[年收入总个人所得税税负]]),表2_4[[#This Row],[年收入总个人所得税税负]],NA())</f>
        <v>#N/A</v>
      </c>
      <c r="G694" s="12">
        <f>1-表2_4[[#This Row],[薪酬发放比例]]</f>
        <v>0.69200000000000106</v>
      </c>
    </row>
    <row r="695" spans="1:7" x14ac:dyDescent="0.25">
      <c r="A695" s="11">
        <v>0.306999999999999</v>
      </c>
      <c r="B695" s="7">
        <f>ROUND((MAX((最优测算!$D$7*A695-SUM(最优测算!$D$9:$D$25))*{3;10;20;25;30;35;45}%-{0;2520;16920;31920;52920;85920;181920},0)+IFERROR(最优测算!$D$7*(1-A695)*VLOOKUP(最优测算!$D$7*(1-A695)/12-1%%,数据!$J$3:$L$9,2,1)-VLOOKUP(最优测算!$D$7*(1-A695)/12-1%%,数据!$J$3:$L$9,3,1),0))/最优测算!$D$7,5)</f>
        <v>0.16935</v>
      </c>
      <c r="C695" s="8">
        <f>最优测算!$D$7*A695</f>
        <v>138149.99999999953</v>
      </c>
      <c r="D695" s="8">
        <f>最优测算!$D$7*(1-A695)</f>
        <v>311850.00000000041</v>
      </c>
      <c r="E6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5" s="12" t="e">
        <f>IF(表2_4[[#This Row],[年收入总个人所得税税负]]=MIN(表2_4[[#All],[年收入总个人所得税税负]]),表2_4[[#This Row],[年收入总个人所得税税负]],NA())</f>
        <v>#N/A</v>
      </c>
      <c r="G695" s="12">
        <f>1-表2_4[[#This Row],[薪酬发放比例]]</f>
        <v>0.69300000000000095</v>
      </c>
    </row>
    <row r="696" spans="1:7" x14ac:dyDescent="0.25">
      <c r="A696" s="11">
        <v>0.305999999999999</v>
      </c>
      <c r="B696" s="7">
        <f>ROUND((MAX((最优测算!$D$7*A696-SUM(最优测算!$D$9:$D$25))*{3;10;20;25;30;35;45}%-{0;2520;16920;31920;52920;85920;181920},0)+IFERROR(最优测算!$D$7*(1-A696)*VLOOKUP(最优测算!$D$7*(1-A696)/12-1%%,数据!$J$3:$L$9,2,1)-VLOOKUP(最优测算!$D$7*(1-A696)/12-1%%,数据!$J$3:$L$9,3,1),0))/最优测算!$D$7,5)</f>
        <v>0.16957</v>
      </c>
      <c r="C696" s="8">
        <f>最优测算!$D$7*A696</f>
        <v>137699.99999999953</v>
      </c>
      <c r="D696" s="8">
        <f>最优测算!$D$7*(1-A696)</f>
        <v>312300.00000000047</v>
      </c>
      <c r="E6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6" s="12" t="e">
        <f>IF(表2_4[[#This Row],[年收入总个人所得税税负]]=MIN(表2_4[[#All],[年收入总个人所得税税负]]),表2_4[[#This Row],[年收入总个人所得税税负]],NA())</f>
        <v>#N/A</v>
      </c>
      <c r="G696" s="12">
        <f>1-表2_4[[#This Row],[薪酬发放比例]]</f>
        <v>0.69400000000000106</v>
      </c>
    </row>
    <row r="697" spans="1:7" x14ac:dyDescent="0.25">
      <c r="A697" s="11">
        <v>0.30499999999999899</v>
      </c>
      <c r="B697" s="7">
        <f>ROUND((MAX((最优测算!$D$7*A697-SUM(最优测算!$D$9:$D$25))*{3;10;20;25;30;35;45}%-{0;2520;16920;31920;52920;85920;181920},0)+IFERROR(最优测算!$D$7*(1-A697)*VLOOKUP(最优测算!$D$7*(1-A697)/12-1%%,数据!$J$3:$L$9,2,1)-VLOOKUP(最优测算!$D$7*(1-A697)/12-1%%,数据!$J$3:$L$9,3,1),0))/最优测算!$D$7,5)</f>
        <v>0.16979</v>
      </c>
      <c r="C697" s="8">
        <f>最优测算!$D$7*A697</f>
        <v>137249.99999999953</v>
      </c>
      <c r="D697" s="8">
        <f>最优测算!$D$7*(1-A697)</f>
        <v>312750.00000000041</v>
      </c>
      <c r="E6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7" s="12" t="e">
        <f>IF(表2_4[[#This Row],[年收入总个人所得税税负]]=MIN(表2_4[[#All],[年收入总个人所得税税负]]),表2_4[[#This Row],[年收入总个人所得税税负]],NA())</f>
        <v>#N/A</v>
      </c>
      <c r="G697" s="12">
        <f>1-表2_4[[#This Row],[薪酬发放比例]]</f>
        <v>0.69500000000000095</v>
      </c>
    </row>
    <row r="698" spans="1:7" x14ac:dyDescent="0.25">
      <c r="A698" s="11">
        <v>0.30399999999999899</v>
      </c>
      <c r="B698" s="7">
        <f>ROUND((MAX((最优测算!$D$7*A698-SUM(最优测算!$D$9:$D$25))*{3;10;20;25;30;35;45}%-{0;2520;16920;31920;52920;85920;181920},0)+IFERROR(最优测算!$D$7*(1-A698)*VLOOKUP(最优测算!$D$7*(1-A698)/12-1%%,数据!$J$3:$L$9,2,1)-VLOOKUP(最优测算!$D$7*(1-A698)/12-1%%,数据!$J$3:$L$9,3,1),0))/最优测算!$D$7,5)</f>
        <v>0.17000999999999999</v>
      </c>
      <c r="C698" s="8">
        <f>最优测算!$D$7*A698</f>
        <v>136799.99999999953</v>
      </c>
      <c r="D698" s="8">
        <f>最优测算!$D$7*(1-A698)</f>
        <v>313200.00000000047</v>
      </c>
      <c r="E6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8" s="12" t="e">
        <f>IF(表2_4[[#This Row],[年收入总个人所得税税负]]=MIN(表2_4[[#All],[年收入总个人所得税税负]]),表2_4[[#This Row],[年收入总个人所得税税负]],NA())</f>
        <v>#N/A</v>
      </c>
      <c r="G698" s="12">
        <f>1-表2_4[[#This Row],[薪酬发放比例]]</f>
        <v>0.69600000000000106</v>
      </c>
    </row>
    <row r="699" spans="1:7" x14ac:dyDescent="0.25">
      <c r="A699" s="11">
        <v>0.30299999999999899</v>
      </c>
      <c r="B699" s="7">
        <f>ROUND((MAX((最优测算!$D$7*A699-SUM(最优测算!$D$9:$D$25))*{3;10;20;25;30;35;45}%-{0;2520;16920;31920;52920;85920;181920},0)+IFERROR(最优测算!$D$7*(1-A699)*VLOOKUP(最优测算!$D$7*(1-A699)/12-1%%,数据!$J$3:$L$9,2,1)-VLOOKUP(最优测算!$D$7*(1-A699)/12-1%%,数据!$J$3:$L$9,3,1),0))/最优测算!$D$7,5)</f>
        <v>0.17022999999999999</v>
      </c>
      <c r="C699" s="8">
        <f>最优测算!$D$7*A699</f>
        <v>136349.99999999953</v>
      </c>
      <c r="D699" s="8">
        <f>最优测算!$D$7*(1-A699)</f>
        <v>313650.00000000041</v>
      </c>
      <c r="E6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699" s="12" t="e">
        <f>IF(表2_4[[#This Row],[年收入总个人所得税税负]]=MIN(表2_4[[#All],[年收入总个人所得税税负]]),表2_4[[#This Row],[年收入总个人所得税税负]],NA())</f>
        <v>#N/A</v>
      </c>
      <c r="G699" s="12">
        <f>1-表2_4[[#This Row],[薪酬发放比例]]</f>
        <v>0.69700000000000095</v>
      </c>
    </row>
    <row r="700" spans="1:7" x14ac:dyDescent="0.25">
      <c r="A700" s="11">
        <v>0.30199999999999899</v>
      </c>
      <c r="B700" s="7">
        <f>ROUND((MAX((最优测算!$D$7*A700-SUM(最优测算!$D$9:$D$25))*{3;10;20;25;30;35;45}%-{0;2520;16920;31920;52920;85920;181920},0)+IFERROR(最优测算!$D$7*(1-A700)*VLOOKUP(最优测算!$D$7*(1-A700)/12-1%%,数据!$J$3:$L$9,2,1)-VLOOKUP(最优测算!$D$7*(1-A700)/12-1%%,数据!$J$3:$L$9,3,1),0))/最优测算!$D$7,5)</f>
        <v>0.17044999999999999</v>
      </c>
      <c r="C700" s="8">
        <f>最优测算!$D$7*A700</f>
        <v>135899.99999999953</v>
      </c>
      <c r="D700" s="8">
        <f>最优测算!$D$7*(1-A700)</f>
        <v>314100.00000000047</v>
      </c>
      <c r="E7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0" s="12" t="e">
        <f>IF(表2_4[[#This Row],[年收入总个人所得税税负]]=MIN(表2_4[[#All],[年收入总个人所得税税负]]),表2_4[[#This Row],[年收入总个人所得税税负]],NA())</f>
        <v>#N/A</v>
      </c>
      <c r="G700" s="12">
        <f>1-表2_4[[#This Row],[薪酬发放比例]]</f>
        <v>0.69800000000000106</v>
      </c>
    </row>
    <row r="701" spans="1:7" x14ac:dyDescent="0.25">
      <c r="A701" s="11">
        <v>0.30099999999999899</v>
      </c>
      <c r="B701" s="7">
        <f>ROUND((MAX((最优测算!$D$7*A701-SUM(最优测算!$D$9:$D$25))*{3;10;20;25;30;35;45}%-{0;2520;16920;31920;52920;85920;181920},0)+IFERROR(最优测算!$D$7*(1-A701)*VLOOKUP(最优测算!$D$7*(1-A701)/12-1%%,数据!$J$3:$L$9,2,1)-VLOOKUP(最优测算!$D$7*(1-A701)/12-1%%,数据!$J$3:$L$9,3,1),0))/最优测算!$D$7,5)</f>
        <v>0.17066999999999999</v>
      </c>
      <c r="C701" s="8">
        <f>最优测算!$D$7*A701</f>
        <v>135449.99999999953</v>
      </c>
      <c r="D701" s="8">
        <f>最优测算!$D$7*(1-A701)</f>
        <v>314550.00000000041</v>
      </c>
      <c r="E7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1" s="12" t="e">
        <f>IF(表2_4[[#This Row],[年收入总个人所得税税负]]=MIN(表2_4[[#All],[年收入总个人所得税税负]]),表2_4[[#This Row],[年收入总个人所得税税负]],NA())</f>
        <v>#N/A</v>
      </c>
      <c r="G701" s="12">
        <f>1-表2_4[[#This Row],[薪酬发放比例]]</f>
        <v>0.69900000000000095</v>
      </c>
    </row>
    <row r="702" spans="1:7" x14ac:dyDescent="0.25">
      <c r="A702" s="11">
        <v>0.29999999999999899</v>
      </c>
      <c r="B702" s="7">
        <f>ROUND((MAX((最优测算!$D$7*A702-SUM(最优测算!$D$9:$D$25))*{3;10;20;25;30;35;45}%-{0;2520;16920;31920;52920;85920;181920},0)+IFERROR(最优测算!$D$7*(1-A702)*VLOOKUP(最优测算!$D$7*(1-A702)/12-1%%,数据!$J$3:$L$9,2,1)-VLOOKUP(最优测算!$D$7*(1-A702)/12-1%%,数据!$J$3:$L$9,3,1),0))/最优测算!$D$7,5)</f>
        <v>0.17088999999999999</v>
      </c>
      <c r="C702" s="8">
        <f>最优测算!$D$7*A702</f>
        <v>134999.99999999953</v>
      </c>
      <c r="D702" s="8">
        <f>最优测算!$D$7*(1-A702)</f>
        <v>315000.00000000047</v>
      </c>
      <c r="E7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2" s="12" t="e">
        <f>IF(表2_4[[#This Row],[年收入总个人所得税税负]]=MIN(表2_4[[#All],[年收入总个人所得税税负]]),表2_4[[#This Row],[年收入总个人所得税税负]],NA())</f>
        <v>#N/A</v>
      </c>
      <c r="G702" s="12">
        <f>1-表2_4[[#This Row],[薪酬发放比例]]</f>
        <v>0.70000000000000107</v>
      </c>
    </row>
    <row r="703" spans="1:7" x14ac:dyDescent="0.25">
      <c r="A703" s="11">
        <v>0.29899999999999899</v>
      </c>
      <c r="B703" s="7">
        <f>ROUND((MAX((最优测算!$D$7*A703-SUM(最优测算!$D$9:$D$25))*{3;10;20;25;30;35;45}%-{0;2520;16920;31920;52920;85920;181920},0)+IFERROR(最优测算!$D$7*(1-A703)*VLOOKUP(最优测算!$D$7*(1-A703)/12-1%%,数据!$J$3:$L$9,2,1)-VLOOKUP(最优测算!$D$7*(1-A703)/12-1%%,数据!$J$3:$L$9,3,1),0))/最优测算!$D$7,5)</f>
        <v>0.17111000000000001</v>
      </c>
      <c r="C703" s="8">
        <f>最优测算!$D$7*A703</f>
        <v>134549.99999999953</v>
      </c>
      <c r="D703" s="8">
        <f>最优测算!$D$7*(1-A703)</f>
        <v>315450.00000000041</v>
      </c>
      <c r="E7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3" s="12" t="e">
        <f>IF(表2_4[[#This Row],[年收入总个人所得税税负]]=MIN(表2_4[[#All],[年收入总个人所得税税负]]),表2_4[[#This Row],[年收入总个人所得税税负]],NA())</f>
        <v>#N/A</v>
      </c>
      <c r="G703" s="12">
        <f>1-表2_4[[#This Row],[薪酬发放比例]]</f>
        <v>0.70100000000000096</v>
      </c>
    </row>
    <row r="704" spans="1:7" x14ac:dyDescent="0.25">
      <c r="A704" s="11">
        <v>0.29799999999999899</v>
      </c>
      <c r="B704" s="7">
        <f>ROUND((MAX((最优测算!$D$7*A704-SUM(最优测算!$D$9:$D$25))*{3;10;20;25;30;35;45}%-{0;2520;16920;31920;52920;85920;181920},0)+IFERROR(最优测算!$D$7*(1-A704)*VLOOKUP(最优测算!$D$7*(1-A704)/12-1%%,数据!$J$3:$L$9,2,1)-VLOOKUP(最优测算!$D$7*(1-A704)/12-1%%,数据!$J$3:$L$9,3,1),0))/最优测算!$D$7,5)</f>
        <v>0.17133000000000001</v>
      </c>
      <c r="C704" s="8">
        <f>最优测算!$D$7*A704</f>
        <v>134099.99999999953</v>
      </c>
      <c r="D704" s="8">
        <f>最优测算!$D$7*(1-A704)</f>
        <v>315900.00000000047</v>
      </c>
      <c r="E7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4" s="12" t="e">
        <f>IF(表2_4[[#This Row],[年收入总个人所得税税负]]=MIN(表2_4[[#All],[年收入总个人所得税税负]]),表2_4[[#This Row],[年收入总个人所得税税负]],NA())</f>
        <v>#N/A</v>
      </c>
      <c r="G704" s="12">
        <f>1-表2_4[[#This Row],[薪酬发放比例]]</f>
        <v>0.70200000000000107</v>
      </c>
    </row>
    <row r="705" spans="1:7" x14ac:dyDescent="0.25">
      <c r="A705" s="11">
        <v>0.29699999999999899</v>
      </c>
      <c r="B705" s="7">
        <f>ROUND((MAX((最优测算!$D$7*A705-SUM(最优测算!$D$9:$D$25))*{3;10;20;25;30;35;45}%-{0;2520;16920;31920;52920;85920;181920},0)+IFERROR(最优测算!$D$7*(1-A705)*VLOOKUP(最优测算!$D$7*(1-A705)/12-1%%,数据!$J$3:$L$9,2,1)-VLOOKUP(最优测算!$D$7*(1-A705)/12-1%%,数据!$J$3:$L$9,3,1),0))/最优测算!$D$7,5)</f>
        <v>0.17155000000000001</v>
      </c>
      <c r="C705" s="8">
        <f>最优测算!$D$7*A705</f>
        <v>133649.99999999953</v>
      </c>
      <c r="D705" s="8">
        <f>最优测算!$D$7*(1-A705)</f>
        <v>316350.00000000041</v>
      </c>
      <c r="E7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5" s="12" t="e">
        <f>IF(表2_4[[#This Row],[年收入总个人所得税税负]]=MIN(表2_4[[#All],[年收入总个人所得税税负]]),表2_4[[#This Row],[年收入总个人所得税税负]],NA())</f>
        <v>#N/A</v>
      </c>
      <c r="G705" s="12">
        <f>1-表2_4[[#This Row],[薪酬发放比例]]</f>
        <v>0.70300000000000096</v>
      </c>
    </row>
    <row r="706" spans="1:7" x14ac:dyDescent="0.25">
      <c r="A706" s="11">
        <v>0.29599999999999899</v>
      </c>
      <c r="B706" s="7">
        <f>ROUND((MAX((最优测算!$D$7*A706-SUM(最优测算!$D$9:$D$25))*{3;10;20;25;30;35;45}%-{0;2520;16920;31920;52920;85920;181920},0)+IFERROR(最优测算!$D$7*(1-A706)*VLOOKUP(最优测算!$D$7*(1-A706)/12-1%%,数据!$J$3:$L$9,2,1)-VLOOKUP(最优测算!$D$7*(1-A706)/12-1%%,数据!$J$3:$L$9,3,1),0))/最优测算!$D$7,5)</f>
        <v>0.17177000000000001</v>
      </c>
      <c r="C706" s="8">
        <f>最优测算!$D$7*A706</f>
        <v>133199.99999999953</v>
      </c>
      <c r="D706" s="8">
        <f>最优测算!$D$7*(1-A706)</f>
        <v>316800.00000000047</v>
      </c>
      <c r="E7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6" s="12" t="e">
        <f>IF(表2_4[[#This Row],[年收入总个人所得税税负]]=MIN(表2_4[[#All],[年收入总个人所得税税负]]),表2_4[[#This Row],[年收入总个人所得税税负]],NA())</f>
        <v>#N/A</v>
      </c>
      <c r="G706" s="12">
        <f>1-表2_4[[#This Row],[薪酬发放比例]]</f>
        <v>0.70400000000000107</v>
      </c>
    </row>
    <row r="707" spans="1:7" x14ac:dyDescent="0.25">
      <c r="A707" s="11">
        <v>0.29499999999999899</v>
      </c>
      <c r="B707" s="7">
        <f>ROUND((MAX((最优测算!$D$7*A707-SUM(最优测算!$D$9:$D$25))*{3;10;20;25;30;35;45}%-{0;2520;16920;31920;52920;85920;181920},0)+IFERROR(最优测算!$D$7*(1-A707)*VLOOKUP(最优测算!$D$7*(1-A707)/12-1%%,数据!$J$3:$L$9,2,1)-VLOOKUP(最优测算!$D$7*(1-A707)/12-1%%,数据!$J$3:$L$9,3,1),0))/最优测算!$D$7,5)</f>
        <v>0.17199</v>
      </c>
      <c r="C707" s="8">
        <f>最优测算!$D$7*A707</f>
        <v>132749.99999999953</v>
      </c>
      <c r="D707" s="8">
        <f>最优测算!$D$7*(1-A707)</f>
        <v>317250.00000000041</v>
      </c>
      <c r="E7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7" s="12" t="e">
        <f>IF(表2_4[[#This Row],[年收入总个人所得税税负]]=MIN(表2_4[[#All],[年收入总个人所得税税负]]),表2_4[[#This Row],[年收入总个人所得税税负]],NA())</f>
        <v>#N/A</v>
      </c>
      <c r="G707" s="12">
        <f>1-表2_4[[#This Row],[薪酬发放比例]]</f>
        <v>0.70500000000000096</v>
      </c>
    </row>
    <row r="708" spans="1:7" x14ac:dyDescent="0.25">
      <c r="A708" s="11">
        <v>0.29399999999999898</v>
      </c>
      <c r="B708" s="7">
        <f>ROUND((MAX((最优测算!$D$7*A708-SUM(最优测算!$D$9:$D$25))*{3;10;20;25;30;35;45}%-{0;2520;16920;31920;52920;85920;181920},0)+IFERROR(最优测算!$D$7*(1-A708)*VLOOKUP(最优测算!$D$7*(1-A708)/12-1%%,数据!$J$3:$L$9,2,1)-VLOOKUP(最优测算!$D$7*(1-A708)/12-1%%,数据!$J$3:$L$9,3,1),0))/最优测算!$D$7,5)</f>
        <v>0.17221</v>
      </c>
      <c r="C708" s="8">
        <f>最优测算!$D$7*A708</f>
        <v>132299.99999999953</v>
      </c>
      <c r="D708" s="8">
        <f>最优测算!$D$7*(1-A708)</f>
        <v>317700.00000000047</v>
      </c>
      <c r="E7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8" s="12" t="e">
        <f>IF(表2_4[[#This Row],[年收入总个人所得税税负]]=MIN(表2_4[[#All],[年收入总个人所得税税负]]),表2_4[[#This Row],[年收入总个人所得税税负]],NA())</f>
        <v>#N/A</v>
      </c>
      <c r="G708" s="12">
        <f>1-表2_4[[#This Row],[薪酬发放比例]]</f>
        <v>0.70600000000000107</v>
      </c>
    </row>
    <row r="709" spans="1:7" x14ac:dyDescent="0.25">
      <c r="A709" s="11">
        <v>0.29299999999999898</v>
      </c>
      <c r="B709" s="7">
        <f>ROUND((MAX((最优测算!$D$7*A709-SUM(最优测算!$D$9:$D$25))*{3;10;20;25;30;35;45}%-{0;2520;16920;31920;52920;85920;181920},0)+IFERROR(最优测算!$D$7*(1-A709)*VLOOKUP(最优测算!$D$7*(1-A709)/12-1%%,数据!$J$3:$L$9,2,1)-VLOOKUP(最优测算!$D$7*(1-A709)/12-1%%,数据!$J$3:$L$9,3,1),0))/最优测算!$D$7,5)</f>
        <v>0.17243</v>
      </c>
      <c r="C709" s="8">
        <f>最优测算!$D$7*A709</f>
        <v>131849.99999999953</v>
      </c>
      <c r="D709" s="8">
        <f>最优测算!$D$7*(1-A709)</f>
        <v>318150.00000000041</v>
      </c>
      <c r="E7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09" s="12" t="e">
        <f>IF(表2_4[[#This Row],[年收入总个人所得税税负]]=MIN(表2_4[[#All],[年收入总个人所得税税负]]),表2_4[[#This Row],[年收入总个人所得税税负]],NA())</f>
        <v>#N/A</v>
      </c>
      <c r="G709" s="12">
        <f>1-表2_4[[#This Row],[薪酬发放比例]]</f>
        <v>0.70700000000000096</v>
      </c>
    </row>
    <row r="710" spans="1:7" x14ac:dyDescent="0.25">
      <c r="A710" s="11">
        <v>0.29199999999999898</v>
      </c>
      <c r="B710" s="7">
        <f>ROUND((MAX((最优测算!$D$7*A710-SUM(最优测算!$D$9:$D$25))*{3;10;20;25;30;35;45}%-{0;2520;16920;31920;52920;85920;181920},0)+IFERROR(最优测算!$D$7*(1-A710)*VLOOKUP(最优测算!$D$7*(1-A710)/12-1%%,数据!$J$3:$L$9,2,1)-VLOOKUP(最优测算!$D$7*(1-A710)/12-1%%,数据!$J$3:$L$9,3,1),0))/最优测算!$D$7,5)</f>
        <v>0.17265</v>
      </c>
      <c r="C710" s="8">
        <f>最优测算!$D$7*A710</f>
        <v>131399.99999999953</v>
      </c>
      <c r="D710" s="8">
        <f>最优测算!$D$7*(1-A710)</f>
        <v>318600.00000000047</v>
      </c>
      <c r="E7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0" s="12" t="e">
        <f>IF(表2_4[[#This Row],[年收入总个人所得税税负]]=MIN(表2_4[[#All],[年收入总个人所得税税负]]),表2_4[[#This Row],[年收入总个人所得税税负]],NA())</f>
        <v>#N/A</v>
      </c>
      <c r="G710" s="12">
        <f>1-表2_4[[#This Row],[薪酬发放比例]]</f>
        <v>0.70800000000000107</v>
      </c>
    </row>
    <row r="711" spans="1:7" x14ac:dyDescent="0.25">
      <c r="A711" s="11">
        <v>0.29099999999999898</v>
      </c>
      <c r="B711" s="7">
        <f>ROUND((MAX((最优测算!$D$7*A711-SUM(最优测算!$D$9:$D$25))*{3;10;20;25;30;35;45}%-{0;2520;16920;31920;52920;85920;181920},0)+IFERROR(最优测算!$D$7*(1-A711)*VLOOKUP(最优测算!$D$7*(1-A711)/12-1%%,数据!$J$3:$L$9,2,1)-VLOOKUP(最优测算!$D$7*(1-A711)/12-1%%,数据!$J$3:$L$9,3,1),0))/最优测算!$D$7,5)</f>
        <v>0.17287</v>
      </c>
      <c r="C711" s="8">
        <f>最优测算!$D$7*A711</f>
        <v>130949.99999999955</v>
      </c>
      <c r="D711" s="8">
        <f>最优测算!$D$7*(1-A711)</f>
        <v>319050.00000000041</v>
      </c>
      <c r="E7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1" s="12" t="e">
        <f>IF(表2_4[[#This Row],[年收入总个人所得税税负]]=MIN(表2_4[[#All],[年收入总个人所得税税负]]),表2_4[[#This Row],[年收入总个人所得税税负]],NA())</f>
        <v>#N/A</v>
      </c>
      <c r="G711" s="12">
        <f>1-表2_4[[#This Row],[薪酬发放比例]]</f>
        <v>0.70900000000000096</v>
      </c>
    </row>
    <row r="712" spans="1:7" x14ac:dyDescent="0.25">
      <c r="A712" s="11">
        <v>0.28999999999999898</v>
      </c>
      <c r="B712" s="7">
        <f>ROUND((MAX((最优测算!$D$7*A712-SUM(最优测算!$D$9:$D$25))*{3;10;20;25;30;35;45}%-{0;2520;16920;31920;52920;85920;181920},0)+IFERROR(最优测算!$D$7*(1-A712)*VLOOKUP(最优测算!$D$7*(1-A712)/12-1%%,数据!$J$3:$L$9,2,1)-VLOOKUP(最优测算!$D$7*(1-A712)/12-1%%,数据!$J$3:$L$9,3,1),0))/最优测算!$D$7,5)</f>
        <v>0.17308999999999999</v>
      </c>
      <c r="C712" s="8">
        <f>最优测算!$D$7*A712</f>
        <v>130499.99999999953</v>
      </c>
      <c r="D712" s="8">
        <f>最优测算!$D$7*(1-A712)</f>
        <v>319500.00000000047</v>
      </c>
      <c r="E7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2" s="12" t="e">
        <f>IF(表2_4[[#This Row],[年收入总个人所得税税负]]=MIN(表2_4[[#All],[年收入总个人所得税税负]]),表2_4[[#This Row],[年收入总个人所得税税负]],NA())</f>
        <v>#N/A</v>
      </c>
      <c r="G712" s="12">
        <f>1-表2_4[[#This Row],[薪酬发放比例]]</f>
        <v>0.71000000000000107</v>
      </c>
    </row>
    <row r="713" spans="1:7" x14ac:dyDescent="0.25">
      <c r="A713" s="11">
        <v>0.28899999999999898</v>
      </c>
      <c r="B713" s="7">
        <f>ROUND((MAX((最优测算!$D$7*A713-SUM(最优测算!$D$9:$D$25))*{3;10;20;25;30;35;45}%-{0;2520;16920;31920;52920;85920;181920},0)+IFERROR(最优测算!$D$7*(1-A713)*VLOOKUP(最优测算!$D$7*(1-A713)/12-1%%,数据!$J$3:$L$9,2,1)-VLOOKUP(最优测算!$D$7*(1-A713)/12-1%%,数据!$J$3:$L$9,3,1),0))/最优测算!$D$7,5)</f>
        <v>0.17330999999999999</v>
      </c>
      <c r="C713" s="8">
        <f>最优测算!$D$7*A713</f>
        <v>130049.99999999953</v>
      </c>
      <c r="D713" s="8">
        <f>最优测算!$D$7*(1-A713)</f>
        <v>319950.00000000041</v>
      </c>
      <c r="E7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3" s="12" t="e">
        <f>IF(表2_4[[#This Row],[年收入总个人所得税税负]]=MIN(表2_4[[#All],[年收入总个人所得税税负]]),表2_4[[#This Row],[年收入总个人所得税税负]],NA())</f>
        <v>#N/A</v>
      </c>
      <c r="G713" s="12">
        <f>1-表2_4[[#This Row],[薪酬发放比例]]</f>
        <v>0.71100000000000096</v>
      </c>
    </row>
    <row r="714" spans="1:7" x14ac:dyDescent="0.25">
      <c r="A714" s="11">
        <v>0.28799999999999898</v>
      </c>
      <c r="B714" s="7">
        <f>ROUND((MAX((最优测算!$D$7*A714-SUM(最优测算!$D$9:$D$25))*{3;10;20;25;30;35;45}%-{0;2520;16920;31920;52920;85920;181920},0)+IFERROR(最优测算!$D$7*(1-A714)*VLOOKUP(最优测算!$D$7*(1-A714)/12-1%%,数据!$J$3:$L$9,2,1)-VLOOKUP(最优测算!$D$7*(1-A714)/12-1%%,数据!$J$3:$L$9,3,1),0))/最优测算!$D$7,5)</f>
        <v>0.17352999999999999</v>
      </c>
      <c r="C714" s="8">
        <f>最优测算!$D$7*A714</f>
        <v>129599.99999999953</v>
      </c>
      <c r="D714" s="8">
        <f>最优测算!$D$7*(1-A714)</f>
        <v>320400.00000000047</v>
      </c>
      <c r="E7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4" s="12" t="e">
        <f>IF(表2_4[[#This Row],[年收入总个人所得税税负]]=MIN(表2_4[[#All],[年收入总个人所得税税负]]),表2_4[[#This Row],[年收入总个人所得税税负]],NA())</f>
        <v>#N/A</v>
      </c>
      <c r="G714" s="12">
        <f>1-表2_4[[#This Row],[薪酬发放比例]]</f>
        <v>0.71200000000000108</v>
      </c>
    </row>
    <row r="715" spans="1:7" x14ac:dyDescent="0.25">
      <c r="A715" s="11">
        <v>0.28699999999999898</v>
      </c>
      <c r="B715" s="7">
        <f>ROUND((MAX((最优测算!$D$7*A715-SUM(最优测算!$D$9:$D$25))*{3;10;20;25;30;35;45}%-{0;2520;16920;31920;52920;85920;181920},0)+IFERROR(最优测算!$D$7*(1-A715)*VLOOKUP(最优测算!$D$7*(1-A715)/12-1%%,数据!$J$3:$L$9,2,1)-VLOOKUP(最优测算!$D$7*(1-A715)/12-1%%,数据!$J$3:$L$9,3,1),0))/最优测算!$D$7,5)</f>
        <v>0.17374999999999999</v>
      </c>
      <c r="C715" s="8">
        <f>最优测算!$D$7*A715</f>
        <v>129149.99999999953</v>
      </c>
      <c r="D715" s="8">
        <f>最优测算!$D$7*(1-A715)</f>
        <v>320850.00000000041</v>
      </c>
      <c r="E7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5" s="12" t="e">
        <f>IF(表2_4[[#This Row],[年收入总个人所得税税负]]=MIN(表2_4[[#All],[年收入总个人所得税税负]]),表2_4[[#This Row],[年收入总个人所得税税负]],NA())</f>
        <v>#N/A</v>
      </c>
      <c r="G715" s="12">
        <f>1-表2_4[[#This Row],[薪酬发放比例]]</f>
        <v>0.71300000000000097</v>
      </c>
    </row>
    <row r="716" spans="1:7" x14ac:dyDescent="0.25">
      <c r="A716" s="11">
        <v>0.28599999999999898</v>
      </c>
      <c r="B716" s="7">
        <f>ROUND((MAX((最优测算!$D$7*A716-SUM(最优测算!$D$9:$D$25))*{3;10;20;25;30;35;45}%-{0;2520;16920;31920;52920;85920;181920},0)+IFERROR(最优测算!$D$7*(1-A716)*VLOOKUP(最优测算!$D$7*(1-A716)/12-1%%,数据!$J$3:$L$9,2,1)-VLOOKUP(最优测算!$D$7*(1-A716)/12-1%%,数据!$J$3:$L$9,3,1),0))/最优测算!$D$7,5)</f>
        <v>0.17397000000000001</v>
      </c>
      <c r="C716" s="8">
        <f>最优测算!$D$7*A716</f>
        <v>128699.99999999953</v>
      </c>
      <c r="D716" s="8">
        <f>最优测算!$D$7*(1-A716)</f>
        <v>321300.00000000047</v>
      </c>
      <c r="E7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6" s="12" t="e">
        <f>IF(表2_4[[#This Row],[年收入总个人所得税税负]]=MIN(表2_4[[#All],[年收入总个人所得税税负]]),表2_4[[#This Row],[年收入总个人所得税税负]],NA())</f>
        <v>#N/A</v>
      </c>
      <c r="G716" s="12">
        <f>1-表2_4[[#This Row],[薪酬发放比例]]</f>
        <v>0.71400000000000108</v>
      </c>
    </row>
    <row r="717" spans="1:7" x14ac:dyDescent="0.25">
      <c r="A717" s="11">
        <v>0.28499999999999898</v>
      </c>
      <c r="B717" s="7">
        <f>ROUND((MAX((最优测算!$D$7*A717-SUM(最优测算!$D$9:$D$25))*{3;10;20;25;30;35;45}%-{0;2520;16920;31920;52920;85920;181920},0)+IFERROR(最优测算!$D$7*(1-A717)*VLOOKUP(最优测算!$D$7*(1-A717)/12-1%%,数据!$J$3:$L$9,2,1)-VLOOKUP(最优测算!$D$7*(1-A717)/12-1%%,数据!$J$3:$L$9,3,1),0))/最优测算!$D$7,5)</f>
        <v>0.17419000000000001</v>
      </c>
      <c r="C717" s="8">
        <f>最优测算!$D$7*A717</f>
        <v>128249.99999999953</v>
      </c>
      <c r="D717" s="8">
        <f>最优测算!$D$7*(1-A717)</f>
        <v>321750.00000000041</v>
      </c>
      <c r="E7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7" s="12" t="e">
        <f>IF(表2_4[[#This Row],[年收入总个人所得税税负]]=MIN(表2_4[[#All],[年收入总个人所得税税负]]),表2_4[[#This Row],[年收入总个人所得税税负]],NA())</f>
        <v>#N/A</v>
      </c>
      <c r="G717" s="12">
        <f>1-表2_4[[#This Row],[薪酬发放比例]]</f>
        <v>0.71500000000000097</v>
      </c>
    </row>
    <row r="718" spans="1:7" x14ac:dyDescent="0.25">
      <c r="A718" s="11">
        <v>0.28399999999999898</v>
      </c>
      <c r="B718" s="7">
        <f>ROUND((MAX((最优测算!$D$7*A718-SUM(最优测算!$D$9:$D$25))*{3;10;20;25;30;35;45}%-{0;2520;16920;31920;52920;85920;181920},0)+IFERROR(最优测算!$D$7*(1-A718)*VLOOKUP(最优测算!$D$7*(1-A718)/12-1%%,数据!$J$3:$L$9,2,1)-VLOOKUP(最优测算!$D$7*(1-A718)/12-1%%,数据!$J$3:$L$9,3,1),0))/最优测算!$D$7,5)</f>
        <v>0.17441000000000001</v>
      </c>
      <c r="C718" s="8">
        <f>最优测算!$D$7*A718</f>
        <v>127799.99999999953</v>
      </c>
      <c r="D718" s="8">
        <f>最优测算!$D$7*(1-A718)</f>
        <v>322200.00000000047</v>
      </c>
      <c r="E7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8" s="12" t="e">
        <f>IF(表2_4[[#This Row],[年收入总个人所得税税负]]=MIN(表2_4[[#All],[年收入总个人所得税税负]]),表2_4[[#This Row],[年收入总个人所得税税负]],NA())</f>
        <v>#N/A</v>
      </c>
      <c r="G718" s="12">
        <f>1-表2_4[[#This Row],[薪酬发放比例]]</f>
        <v>0.71600000000000108</v>
      </c>
    </row>
    <row r="719" spans="1:7" x14ac:dyDescent="0.25">
      <c r="A719" s="11">
        <v>0.28299999999999897</v>
      </c>
      <c r="B719" s="7">
        <f>ROUND((MAX((最优测算!$D$7*A719-SUM(最优测算!$D$9:$D$25))*{3;10;20;25;30;35;45}%-{0;2520;16920;31920;52920;85920;181920},0)+IFERROR(最优测算!$D$7*(1-A719)*VLOOKUP(最优测算!$D$7*(1-A719)/12-1%%,数据!$J$3:$L$9,2,1)-VLOOKUP(最优测算!$D$7*(1-A719)/12-1%%,数据!$J$3:$L$9,3,1),0))/最优测算!$D$7,5)</f>
        <v>0.17463000000000001</v>
      </c>
      <c r="C719" s="8">
        <f>最优测算!$D$7*A719</f>
        <v>127349.99999999953</v>
      </c>
      <c r="D719" s="8">
        <f>最优测算!$D$7*(1-A719)</f>
        <v>322650.00000000041</v>
      </c>
      <c r="E7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19" s="12" t="e">
        <f>IF(表2_4[[#This Row],[年收入总个人所得税税负]]=MIN(表2_4[[#All],[年收入总个人所得税税负]]),表2_4[[#This Row],[年收入总个人所得税税负]],NA())</f>
        <v>#N/A</v>
      </c>
      <c r="G719" s="12">
        <f>1-表2_4[[#This Row],[薪酬发放比例]]</f>
        <v>0.71700000000000097</v>
      </c>
    </row>
    <row r="720" spans="1:7" x14ac:dyDescent="0.25">
      <c r="A720" s="11">
        <v>0.28199999999999897</v>
      </c>
      <c r="B720" s="7">
        <f>ROUND((MAX((最优测算!$D$7*A720-SUM(最优测算!$D$9:$D$25))*{3;10;20;25;30;35;45}%-{0;2520;16920;31920;52920;85920;181920},0)+IFERROR(最优测算!$D$7*(1-A720)*VLOOKUP(最优测算!$D$7*(1-A720)/12-1%%,数据!$J$3:$L$9,2,1)-VLOOKUP(最优测算!$D$7*(1-A720)/12-1%%,数据!$J$3:$L$9,3,1),0))/最优测算!$D$7,5)</f>
        <v>0.17485000000000001</v>
      </c>
      <c r="C720" s="8">
        <f>最优测算!$D$7*A720</f>
        <v>126899.99999999953</v>
      </c>
      <c r="D720" s="8">
        <f>最优测算!$D$7*(1-A720)</f>
        <v>323100.00000000047</v>
      </c>
      <c r="E7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0" s="12" t="e">
        <f>IF(表2_4[[#This Row],[年收入总个人所得税税负]]=MIN(表2_4[[#All],[年收入总个人所得税税负]]),表2_4[[#This Row],[年收入总个人所得税税负]],NA())</f>
        <v>#N/A</v>
      </c>
      <c r="G720" s="12">
        <f>1-表2_4[[#This Row],[薪酬发放比例]]</f>
        <v>0.71800000000000108</v>
      </c>
    </row>
    <row r="721" spans="1:7" x14ac:dyDescent="0.25">
      <c r="A721" s="11">
        <v>0.28099999999999897</v>
      </c>
      <c r="B721" s="7">
        <f>ROUND((MAX((最优测算!$D$7*A721-SUM(最优测算!$D$9:$D$25))*{3;10;20;25;30;35;45}%-{0;2520;16920;31920;52920;85920;181920},0)+IFERROR(最优测算!$D$7*(1-A721)*VLOOKUP(最优测算!$D$7*(1-A721)/12-1%%,数据!$J$3:$L$9,2,1)-VLOOKUP(最优测算!$D$7*(1-A721)/12-1%%,数据!$J$3:$L$9,3,1),0))/最优测算!$D$7,5)</f>
        <v>0.17507</v>
      </c>
      <c r="C721" s="8">
        <f>最优测算!$D$7*A721</f>
        <v>126449.99999999953</v>
      </c>
      <c r="D721" s="8">
        <f>最优测算!$D$7*(1-A721)</f>
        <v>323550.00000000047</v>
      </c>
      <c r="E7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1" s="12" t="e">
        <f>IF(表2_4[[#This Row],[年收入总个人所得税税负]]=MIN(表2_4[[#All],[年收入总个人所得税税负]]),表2_4[[#This Row],[年收入总个人所得税税负]],NA())</f>
        <v>#N/A</v>
      </c>
      <c r="G721" s="12">
        <f>1-表2_4[[#This Row],[薪酬发放比例]]</f>
        <v>0.71900000000000097</v>
      </c>
    </row>
    <row r="722" spans="1:7" x14ac:dyDescent="0.25">
      <c r="A722" s="11">
        <v>0.27999999999999903</v>
      </c>
      <c r="B722" s="7">
        <f>ROUND((MAX((最优测算!$D$7*A722-SUM(最优测算!$D$9:$D$25))*{3;10;20;25;30;35;45}%-{0;2520;16920;31920;52920;85920;181920},0)+IFERROR(最优测算!$D$7*(1-A722)*VLOOKUP(最优测算!$D$7*(1-A722)/12-1%%,数据!$J$3:$L$9,2,1)-VLOOKUP(最优测算!$D$7*(1-A722)/12-1%%,数据!$J$3:$L$9,3,1),0))/最优测算!$D$7,5)</f>
        <v>0.17529</v>
      </c>
      <c r="C722" s="8">
        <f>最优测算!$D$7*A722</f>
        <v>125999.99999999956</v>
      </c>
      <c r="D722" s="8">
        <f>最优测算!$D$7*(1-A722)</f>
        <v>324000.00000000047</v>
      </c>
      <c r="E7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2" s="12" t="e">
        <f>IF(表2_4[[#This Row],[年收入总个人所得税税负]]=MIN(表2_4[[#All],[年收入总个人所得税税负]]),表2_4[[#This Row],[年收入总个人所得税税负]],NA())</f>
        <v>#N/A</v>
      </c>
      <c r="G722" s="12">
        <f>1-表2_4[[#This Row],[薪酬发放比例]]</f>
        <v>0.72000000000000097</v>
      </c>
    </row>
    <row r="723" spans="1:7" x14ac:dyDescent="0.25">
      <c r="A723" s="11">
        <v>0.27899999999999903</v>
      </c>
      <c r="B723" s="7">
        <f>ROUND((MAX((最优测算!$D$7*A723-SUM(最优测算!$D$9:$D$25))*{3;10;20;25;30;35;45}%-{0;2520;16920;31920;52920;85920;181920},0)+IFERROR(最优测算!$D$7*(1-A723)*VLOOKUP(最优测算!$D$7*(1-A723)/12-1%%,数据!$J$3:$L$9,2,1)-VLOOKUP(最优测算!$D$7*(1-A723)/12-1%%,数据!$J$3:$L$9,3,1),0))/最优测算!$D$7,5)</f>
        <v>0.17551</v>
      </c>
      <c r="C723" s="8">
        <f>最优测算!$D$7*A723</f>
        <v>125549.99999999956</v>
      </c>
      <c r="D723" s="8">
        <f>最优测算!$D$7*(1-A723)</f>
        <v>324450.00000000047</v>
      </c>
      <c r="E7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3" s="12" t="e">
        <f>IF(表2_4[[#This Row],[年收入总个人所得税税负]]=MIN(表2_4[[#All],[年收入总个人所得税税负]]),表2_4[[#This Row],[年收入总个人所得税税负]],NA())</f>
        <v>#N/A</v>
      </c>
      <c r="G723" s="12">
        <f>1-表2_4[[#This Row],[薪酬发放比例]]</f>
        <v>0.72100000000000097</v>
      </c>
    </row>
    <row r="724" spans="1:7" x14ac:dyDescent="0.25">
      <c r="A724" s="11">
        <v>0.27799999999999903</v>
      </c>
      <c r="B724" s="7">
        <f>ROUND((MAX((最优测算!$D$7*A724-SUM(最优测算!$D$9:$D$25))*{3;10;20;25;30;35;45}%-{0;2520;16920;31920;52920;85920;181920},0)+IFERROR(最优测算!$D$7*(1-A724)*VLOOKUP(最优测算!$D$7*(1-A724)/12-1%%,数据!$J$3:$L$9,2,1)-VLOOKUP(最优测算!$D$7*(1-A724)/12-1%%,数据!$J$3:$L$9,3,1),0))/最优测算!$D$7,5)</f>
        <v>0.17573</v>
      </c>
      <c r="C724" s="8">
        <f>最优测算!$D$7*A724</f>
        <v>125099.99999999956</v>
      </c>
      <c r="D724" s="8">
        <f>最优测算!$D$7*(1-A724)</f>
        <v>324900.00000000047</v>
      </c>
      <c r="E7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4" s="12" t="e">
        <f>IF(表2_4[[#This Row],[年收入总个人所得税税负]]=MIN(表2_4[[#All],[年收入总个人所得税税负]]),表2_4[[#This Row],[年收入总个人所得税税负]],NA())</f>
        <v>#N/A</v>
      </c>
      <c r="G724" s="12">
        <f>1-表2_4[[#This Row],[薪酬发放比例]]</f>
        <v>0.72200000000000097</v>
      </c>
    </row>
    <row r="725" spans="1:7" x14ac:dyDescent="0.25">
      <c r="A725" s="11">
        <v>0.27699999999999902</v>
      </c>
      <c r="B725" s="7">
        <f>ROUND((MAX((最优测算!$D$7*A725-SUM(最优测算!$D$9:$D$25))*{3;10;20;25;30;35;45}%-{0;2520;16920;31920;52920;85920;181920},0)+IFERROR(最优测算!$D$7*(1-A725)*VLOOKUP(最优测算!$D$7*(1-A725)/12-1%%,数据!$J$3:$L$9,2,1)-VLOOKUP(最优测算!$D$7*(1-A725)/12-1%%,数据!$J$3:$L$9,3,1),0))/最优测算!$D$7,5)</f>
        <v>0.17595</v>
      </c>
      <c r="C725" s="8">
        <f>最优测算!$D$7*A725</f>
        <v>124649.99999999956</v>
      </c>
      <c r="D725" s="8">
        <f>最优测算!$D$7*(1-A725)</f>
        <v>325350.00000000047</v>
      </c>
      <c r="E7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5" s="12" t="e">
        <f>IF(表2_4[[#This Row],[年收入总个人所得税税负]]=MIN(表2_4[[#All],[年收入总个人所得税税负]]),表2_4[[#This Row],[年收入总个人所得税税负]],NA())</f>
        <v>#N/A</v>
      </c>
      <c r="G725" s="12">
        <f>1-表2_4[[#This Row],[薪酬发放比例]]</f>
        <v>0.72300000000000098</v>
      </c>
    </row>
    <row r="726" spans="1:7" x14ac:dyDescent="0.25">
      <c r="A726" s="11">
        <v>0.27599999999999902</v>
      </c>
      <c r="B726" s="7">
        <f>ROUND((MAX((最优测算!$D$7*A726-SUM(最优测算!$D$9:$D$25))*{3;10;20;25;30;35;45}%-{0;2520;16920;31920;52920;85920;181920},0)+IFERROR(最优测算!$D$7*(1-A726)*VLOOKUP(最优测算!$D$7*(1-A726)/12-1%%,数据!$J$3:$L$9,2,1)-VLOOKUP(最优测算!$D$7*(1-A726)/12-1%%,数据!$J$3:$L$9,3,1),0))/最优测算!$D$7,5)</f>
        <v>0.17616999999999999</v>
      </c>
      <c r="C726" s="8">
        <f>最优测算!$D$7*A726</f>
        <v>124199.99999999956</v>
      </c>
      <c r="D726" s="8">
        <f>最优测算!$D$7*(1-A726)</f>
        <v>325800.00000000047</v>
      </c>
      <c r="E7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6" s="12" t="e">
        <f>IF(表2_4[[#This Row],[年收入总个人所得税税负]]=MIN(表2_4[[#All],[年收入总个人所得税税负]]),表2_4[[#This Row],[年收入总个人所得税税负]],NA())</f>
        <v>#N/A</v>
      </c>
      <c r="G726" s="12">
        <f>1-表2_4[[#This Row],[薪酬发放比例]]</f>
        <v>0.72400000000000098</v>
      </c>
    </row>
    <row r="727" spans="1:7" x14ac:dyDescent="0.25">
      <c r="A727" s="11">
        <v>0.27499999999999902</v>
      </c>
      <c r="B727" s="7">
        <f>ROUND((MAX((最优测算!$D$7*A727-SUM(最优测算!$D$9:$D$25))*{3;10;20;25;30;35;45}%-{0;2520;16920;31920;52920;85920;181920},0)+IFERROR(最优测算!$D$7*(1-A727)*VLOOKUP(最优测算!$D$7*(1-A727)/12-1%%,数据!$J$3:$L$9,2,1)-VLOOKUP(最优测算!$D$7*(1-A727)/12-1%%,数据!$J$3:$L$9,3,1),0))/最优测算!$D$7,5)</f>
        <v>0.17638999999999999</v>
      </c>
      <c r="C727" s="8">
        <f>最优测算!$D$7*A727</f>
        <v>123749.99999999956</v>
      </c>
      <c r="D727" s="8">
        <f>最优测算!$D$7*(1-A727)</f>
        <v>326250.00000000047</v>
      </c>
      <c r="E7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7" s="12" t="e">
        <f>IF(表2_4[[#This Row],[年收入总个人所得税税负]]=MIN(表2_4[[#All],[年收入总个人所得税税负]]),表2_4[[#This Row],[年收入总个人所得税税负]],NA())</f>
        <v>#N/A</v>
      </c>
      <c r="G727" s="12">
        <f>1-表2_4[[#This Row],[薪酬发放比例]]</f>
        <v>0.72500000000000098</v>
      </c>
    </row>
    <row r="728" spans="1:7" x14ac:dyDescent="0.25">
      <c r="A728" s="11">
        <v>0.27399999999999902</v>
      </c>
      <c r="B728" s="7">
        <f>ROUND((MAX((最优测算!$D$7*A728-SUM(最优测算!$D$9:$D$25))*{3;10;20;25;30;35;45}%-{0;2520;16920;31920;52920;85920;181920},0)+IFERROR(最优测算!$D$7*(1-A728)*VLOOKUP(最优测算!$D$7*(1-A728)/12-1%%,数据!$J$3:$L$9,2,1)-VLOOKUP(最优测算!$D$7*(1-A728)/12-1%%,数据!$J$3:$L$9,3,1),0))/最优测算!$D$7,5)</f>
        <v>0.17660999999999999</v>
      </c>
      <c r="C728" s="8">
        <f>最优测算!$D$7*A728</f>
        <v>123299.99999999956</v>
      </c>
      <c r="D728" s="8">
        <f>最优测算!$D$7*(1-A728)</f>
        <v>326700.00000000047</v>
      </c>
      <c r="E7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8" s="12" t="e">
        <f>IF(表2_4[[#This Row],[年收入总个人所得税税负]]=MIN(表2_4[[#All],[年收入总个人所得税税负]]),表2_4[[#This Row],[年收入总个人所得税税负]],NA())</f>
        <v>#N/A</v>
      </c>
      <c r="G728" s="12">
        <f>1-表2_4[[#This Row],[薪酬发放比例]]</f>
        <v>0.72600000000000098</v>
      </c>
    </row>
    <row r="729" spans="1:7" x14ac:dyDescent="0.25">
      <c r="A729" s="11">
        <v>0.27299999999999902</v>
      </c>
      <c r="B729" s="7">
        <f>ROUND((MAX((最优测算!$D$7*A729-SUM(最优测算!$D$9:$D$25))*{3;10;20;25;30;35;45}%-{0;2520;16920;31920;52920;85920;181920},0)+IFERROR(最优测算!$D$7*(1-A729)*VLOOKUP(最优测算!$D$7*(1-A729)/12-1%%,数据!$J$3:$L$9,2,1)-VLOOKUP(最优测算!$D$7*(1-A729)/12-1%%,数据!$J$3:$L$9,3,1),0))/最优测算!$D$7,5)</f>
        <v>0.17682999999999999</v>
      </c>
      <c r="C729" s="8">
        <f>最优测算!$D$7*A729</f>
        <v>122849.99999999956</v>
      </c>
      <c r="D729" s="8">
        <f>最优测算!$D$7*(1-A729)</f>
        <v>327150.00000000047</v>
      </c>
      <c r="E7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29" s="12" t="e">
        <f>IF(表2_4[[#This Row],[年收入总个人所得税税负]]=MIN(表2_4[[#All],[年收入总个人所得税税负]]),表2_4[[#This Row],[年收入总个人所得税税负]],NA())</f>
        <v>#N/A</v>
      </c>
      <c r="G729" s="12">
        <f>1-表2_4[[#This Row],[薪酬发放比例]]</f>
        <v>0.72700000000000098</v>
      </c>
    </row>
    <row r="730" spans="1:7" x14ac:dyDescent="0.25">
      <c r="A730" s="11">
        <v>0.27199999999999902</v>
      </c>
      <c r="B730" s="7">
        <f>ROUND((MAX((最优测算!$D$7*A730-SUM(最优测算!$D$9:$D$25))*{3;10;20;25;30;35;45}%-{0;2520;16920;31920;52920;85920;181920},0)+IFERROR(最优测算!$D$7*(1-A730)*VLOOKUP(最优测算!$D$7*(1-A730)/12-1%%,数据!$J$3:$L$9,2,1)-VLOOKUP(最优测算!$D$7*(1-A730)/12-1%%,数据!$J$3:$L$9,3,1),0))/最优测算!$D$7,5)</f>
        <v>0.17705000000000001</v>
      </c>
      <c r="C730" s="8">
        <f>最优测算!$D$7*A730</f>
        <v>122399.99999999956</v>
      </c>
      <c r="D730" s="8">
        <f>最优测算!$D$7*(1-A730)</f>
        <v>327600.00000000047</v>
      </c>
      <c r="E7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0" s="12" t="e">
        <f>IF(表2_4[[#This Row],[年收入总个人所得税税负]]=MIN(表2_4[[#All],[年收入总个人所得税税负]]),表2_4[[#This Row],[年收入总个人所得税税负]],NA())</f>
        <v>#N/A</v>
      </c>
      <c r="G730" s="12">
        <f>1-表2_4[[#This Row],[薪酬发放比例]]</f>
        <v>0.72800000000000098</v>
      </c>
    </row>
    <row r="731" spans="1:7" x14ac:dyDescent="0.25">
      <c r="A731" s="11">
        <v>0.27099999999999902</v>
      </c>
      <c r="B731" s="7">
        <f>ROUND((MAX((最优测算!$D$7*A731-SUM(最优测算!$D$9:$D$25))*{3;10;20;25;30;35;45}%-{0;2520;16920;31920;52920;85920;181920},0)+IFERROR(最优测算!$D$7*(1-A731)*VLOOKUP(最优测算!$D$7*(1-A731)/12-1%%,数据!$J$3:$L$9,2,1)-VLOOKUP(最优测算!$D$7*(1-A731)/12-1%%,数据!$J$3:$L$9,3,1),0))/最优测算!$D$7,5)</f>
        <v>0.17727000000000001</v>
      </c>
      <c r="C731" s="8">
        <f>最优测算!$D$7*A731</f>
        <v>121949.99999999956</v>
      </c>
      <c r="D731" s="8">
        <f>最优测算!$D$7*(1-A731)</f>
        <v>328050.00000000047</v>
      </c>
      <c r="E7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1" s="12" t="e">
        <f>IF(表2_4[[#This Row],[年收入总个人所得税税负]]=MIN(表2_4[[#All],[年收入总个人所得税税负]]),表2_4[[#This Row],[年收入总个人所得税税负]],NA())</f>
        <v>#N/A</v>
      </c>
      <c r="G731" s="12">
        <f>1-表2_4[[#This Row],[薪酬发放比例]]</f>
        <v>0.72900000000000098</v>
      </c>
    </row>
    <row r="732" spans="1:7" x14ac:dyDescent="0.25">
      <c r="A732" s="11">
        <v>0.26999999999999902</v>
      </c>
      <c r="B732" s="7">
        <f>ROUND((MAX((最优测算!$D$7*A732-SUM(最优测算!$D$9:$D$25))*{3;10;20;25;30;35;45}%-{0;2520;16920;31920;52920;85920;181920},0)+IFERROR(最优测算!$D$7*(1-A732)*VLOOKUP(最优测算!$D$7*(1-A732)/12-1%%,数据!$J$3:$L$9,2,1)-VLOOKUP(最优测算!$D$7*(1-A732)/12-1%%,数据!$J$3:$L$9,3,1),0))/最优测算!$D$7,5)</f>
        <v>0.17749000000000001</v>
      </c>
      <c r="C732" s="8">
        <f>最优测算!$D$7*A732</f>
        <v>121499.99999999956</v>
      </c>
      <c r="D732" s="8">
        <f>最优测算!$D$7*(1-A732)</f>
        <v>328500.00000000047</v>
      </c>
      <c r="E7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2" s="12" t="e">
        <f>IF(表2_4[[#This Row],[年收入总个人所得税税负]]=MIN(表2_4[[#All],[年收入总个人所得税税负]]),表2_4[[#This Row],[年收入总个人所得税税负]],NA())</f>
        <v>#N/A</v>
      </c>
      <c r="G732" s="12">
        <f>1-表2_4[[#This Row],[薪酬发放比例]]</f>
        <v>0.73000000000000098</v>
      </c>
    </row>
    <row r="733" spans="1:7" x14ac:dyDescent="0.25">
      <c r="A733" s="11">
        <v>0.26899999999999902</v>
      </c>
      <c r="B733" s="7">
        <f>ROUND((MAX((最优测算!$D$7*A733-SUM(最优测算!$D$9:$D$25))*{3;10;20;25;30;35;45}%-{0;2520;16920;31920;52920;85920;181920},0)+IFERROR(最优测算!$D$7*(1-A733)*VLOOKUP(最优测算!$D$7*(1-A733)/12-1%%,数据!$J$3:$L$9,2,1)-VLOOKUP(最优测算!$D$7*(1-A733)/12-1%%,数据!$J$3:$L$9,3,1),0))/最优测算!$D$7,5)</f>
        <v>0.17771000000000001</v>
      </c>
      <c r="C733" s="8">
        <f>最优测算!$D$7*A733</f>
        <v>121049.99999999956</v>
      </c>
      <c r="D733" s="8">
        <f>最优测算!$D$7*(1-A733)</f>
        <v>328950.00000000047</v>
      </c>
      <c r="E7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3" s="12" t="e">
        <f>IF(表2_4[[#This Row],[年收入总个人所得税税负]]=MIN(表2_4[[#All],[年收入总个人所得税税负]]),表2_4[[#This Row],[年收入总个人所得税税负]],NA())</f>
        <v>#N/A</v>
      </c>
      <c r="G733" s="12">
        <f>1-表2_4[[#This Row],[薪酬发放比例]]</f>
        <v>0.73100000000000098</v>
      </c>
    </row>
    <row r="734" spans="1:7" x14ac:dyDescent="0.25">
      <c r="A734" s="11">
        <v>0.26799999999999902</v>
      </c>
      <c r="B734" s="7">
        <f>ROUND((MAX((最优测算!$D$7*A734-SUM(最优测算!$D$9:$D$25))*{3;10;20;25;30;35;45}%-{0;2520;16920;31920;52920;85920;181920},0)+IFERROR(最优测算!$D$7*(1-A734)*VLOOKUP(最优测算!$D$7*(1-A734)/12-1%%,数据!$J$3:$L$9,2,1)-VLOOKUP(最优测算!$D$7*(1-A734)/12-1%%,数据!$J$3:$L$9,3,1),0))/最优测算!$D$7,5)</f>
        <v>0.17793</v>
      </c>
      <c r="C734" s="8">
        <f>最优测算!$D$7*A734</f>
        <v>120599.99999999956</v>
      </c>
      <c r="D734" s="8">
        <f>最优测算!$D$7*(1-A734)</f>
        <v>329400.00000000047</v>
      </c>
      <c r="E7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4" s="12" t="e">
        <f>IF(表2_4[[#This Row],[年收入总个人所得税税负]]=MIN(表2_4[[#All],[年收入总个人所得税税负]]),表2_4[[#This Row],[年收入总个人所得税税负]],NA())</f>
        <v>#N/A</v>
      </c>
      <c r="G734" s="12">
        <f>1-表2_4[[#This Row],[薪酬发放比例]]</f>
        <v>0.73200000000000098</v>
      </c>
    </row>
    <row r="735" spans="1:7" x14ac:dyDescent="0.25">
      <c r="A735" s="11">
        <v>0.26699999999999902</v>
      </c>
      <c r="B735" s="7">
        <f>ROUND((MAX((最优测算!$D$7*A735-SUM(最优测算!$D$9:$D$25))*{3;10;20;25;30;35;45}%-{0;2520;16920;31920;52920;85920;181920},0)+IFERROR(最优测算!$D$7*(1-A735)*VLOOKUP(最优测算!$D$7*(1-A735)/12-1%%,数据!$J$3:$L$9,2,1)-VLOOKUP(最优测算!$D$7*(1-A735)/12-1%%,数据!$J$3:$L$9,3,1),0))/最优测算!$D$7,5)</f>
        <v>0.17815</v>
      </c>
      <c r="C735" s="8">
        <f>最优测算!$D$7*A735</f>
        <v>120149.99999999956</v>
      </c>
      <c r="D735" s="8">
        <f>最优测算!$D$7*(1-A735)</f>
        <v>329850.00000000047</v>
      </c>
      <c r="E7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5" s="12" t="e">
        <f>IF(表2_4[[#This Row],[年收入总个人所得税税负]]=MIN(表2_4[[#All],[年收入总个人所得税税负]]),表2_4[[#This Row],[年收入总个人所得税税负]],NA())</f>
        <v>#N/A</v>
      </c>
      <c r="G735" s="12">
        <f>1-表2_4[[#This Row],[薪酬发放比例]]</f>
        <v>0.73300000000000098</v>
      </c>
    </row>
    <row r="736" spans="1:7" x14ac:dyDescent="0.25">
      <c r="A736" s="11">
        <v>0.26599999999999902</v>
      </c>
      <c r="B736" s="7">
        <f>ROUND((MAX((最优测算!$D$7*A736-SUM(最优测算!$D$9:$D$25))*{3;10;20;25;30;35;45}%-{0;2520;16920;31920;52920;85920;181920},0)+IFERROR(最优测算!$D$7*(1-A736)*VLOOKUP(最优测算!$D$7*(1-A736)/12-1%%,数据!$J$3:$L$9,2,1)-VLOOKUP(最优测算!$D$7*(1-A736)/12-1%%,数据!$J$3:$L$9,3,1),0))/最优测算!$D$7,5)</f>
        <v>0.17837</v>
      </c>
      <c r="C736" s="8">
        <f>最优测算!$D$7*A736</f>
        <v>119699.99999999956</v>
      </c>
      <c r="D736" s="8">
        <f>最优测算!$D$7*(1-A736)</f>
        <v>330300.00000000047</v>
      </c>
      <c r="E7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6" s="12" t="e">
        <f>IF(表2_4[[#This Row],[年收入总个人所得税税负]]=MIN(表2_4[[#All],[年收入总个人所得税税负]]),表2_4[[#This Row],[年收入总个人所得税税负]],NA())</f>
        <v>#N/A</v>
      </c>
      <c r="G736" s="12">
        <f>1-表2_4[[#This Row],[薪酬发放比例]]</f>
        <v>0.73400000000000098</v>
      </c>
    </row>
    <row r="737" spans="1:7" x14ac:dyDescent="0.25">
      <c r="A737" s="11">
        <v>0.26499999999999901</v>
      </c>
      <c r="B737" s="7">
        <f>ROUND((MAX((最优测算!$D$7*A737-SUM(最优测算!$D$9:$D$25))*{3;10;20;25;30;35;45}%-{0;2520;16920;31920;52920;85920;181920},0)+IFERROR(最优测算!$D$7*(1-A737)*VLOOKUP(最优测算!$D$7*(1-A737)/12-1%%,数据!$J$3:$L$9,2,1)-VLOOKUP(最优测算!$D$7*(1-A737)/12-1%%,数据!$J$3:$L$9,3,1),0))/最优测算!$D$7,5)</f>
        <v>0.17859</v>
      </c>
      <c r="C737" s="8">
        <f>最优测算!$D$7*A737</f>
        <v>119249.99999999956</v>
      </c>
      <c r="D737" s="8">
        <f>最优测算!$D$7*(1-A737)</f>
        <v>330750.00000000047</v>
      </c>
      <c r="E7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7" s="12" t="e">
        <f>IF(表2_4[[#This Row],[年收入总个人所得税税负]]=MIN(表2_4[[#All],[年收入总个人所得税税负]]),表2_4[[#This Row],[年收入总个人所得税税负]],NA())</f>
        <v>#N/A</v>
      </c>
      <c r="G737" s="12">
        <f>1-表2_4[[#This Row],[薪酬发放比例]]</f>
        <v>0.73500000000000099</v>
      </c>
    </row>
    <row r="738" spans="1:7" x14ac:dyDescent="0.25">
      <c r="A738" s="11">
        <v>0.26399999999999901</v>
      </c>
      <c r="B738" s="7">
        <f>ROUND((MAX((最优测算!$D$7*A738-SUM(最优测算!$D$9:$D$25))*{3;10;20;25;30;35;45}%-{0;2520;16920;31920;52920;85920;181920},0)+IFERROR(最优测算!$D$7*(1-A738)*VLOOKUP(最优测算!$D$7*(1-A738)/12-1%%,数据!$J$3:$L$9,2,1)-VLOOKUP(最优测算!$D$7*(1-A738)/12-1%%,数据!$J$3:$L$9,3,1),0))/最优测算!$D$7,5)</f>
        <v>0.17881</v>
      </c>
      <c r="C738" s="8">
        <f>最优测算!$D$7*A738</f>
        <v>118799.99999999955</v>
      </c>
      <c r="D738" s="8">
        <f>最优测算!$D$7*(1-A738)</f>
        <v>331200.00000000047</v>
      </c>
      <c r="E7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8" s="12" t="e">
        <f>IF(表2_4[[#This Row],[年收入总个人所得税税负]]=MIN(表2_4[[#All],[年收入总个人所得税税负]]),表2_4[[#This Row],[年收入总个人所得税税负]],NA())</f>
        <v>#N/A</v>
      </c>
      <c r="G738" s="12">
        <f>1-表2_4[[#This Row],[薪酬发放比例]]</f>
        <v>0.73600000000000099</v>
      </c>
    </row>
    <row r="739" spans="1:7" x14ac:dyDescent="0.25">
      <c r="A739" s="11">
        <v>0.26299999999999901</v>
      </c>
      <c r="B739" s="7">
        <f>ROUND((MAX((最优测算!$D$7*A739-SUM(最优测算!$D$9:$D$25))*{3;10;20;25;30;35;45}%-{0;2520;16920;31920;52920;85920;181920},0)+IFERROR(最优测算!$D$7*(1-A739)*VLOOKUP(最优测算!$D$7*(1-A739)/12-1%%,数据!$J$3:$L$9,2,1)-VLOOKUP(最优测算!$D$7*(1-A739)/12-1%%,数据!$J$3:$L$9,3,1),0))/最优测算!$D$7,5)</f>
        <v>0.17902999999999999</v>
      </c>
      <c r="C739" s="8">
        <f>最优测算!$D$7*A739</f>
        <v>118349.99999999955</v>
      </c>
      <c r="D739" s="8">
        <f>最优测算!$D$7*(1-A739)</f>
        <v>331650.00000000047</v>
      </c>
      <c r="E7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39" s="12" t="e">
        <f>IF(表2_4[[#This Row],[年收入总个人所得税税负]]=MIN(表2_4[[#All],[年收入总个人所得税税负]]),表2_4[[#This Row],[年收入总个人所得税税负]],NA())</f>
        <v>#N/A</v>
      </c>
      <c r="G739" s="12">
        <f>1-表2_4[[#This Row],[薪酬发放比例]]</f>
        <v>0.73700000000000099</v>
      </c>
    </row>
    <row r="740" spans="1:7" x14ac:dyDescent="0.25">
      <c r="A740" s="11">
        <v>0.26199999999999901</v>
      </c>
      <c r="B740" s="7">
        <f>ROUND((MAX((最优测算!$D$7*A740-SUM(最优测算!$D$9:$D$25))*{3;10;20;25;30;35;45}%-{0;2520;16920;31920;52920;85920;181920},0)+IFERROR(最优测算!$D$7*(1-A740)*VLOOKUP(最优测算!$D$7*(1-A740)/12-1%%,数据!$J$3:$L$9,2,1)-VLOOKUP(最优测算!$D$7*(1-A740)/12-1%%,数据!$J$3:$L$9,3,1),0))/最优测算!$D$7,5)</f>
        <v>0.17924999999999999</v>
      </c>
      <c r="C740" s="8">
        <f>最优测算!$D$7*A740</f>
        <v>117899.99999999955</v>
      </c>
      <c r="D740" s="8">
        <f>最优测算!$D$7*(1-A740)</f>
        <v>332100.00000000047</v>
      </c>
      <c r="E7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0" s="12" t="e">
        <f>IF(表2_4[[#This Row],[年收入总个人所得税税负]]=MIN(表2_4[[#All],[年收入总个人所得税税负]]),表2_4[[#This Row],[年收入总个人所得税税负]],NA())</f>
        <v>#N/A</v>
      </c>
      <c r="G740" s="12">
        <f>1-表2_4[[#This Row],[薪酬发放比例]]</f>
        <v>0.73800000000000099</v>
      </c>
    </row>
    <row r="741" spans="1:7" x14ac:dyDescent="0.25">
      <c r="A741" s="11">
        <v>0.26099999999999901</v>
      </c>
      <c r="B741" s="7">
        <f>ROUND((MAX((最优测算!$D$7*A741-SUM(最优测算!$D$9:$D$25))*{3;10;20;25;30;35;45}%-{0;2520;16920;31920;52920;85920;181920},0)+IFERROR(最优测算!$D$7*(1-A741)*VLOOKUP(最优测算!$D$7*(1-A741)/12-1%%,数据!$J$3:$L$9,2,1)-VLOOKUP(最优测算!$D$7*(1-A741)/12-1%%,数据!$J$3:$L$9,3,1),0))/最优测算!$D$7,5)</f>
        <v>0.17946999999999999</v>
      </c>
      <c r="C741" s="8">
        <f>最优测算!$D$7*A741</f>
        <v>117449.99999999955</v>
      </c>
      <c r="D741" s="8">
        <f>最优测算!$D$7*(1-A741)</f>
        <v>332550.00000000047</v>
      </c>
      <c r="E7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1" s="12" t="e">
        <f>IF(表2_4[[#This Row],[年收入总个人所得税税负]]=MIN(表2_4[[#All],[年收入总个人所得税税负]]),表2_4[[#This Row],[年收入总个人所得税税负]],NA())</f>
        <v>#N/A</v>
      </c>
      <c r="G741" s="12">
        <f>1-表2_4[[#This Row],[薪酬发放比例]]</f>
        <v>0.73900000000000099</v>
      </c>
    </row>
    <row r="742" spans="1:7" x14ac:dyDescent="0.25">
      <c r="A742" s="11">
        <v>0.25999999999999901</v>
      </c>
      <c r="B742" s="7">
        <f>ROUND((MAX((最优测算!$D$7*A742-SUM(最优测算!$D$9:$D$25))*{3;10;20;25;30;35;45}%-{0;2520;16920;31920;52920;85920;181920},0)+IFERROR(最优测算!$D$7*(1-A742)*VLOOKUP(最优测算!$D$7*(1-A742)/12-1%%,数据!$J$3:$L$9,2,1)-VLOOKUP(最优测算!$D$7*(1-A742)/12-1%%,数据!$J$3:$L$9,3,1),0))/最优测算!$D$7,5)</f>
        <v>0.17968999999999999</v>
      </c>
      <c r="C742" s="8">
        <f>最优测算!$D$7*A742</f>
        <v>116999.99999999955</v>
      </c>
      <c r="D742" s="8">
        <f>最优测算!$D$7*(1-A742)</f>
        <v>333000.00000000047</v>
      </c>
      <c r="E7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2" s="12" t="e">
        <f>IF(表2_4[[#This Row],[年收入总个人所得税税负]]=MIN(表2_4[[#All],[年收入总个人所得税税负]]),表2_4[[#This Row],[年收入总个人所得税税负]],NA())</f>
        <v>#N/A</v>
      </c>
      <c r="G742" s="12">
        <f>1-表2_4[[#This Row],[薪酬发放比例]]</f>
        <v>0.74000000000000099</v>
      </c>
    </row>
    <row r="743" spans="1:7" x14ac:dyDescent="0.25">
      <c r="A743" s="11">
        <v>0.25899999999999901</v>
      </c>
      <c r="B743" s="7">
        <f>ROUND((MAX((最优测算!$D$7*A743-SUM(最优测算!$D$9:$D$25))*{3;10;20;25;30;35;45}%-{0;2520;16920;31920;52920;85920;181920},0)+IFERROR(最优测算!$D$7*(1-A743)*VLOOKUP(最优测算!$D$7*(1-A743)/12-1%%,数据!$J$3:$L$9,2,1)-VLOOKUP(最优测算!$D$7*(1-A743)/12-1%%,数据!$J$3:$L$9,3,1),0))/最优测算!$D$7,5)</f>
        <v>0.17990999999999999</v>
      </c>
      <c r="C743" s="8">
        <f>最优测算!$D$7*A743</f>
        <v>116549.99999999955</v>
      </c>
      <c r="D743" s="8">
        <f>最优测算!$D$7*(1-A743)</f>
        <v>333450.00000000047</v>
      </c>
      <c r="E7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3" s="12" t="e">
        <f>IF(表2_4[[#This Row],[年收入总个人所得税税负]]=MIN(表2_4[[#All],[年收入总个人所得税税负]]),表2_4[[#This Row],[年收入总个人所得税税负]],NA())</f>
        <v>#N/A</v>
      </c>
      <c r="G743" s="12">
        <f>1-表2_4[[#This Row],[薪酬发放比例]]</f>
        <v>0.74100000000000099</v>
      </c>
    </row>
    <row r="744" spans="1:7" x14ac:dyDescent="0.25">
      <c r="A744" s="11">
        <v>0.25799999999999901</v>
      </c>
      <c r="B744" s="7">
        <f>ROUND((MAX((最优测算!$D$7*A744-SUM(最优测算!$D$9:$D$25))*{3;10;20;25;30;35;45}%-{0;2520;16920;31920;52920;85920;181920},0)+IFERROR(最优测算!$D$7*(1-A744)*VLOOKUP(最优测算!$D$7*(1-A744)/12-1%%,数据!$J$3:$L$9,2,1)-VLOOKUP(最优测算!$D$7*(1-A744)/12-1%%,数据!$J$3:$L$9,3,1),0))/最优测算!$D$7,5)</f>
        <v>0.18013000000000001</v>
      </c>
      <c r="C744" s="8">
        <f>最优测算!$D$7*A744</f>
        <v>116099.99999999955</v>
      </c>
      <c r="D744" s="8">
        <f>最优测算!$D$7*(1-A744)</f>
        <v>333900.00000000047</v>
      </c>
      <c r="E7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4" s="12" t="e">
        <f>IF(表2_4[[#This Row],[年收入总个人所得税税负]]=MIN(表2_4[[#All],[年收入总个人所得税税负]]),表2_4[[#This Row],[年收入总个人所得税税负]],NA())</f>
        <v>#N/A</v>
      </c>
      <c r="G744" s="12">
        <f>1-表2_4[[#This Row],[薪酬发放比例]]</f>
        <v>0.74200000000000099</v>
      </c>
    </row>
    <row r="745" spans="1:7" x14ac:dyDescent="0.25">
      <c r="A745" s="11">
        <v>0.25699999999999901</v>
      </c>
      <c r="B745" s="7">
        <f>ROUND((MAX((最优测算!$D$7*A745-SUM(最优测算!$D$9:$D$25))*{3;10;20;25;30;35;45}%-{0;2520;16920;31920;52920;85920;181920},0)+IFERROR(最优测算!$D$7*(1-A745)*VLOOKUP(最优测算!$D$7*(1-A745)/12-1%%,数据!$J$3:$L$9,2,1)-VLOOKUP(最优测算!$D$7*(1-A745)/12-1%%,数据!$J$3:$L$9,3,1),0))/最优测算!$D$7,5)</f>
        <v>0.18035000000000001</v>
      </c>
      <c r="C745" s="8">
        <f>最优测算!$D$7*A745</f>
        <v>115649.99999999955</v>
      </c>
      <c r="D745" s="8">
        <f>最优测算!$D$7*(1-A745)</f>
        <v>334350.00000000047</v>
      </c>
      <c r="E7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5" s="12" t="e">
        <f>IF(表2_4[[#This Row],[年收入总个人所得税税负]]=MIN(表2_4[[#All],[年收入总个人所得税税负]]),表2_4[[#This Row],[年收入总个人所得税税负]],NA())</f>
        <v>#N/A</v>
      </c>
      <c r="G745" s="12">
        <f>1-表2_4[[#This Row],[薪酬发放比例]]</f>
        <v>0.74300000000000099</v>
      </c>
    </row>
    <row r="746" spans="1:7" x14ac:dyDescent="0.25">
      <c r="A746" s="11">
        <v>0.25599999999999901</v>
      </c>
      <c r="B746" s="7">
        <f>ROUND((MAX((最优测算!$D$7*A746-SUM(最优测算!$D$9:$D$25))*{3;10;20;25;30;35;45}%-{0;2520;16920;31920;52920;85920;181920},0)+IFERROR(最优测算!$D$7*(1-A746)*VLOOKUP(最优测算!$D$7*(1-A746)/12-1%%,数据!$J$3:$L$9,2,1)-VLOOKUP(最优测算!$D$7*(1-A746)/12-1%%,数据!$J$3:$L$9,3,1),0))/最优测算!$D$7,5)</f>
        <v>0.18057000000000001</v>
      </c>
      <c r="C746" s="8">
        <f>最优测算!$D$7*A746</f>
        <v>115199.99999999955</v>
      </c>
      <c r="D746" s="8">
        <f>最优测算!$D$7*(1-A746)</f>
        <v>334800.00000000047</v>
      </c>
      <c r="E7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6" s="12" t="e">
        <f>IF(表2_4[[#This Row],[年收入总个人所得税税负]]=MIN(表2_4[[#All],[年收入总个人所得税税负]]),表2_4[[#This Row],[年收入总个人所得税税负]],NA())</f>
        <v>#N/A</v>
      </c>
      <c r="G746" s="12">
        <f>1-表2_4[[#This Row],[薪酬发放比例]]</f>
        <v>0.74400000000000099</v>
      </c>
    </row>
    <row r="747" spans="1:7" x14ac:dyDescent="0.25">
      <c r="A747" s="11">
        <v>0.25499999999999901</v>
      </c>
      <c r="B747" s="7">
        <f>ROUND((MAX((最优测算!$D$7*A747-SUM(最优测算!$D$9:$D$25))*{3;10;20;25;30;35;45}%-{0;2520;16920;31920;52920;85920;181920},0)+IFERROR(最优测算!$D$7*(1-A747)*VLOOKUP(最优测算!$D$7*(1-A747)/12-1%%,数据!$J$3:$L$9,2,1)-VLOOKUP(最优测算!$D$7*(1-A747)/12-1%%,数据!$J$3:$L$9,3,1),0))/最优测算!$D$7,5)</f>
        <v>0.18079000000000001</v>
      </c>
      <c r="C747" s="8">
        <f>最优测算!$D$7*A747</f>
        <v>114749.99999999955</v>
      </c>
      <c r="D747" s="8">
        <f>最优测算!$D$7*(1-A747)</f>
        <v>335250.00000000047</v>
      </c>
      <c r="E7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7" s="12" t="e">
        <f>IF(表2_4[[#This Row],[年收入总个人所得税税负]]=MIN(表2_4[[#All],[年收入总个人所得税税负]]),表2_4[[#This Row],[年收入总个人所得税税负]],NA())</f>
        <v>#N/A</v>
      </c>
      <c r="G747" s="12">
        <f>1-表2_4[[#This Row],[薪酬发放比例]]</f>
        <v>0.74500000000000099</v>
      </c>
    </row>
    <row r="748" spans="1:7" x14ac:dyDescent="0.25">
      <c r="A748" s="11">
        <v>0.253999999999999</v>
      </c>
      <c r="B748" s="7">
        <f>ROUND((MAX((最优测算!$D$7*A748-SUM(最优测算!$D$9:$D$25))*{3;10;20;25;30;35;45}%-{0;2520;16920;31920;52920;85920;181920},0)+IFERROR(最优测算!$D$7*(1-A748)*VLOOKUP(最优测算!$D$7*(1-A748)/12-1%%,数据!$J$3:$L$9,2,1)-VLOOKUP(最优测算!$D$7*(1-A748)/12-1%%,数据!$J$3:$L$9,3,1),0))/最优测算!$D$7,5)</f>
        <v>0.18101</v>
      </c>
      <c r="C748" s="8">
        <f>最优测算!$D$7*A748</f>
        <v>114299.99999999955</v>
      </c>
      <c r="D748" s="8">
        <f>最优测算!$D$7*(1-A748)</f>
        <v>335700.00000000047</v>
      </c>
      <c r="E7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8" s="12" t="e">
        <f>IF(表2_4[[#This Row],[年收入总个人所得税税负]]=MIN(表2_4[[#All],[年收入总个人所得税税负]]),表2_4[[#This Row],[年收入总个人所得税税负]],NA())</f>
        <v>#N/A</v>
      </c>
      <c r="G748" s="12">
        <f>1-表2_4[[#This Row],[薪酬发放比例]]</f>
        <v>0.746000000000001</v>
      </c>
    </row>
    <row r="749" spans="1:7" x14ac:dyDescent="0.25">
      <c r="A749" s="11">
        <v>0.252999999999999</v>
      </c>
      <c r="B749" s="7">
        <f>ROUND((MAX((最优测算!$D$7*A749-SUM(最优测算!$D$9:$D$25))*{3;10;20;25;30;35;45}%-{0;2520;16920;31920;52920;85920;181920},0)+IFERROR(最优测算!$D$7*(1-A749)*VLOOKUP(最优测算!$D$7*(1-A749)/12-1%%,数据!$J$3:$L$9,2,1)-VLOOKUP(最优测算!$D$7*(1-A749)/12-1%%,数据!$J$3:$L$9,3,1),0))/最优测算!$D$7,5)</f>
        <v>0.18123</v>
      </c>
      <c r="C749" s="8">
        <f>最优测算!$D$7*A749</f>
        <v>113849.99999999955</v>
      </c>
      <c r="D749" s="8">
        <f>最优测算!$D$7*(1-A749)</f>
        <v>336150.00000000047</v>
      </c>
      <c r="E7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49" s="12" t="e">
        <f>IF(表2_4[[#This Row],[年收入总个人所得税税负]]=MIN(表2_4[[#All],[年收入总个人所得税税负]]),表2_4[[#This Row],[年收入总个人所得税税负]],NA())</f>
        <v>#N/A</v>
      </c>
      <c r="G749" s="12">
        <f>1-表2_4[[#This Row],[薪酬发放比例]]</f>
        <v>0.747000000000001</v>
      </c>
    </row>
    <row r="750" spans="1:7" x14ac:dyDescent="0.25">
      <c r="A750" s="11">
        <v>0.251999999999999</v>
      </c>
      <c r="B750" s="7">
        <f>ROUND((MAX((最优测算!$D$7*A750-SUM(最优测算!$D$9:$D$25))*{3;10;20;25;30;35;45}%-{0;2520;16920;31920;52920;85920;181920},0)+IFERROR(最优测算!$D$7*(1-A750)*VLOOKUP(最优测算!$D$7*(1-A750)/12-1%%,数据!$J$3:$L$9,2,1)-VLOOKUP(最优测算!$D$7*(1-A750)/12-1%%,数据!$J$3:$L$9,3,1),0))/最优测算!$D$7,5)</f>
        <v>0.18145</v>
      </c>
      <c r="C750" s="8">
        <f>最优测算!$D$7*A750</f>
        <v>113399.99999999955</v>
      </c>
      <c r="D750" s="8">
        <f>最优测算!$D$7*(1-A750)</f>
        <v>336600.00000000047</v>
      </c>
      <c r="E7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0" s="12" t="e">
        <f>IF(表2_4[[#This Row],[年收入总个人所得税税负]]=MIN(表2_4[[#All],[年收入总个人所得税税负]]),表2_4[[#This Row],[年收入总个人所得税税负]],NA())</f>
        <v>#N/A</v>
      </c>
      <c r="G750" s="12">
        <f>1-表2_4[[#This Row],[薪酬发放比例]]</f>
        <v>0.748000000000001</v>
      </c>
    </row>
    <row r="751" spans="1:7" x14ac:dyDescent="0.25">
      <c r="A751" s="11">
        <v>0.250999999999999</v>
      </c>
      <c r="B751" s="7">
        <f>ROUND((MAX((最优测算!$D$7*A751-SUM(最优测算!$D$9:$D$25))*{3;10;20;25;30;35;45}%-{0;2520;16920;31920;52920;85920;181920},0)+IFERROR(最优测算!$D$7*(1-A751)*VLOOKUP(最优测算!$D$7*(1-A751)/12-1%%,数据!$J$3:$L$9,2,1)-VLOOKUP(最优测算!$D$7*(1-A751)/12-1%%,数据!$J$3:$L$9,3,1),0))/最优测算!$D$7,5)</f>
        <v>0.18167</v>
      </c>
      <c r="C751" s="8">
        <f>最优测算!$D$7*A751</f>
        <v>112949.99999999955</v>
      </c>
      <c r="D751" s="8">
        <f>最优测算!$D$7*(1-A751)</f>
        <v>337050.00000000047</v>
      </c>
      <c r="E7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1" s="12" t="e">
        <f>IF(表2_4[[#This Row],[年收入总个人所得税税负]]=MIN(表2_4[[#All],[年收入总个人所得税税负]]),表2_4[[#This Row],[年收入总个人所得税税负]],NA())</f>
        <v>#N/A</v>
      </c>
      <c r="G751" s="12">
        <f>1-表2_4[[#This Row],[薪酬发放比例]]</f>
        <v>0.749000000000001</v>
      </c>
    </row>
    <row r="752" spans="1:7" x14ac:dyDescent="0.25">
      <c r="A752" s="11">
        <v>0.249999999999999</v>
      </c>
      <c r="B752" s="7">
        <f>ROUND((MAX((最优测算!$D$7*A752-SUM(最优测算!$D$9:$D$25))*{3;10;20;25;30;35;45}%-{0;2520;16920;31920;52920;85920;181920},0)+IFERROR(最优测算!$D$7*(1-A752)*VLOOKUP(最优测算!$D$7*(1-A752)/12-1%%,数据!$J$3:$L$9,2,1)-VLOOKUP(最优测算!$D$7*(1-A752)/12-1%%,数据!$J$3:$L$9,3,1),0))/最优测算!$D$7,5)</f>
        <v>0.18189</v>
      </c>
      <c r="C752" s="8">
        <f>最优测算!$D$7*A752</f>
        <v>112499.99999999955</v>
      </c>
      <c r="D752" s="8">
        <f>最优测算!$D$7*(1-A752)</f>
        <v>337500.00000000047</v>
      </c>
      <c r="E7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2" s="12" t="e">
        <f>IF(表2_4[[#This Row],[年收入总个人所得税税负]]=MIN(表2_4[[#All],[年收入总个人所得税税负]]),表2_4[[#This Row],[年收入总个人所得税税负]],NA())</f>
        <v>#N/A</v>
      </c>
      <c r="G752" s="12">
        <f>1-表2_4[[#This Row],[薪酬发放比例]]</f>
        <v>0.750000000000001</v>
      </c>
    </row>
    <row r="753" spans="1:7" x14ac:dyDescent="0.25">
      <c r="A753" s="11">
        <v>0.248999999999999</v>
      </c>
      <c r="B753" s="7">
        <f>ROUND((MAX((最优测算!$D$7*A753-SUM(最优测算!$D$9:$D$25))*{3;10;20;25;30;35;45}%-{0;2520;16920;31920;52920;85920;181920},0)+IFERROR(最优测算!$D$7*(1-A753)*VLOOKUP(最优测算!$D$7*(1-A753)/12-1%%,数据!$J$3:$L$9,2,1)-VLOOKUP(最优测算!$D$7*(1-A753)/12-1%%,数据!$J$3:$L$9,3,1),0))/最优测算!$D$7,5)</f>
        <v>0.18210999999999999</v>
      </c>
      <c r="C753" s="8">
        <f>最优测算!$D$7*A753</f>
        <v>112049.99999999955</v>
      </c>
      <c r="D753" s="8">
        <f>最优测算!$D$7*(1-A753)</f>
        <v>337950.00000000047</v>
      </c>
      <c r="E7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3" s="12" t="e">
        <f>IF(表2_4[[#This Row],[年收入总个人所得税税负]]=MIN(表2_4[[#All],[年收入总个人所得税税负]]),表2_4[[#This Row],[年收入总个人所得税税负]],NA())</f>
        <v>#N/A</v>
      </c>
      <c r="G753" s="12">
        <f>1-表2_4[[#This Row],[薪酬发放比例]]</f>
        <v>0.751000000000001</v>
      </c>
    </row>
    <row r="754" spans="1:7" x14ac:dyDescent="0.25">
      <c r="A754" s="11">
        <v>0.247999999999999</v>
      </c>
      <c r="B754" s="7">
        <f>ROUND((MAX((最优测算!$D$7*A754-SUM(最优测算!$D$9:$D$25))*{3;10;20;25;30;35;45}%-{0;2520;16920;31920;52920;85920;181920},0)+IFERROR(最优测算!$D$7*(1-A754)*VLOOKUP(最优测算!$D$7*(1-A754)/12-1%%,数据!$J$3:$L$9,2,1)-VLOOKUP(最优测算!$D$7*(1-A754)/12-1%%,数据!$J$3:$L$9,3,1),0))/最优测算!$D$7,5)</f>
        <v>0.18232999999999999</v>
      </c>
      <c r="C754" s="8">
        <f>最优测算!$D$7*A754</f>
        <v>111599.99999999955</v>
      </c>
      <c r="D754" s="8">
        <f>最优测算!$D$7*(1-A754)</f>
        <v>338400.00000000047</v>
      </c>
      <c r="E7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4" s="12" t="e">
        <f>IF(表2_4[[#This Row],[年收入总个人所得税税负]]=MIN(表2_4[[#All],[年收入总个人所得税税负]]),表2_4[[#This Row],[年收入总个人所得税税负]],NA())</f>
        <v>#N/A</v>
      </c>
      <c r="G754" s="12">
        <f>1-表2_4[[#This Row],[薪酬发放比例]]</f>
        <v>0.752000000000001</v>
      </c>
    </row>
    <row r="755" spans="1:7" x14ac:dyDescent="0.25">
      <c r="A755" s="11">
        <v>0.246999999999999</v>
      </c>
      <c r="B755" s="7">
        <f>ROUND((MAX((最优测算!$D$7*A755-SUM(最优测算!$D$9:$D$25))*{3;10;20;25;30;35;45}%-{0;2520;16920;31920;52920;85920;181920},0)+IFERROR(最优测算!$D$7*(1-A755)*VLOOKUP(最优测算!$D$7*(1-A755)/12-1%%,数据!$J$3:$L$9,2,1)-VLOOKUP(最优测算!$D$7*(1-A755)/12-1%%,数据!$J$3:$L$9,3,1),0))/最优测算!$D$7,5)</f>
        <v>0.18254999999999999</v>
      </c>
      <c r="C755" s="8">
        <f>最优测算!$D$7*A755</f>
        <v>111149.99999999955</v>
      </c>
      <c r="D755" s="8">
        <f>最优测算!$D$7*(1-A755)</f>
        <v>338850.00000000047</v>
      </c>
      <c r="E7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5" s="12" t="e">
        <f>IF(表2_4[[#This Row],[年收入总个人所得税税负]]=MIN(表2_4[[#All],[年收入总个人所得税税负]]),表2_4[[#This Row],[年收入总个人所得税税负]],NA())</f>
        <v>#N/A</v>
      </c>
      <c r="G755" s="12">
        <f>1-表2_4[[#This Row],[薪酬发放比例]]</f>
        <v>0.753000000000001</v>
      </c>
    </row>
    <row r="756" spans="1:7" x14ac:dyDescent="0.25">
      <c r="A756" s="11">
        <v>0.245999999999999</v>
      </c>
      <c r="B756" s="7">
        <f>ROUND((MAX((最优测算!$D$7*A756-SUM(最优测算!$D$9:$D$25))*{3;10;20;25;30;35;45}%-{0;2520;16920;31920;52920;85920;181920},0)+IFERROR(最优测算!$D$7*(1-A756)*VLOOKUP(最优测算!$D$7*(1-A756)/12-1%%,数据!$J$3:$L$9,2,1)-VLOOKUP(最优测算!$D$7*(1-A756)/12-1%%,数据!$J$3:$L$9,3,1),0))/最优测算!$D$7,5)</f>
        <v>0.18276999999999999</v>
      </c>
      <c r="C756" s="8">
        <f>最优测算!$D$7*A756</f>
        <v>110699.99999999955</v>
      </c>
      <c r="D756" s="8">
        <f>最优测算!$D$7*(1-A756)</f>
        <v>339300.00000000047</v>
      </c>
      <c r="E7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6" s="12" t="e">
        <f>IF(表2_4[[#This Row],[年收入总个人所得税税负]]=MIN(表2_4[[#All],[年收入总个人所得税税负]]),表2_4[[#This Row],[年收入总个人所得税税负]],NA())</f>
        <v>#N/A</v>
      </c>
      <c r="G756" s="12">
        <f>1-表2_4[[#This Row],[薪酬发放比例]]</f>
        <v>0.754000000000001</v>
      </c>
    </row>
    <row r="757" spans="1:7" x14ac:dyDescent="0.25">
      <c r="A757" s="11">
        <v>0.244999999999999</v>
      </c>
      <c r="B757" s="7">
        <f>ROUND((MAX((最优测算!$D$7*A757-SUM(最优测算!$D$9:$D$25))*{3;10;20;25;30;35;45}%-{0;2520;16920;31920;52920;85920;181920},0)+IFERROR(最优测算!$D$7*(1-A757)*VLOOKUP(最优测算!$D$7*(1-A757)/12-1%%,数据!$J$3:$L$9,2,1)-VLOOKUP(最优测算!$D$7*(1-A757)/12-1%%,数据!$J$3:$L$9,3,1),0))/最优测算!$D$7,5)</f>
        <v>0.18299000000000001</v>
      </c>
      <c r="C757" s="8">
        <f>最优测算!$D$7*A757</f>
        <v>110249.99999999955</v>
      </c>
      <c r="D757" s="8">
        <f>最优测算!$D$7*(1-A757)</f>
        <v>339750.00000000047</v>
      </c>
      <c r="E7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7" s="12" t="e">
        <f>IF(表2_4[[#This Row],[年收入总个人所得税税负]]=MIN(表2_4[[#All],[年收入总个人所得税税负]]),表2_4[[#This Row],[年收入总个人所得税税负]],NA())</f>
        <v>#N/A</v>
      </c>
      <c r="G757" s="12">
        <f>1-表2_4[[#This Row],[薪酬发放比例]]</f>
        <v>0.755000000000001</v>
      </c>
    </row>
    <row r="758" spans="1:7" x14ac:dyDescent="0.25">
      <c r="A758" s="11">
        <v>0.243999999999999</v>
      </c>
      <c r="B758" s="7">
        <f>ROUND((MAX((最优测算!$D$7*A758-SUM(最优测算!$D$9:$D$25))*{3;10;20;25;30;35;45}%-{0;2520;16920;31920;52920;85920;181920},0)+IFERROR(最优测算!$D$7*(1-A758)*VLOOKUP(最优测算!$D$7*(1-A758)/12-1%%,数据!$J$3:$L$9,2,1)-VLOOKUP(最优测算!$D$7*(1-A758)/12-1%%,数据!$J$3:$L$9,3,1),0))/最优测算!$D$7,5)</f>
        <v>0.18321000000000001</v>
      </c>
      <c r="C758" s="8">
        <f>最优测算!$D$7*A758</f>
        <v>109799.99999999955</v>
      </c>
      <c r="D758" s="8">
        <f>最优测算!$D$7*(1-A758)</f>
        <v>340200.00000000047</v>
      </c>
      <c r="E7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8" s="12" t="e">
        <f>IF(表2_4[[#This Row],[年收入总个人所得税税负]]=MIN(表2_4[[#All],[年收入总个人所得税税负]]),表2_4[[#This Row],[年收入总个人所得税税负]],NA())</f>
        <v>#N/A</v>
      </c>
      <c r="G758" s="12">
        <f>1-表2_4[[#This Row],[薪酬发放比例]]</f>
        <v>0.756000000000001</v>
      </c>
    </row>
    <row r="759" spans="1:7" x14ac:dyDescent="0.25">
      <c r="A759" s="11">
        <v>0.24299999999999899</v>
      </c>
      <c r="B759" s="7">
        <f>ROUND((MAX((最优测算!$D$7*A759-SUM(最优测算!$D$9:$D$25))*{3;10;20;25;30;35;45}%-{0;2520;16920;31920;52920;85920;181920},0)+IFERROR(最优测算!$D$7*(1-A759)*VLOOKUP(最优测算!$D$7*(1-A759)/12-1%%,数据!$J$3:$L$9,2,1)-VLOOKUP(最优测算!$D$7*(1-A759)/12-1%%,数据!$J$3:$L$9,3,1),0))/最优测算!$D$7,5)</f>
        <v>0.18343000000000001</v>
      </c>
      <c r="C759" s="8">
        <f>最优测算!$D$7*A759</f>
        <v>109349.99999999955</v>
      </c>
      <c r="D759" s="8">
        <f>最优测算!$D$7*(1-A759)</f>
        <v>340650.00000000047</v>
      </c>
      <c r="E7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59" s="12" t="e">
        <f>IF(表2_4[[#This Row],[年收入总个人所得税税负]]=MIN(表2_4[[#All],[年收入总个人所得税税负]]),表2_4[[#This Row],[年收入总个人所得税税负]],NA())</f>
        <v>#N/A</v>
      </c>
      <c r="G759" s="12">
        <f>1-表2_4[[#This Row],[薪酬发放比例]]</f>
        <v>0.75700000000000101</v>
      </c>
    </row>
    <row r="760" spans="1:7" x14ac:dyDescent="0.25">
      <c r="A760" s="11">
        <v>0.24199999999999899</v>
      </c>
      <c r="B760" s="7">
        <f>ROUND((MAX((最优测算!$D$7*A760-SUM(最优测算!$D$9:$D$25))*{3;10;20;25;30;35;45}%-{0;2520;16920;31920;52920;85920;181920},0)+IFERROR(最优测算!$D$7*(1-A760)*VLOOKUP(最优测算!$D$7*(1-A760)/12-1%%,数据!$J$3:$L$9,2,1)-VLOOKUP(最优测算!$D$7*(1-A760)/12-1%%,数据!$J$3:$L$9,3,1),0))/最优测算!$D$7,5)</f>
        <v>0.18365000000000001</v>
      </c>
      <c r="C760" s="8">
        <f>最优测算!$D$7*A760</f>
        <v>108899.99999999955</v>
      </c>
      <c r="D760" s="8">
        <f>最优测算!$D$7*(1-A760)</f>
        <v>341100.00000000047</v>
      </c>
      <c r="E7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0" s="12" t="e">
        <f>IF(表2_4[[#This Row],[年收入总个人所得税税负]]=MIN(表2_4[[#All],[年收入总个人所得税税负]]),表2_4[[#This Row],[年收入总个人所得税税负]],NA())</f>
        <v>#N/A</v>
      </c>
      <c r="G760" s="12">
        <f>1-表2_4[[#This Row],[薪酬发放比例]]</f>
        <v>0.75800000000000101</v>
      </c>
    </row>
    <row r="761" spans="1:7" x14ac:dyDescent="0.25">
      <c r="A761" s="11">
        <v>0.24099999999999899</v>
      </c>
      <c r="B761" s="7">
        <f>ROUND((MAX((最优测算!$D$7*A761-SUM(最优测算!$D$9:$D$25))*{3;10;20;25;30;35;45}%-{0;2520;16920;31920;52920;85920;181920},0)+IFERROR(最优测算!$D$7*(1-A761)*VLOOKUP(最优测算!$D$7*(1-A761)/12-1%%,数据!$J$3:$L$9,2,1)-VLOOKUP(最优测算!$D$7*(1-A761)/12-1%%,数据!$J$3:$L$9,3,1),0))/最优测算!$D$7,5)</f>
        <v>0.18387000000000001</v>
      </c>
      <c r="C761" s="8">
        <f>最优测算!$D$7*A761</f>
        <v>108449.99999999955</v>
      </c>
      <c r="D761" s="8">
        <f>最优测算!$D$7*(1-A761)</f>
        <v>341550.00000000047</v>
      </c>
      <c r="E7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1" s="12" t="e">
        <f>IF(表2_4[[#This Row],[年收入总个人所得税税负]]=MIN(表2_4[[#All],[年收入总个人所得税税负]]),表2_4[[#This Row],[年收入总个人所得税税负]],NA())</f>
        <v>#N/A</v>
      </c>
      <c r="G761" s="12">
        <f>1-表2_4[[#This Row],[薪酬发放比例]]</f>
        <v>0.75900000000000101</v>
      </c>
    </row>
    <row r="762" spans="1:7" x14ac:dyDescent="0.25">
      <c r="A762" s="11">
        <v>0.23999999999999899</v>
      </c>
      <c r="B762" s="7">
        <f>ROUND((MAX((最优测算!$D$7*A762-SUM(最优测算!$D$9:$D$25))*{3;10;20;25;30;35;45}%-{0;2520;16920;31920;52920;85920;181920},0)+IFERROR(最优测算!$D$7*(1-A762)*VLOOKUP(最优测算!$D$7*(1-A762)/12-1%%,数据!$J$3:$L$9,2,1)-VLOOKUP(最优测算!$D$7*(1-A762)/12-1%%,数据!$J$3:$L$9,3,1),0))/最优测算!$D$7,5)</f>
        <v>0.18409</v>
      </c>
      <c r="C762" s="8">
        <f>最优测算!$D$7*A762</f>
        <v>107999.99999999955</v>
      </c>
      <c r="D762" s="8">
        <f>最优测算!$D$7*(1-A762)</f>
        <v>342000.00000000047</v>
      </c>
      <c r="E7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2" s="12" t="e">
        <f>IF(表2_4[[#This Row],[年收入总个人所得税税负]]=MIN(表2_4[[#All],[年收入总个人所得税税负]]),表2_4[[#This Row],[年收入总个人所得税税负]],NA())</f>
        <v>#N/A</v>
      </c>
      <c r="G762" s="12">
        <f>1-表2_4[[#This Row],[薪酬发放比例]]</f>
        <v>0.76000000000000101</v>
      </c>
    </row>
    <row r="763" spans="1:7" x14ac:dyDescent="0.25">
      <c r="A763" s="11">
        <v>0.23899999999999899</v>
      </c>
      <c r="B763" s="7">
        <f>ROUND((MAX((最优测算!$D$7*A763-SUM(最优测算!$D$9:$D$25))*{3;10;20;25;30;35;45}%-{0;2520;16920;31920;52920;85920;181920},0)+IFERROR(最优测算!$D$7*(1-A763)*VLOOKUP(最优测算!$D$7*(1-A763)/12-1%%,数据!$J$3:$L$9,2,1)-VLOOKUP(最优测算!$D$7*(1-A763)/12-1%%,数据!$J$3:$L$9,3,1),0))/最优测算!$D$7,5)</f>
        <v>0.18434</v>
      </c>
      <c r="C763" s="8">
        <f>最优测算!$D$7*A763</f>
        <v>107549.99999999955</v>
      </c>
      <c r="D763" s="8">
        <f>最优测算!$D$7*(1-A763)</f>
        <v>342450.00000000047</v>
      </c>
      <c r="E7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3" s="12" t="e">
        <f>IF(表2_4[[#This Row],[年收入总个人所得税税负]]=MIN(表2_4[[#All],[年收入总个人所得税税负]]),表2_4[[#This Row],[年收入总个人所得税税负]],NA())</f>
        <v>#N/A</v>
      </c>
      <c r="G763" s="12">
        <f>1-表2_4[[#This Row],[薪酬发放比例]]</f>
        <v>0.76100000000000101</v>
      </c>
    </row>
    <row r="764" spans="1:7" x14ac:dyDescent="0.25">
      <c r="A764" s="11">
        <v>0.23799999999999899</v>
      </c>
      <c r="B764" s="7">
        <f>ROUND((MAX((最优测算!$D$7*A764-SUM(最优测算!$D$9:$D$25))*{3;10;20;25;30;35;45}%-{0;2520;16920;31920;52920;85920;181920},0)+IFERROR(最优测算!$D$7*(1-A764)*VLOOKUP(最优测算!$D$7*(1-A764)/12-1%%,数据!$J$3:$L$9,2,1)-VLOOKUP(最优测算!$D$7*(1-A764)/12-1%%,数据!$J$3:$L$9,3,1),0))/最优测算!$D$7,5)</f>
        <v>0.18459</v>
      </c>
      <c r="C764" s="8">
        <f>最优测算!$D$7*A764</f>
        <v>107099.99999999955</v>
      </c>
      <c r="D764" s="8">
        <f>最优测算!$D$7*(1-A764)</f>
        <v>342900.00000000047</v>
      </c>
      <c r="E7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4" s="12" t="e">
        <f>IF(表2_4[[#This Row],[年收入总个人所得税税负]]=MIN(表2_4[[#All],[年收入总个人所得税税负]]),表2_4[[#This Row],[年收入总个人所得税税负]],NA())</f>
        <v>#N/A</v>
      </c>
      <c r="G764" s="12">
        <f>1-表2_4[[#This Row],[薪酬发放比例]]</f>
        <v>0.76200000000000101</v>
      </c>
    </row>
    <row r="765" spans="1:7" x14ac:dyDescent="0.25">
      <c r="A765" s="11">
        <v>0.23699999999999899</v>
      </c>
      <c r="B765" s="7">
        <f>ROUND((MAX((最优测算!$D$7*A765-SUM(最优测算!$D$9:$D$25))*{3;10;20;25;30;35;45}%-{0;2520;16920;31920;52920;85920;181920},0)+IFERROR(最优测算!$D$7*(1-A765)*VLOOKUP(最优测算!$D$7*(1-A765)/12-1%%,数据!$J$3:$L$9,2,1)-VLOOKUP(最优测算!$D$7*(1-A765)/12-1%%,数据!$J$3:$L$9,3,1),0))/最优测算!$D$7,5)</f>
        <v>0.18484</v>
      </c>
      <c r="C765" s="8">
        <f>最优测算!$D$7*A765</f>
        <v>106649.99999999955</v>
      </c>
      <c r="D765" s="8">
        <f>最优测算!$D$7*(1-A765)</f>
        <v>343350.00000000047</v>
      </c>
      <c r="E7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5" s="12" t="e">
        <f>IF(表2_4[[#This Row],[年收入总个人所得税税负]]=MIN(表2_4[[#All],[年收入总个人所得税税负]]),表2_4[[#This Row],[年收入总个人所得税税负]],NA())</f>
        <v>#N/A</v>
      </c>
      <c r="G765" s="12">
        <f>1-表2_4[[#This Row],[薪酬发放比例]]</f>
        <v>0.76300000000000101</v>
      </c>
    </row>
    <row r="766" spans="1:7" x14ac:dyDescent="0.25">
      <c r="A766" s="11">
        <v>0.23599999999999899</v>
      </c>
      <c r="B766" s="7">
        <f>ROUND((MAX((最优测算!$D$7*A766-SUM(最优测算!$D$9:$D$25))*{3;10;20;25;30;35;45}%-{0;2520;16920;31920;52920;85920;181920},0)+IFERROR(最优测算!$D$7*(1-A766)*VLOOKUP(最优测算!$D$7*(1-A766)/12-1%%,数据!$J$3:$L$9,2,1)-VLOOKUP(最优测算!$D$7*(1-A766)/12-1%%,数据!$J$3:$L$9,3,1),0))/最优测算!$D$7,5)</f>
        <v>0.18509</v>
      </c>
      <c r="C766" s="8">
        <f>最优测算!$D$7*A766</f>
        <v>106199.99999999955</v>
      </c>
      <c r="D766" s="8">
        <f>最优测算!$D$7*(1-A766)</f>
        <v>343800.00000000047</v>
      </c>
      <c r="E7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6" s="12" t="e">
        <f>IF(表2_4[[#This Row],[年收入总个人所得税税负]]=MIN(表2_4[[#All],[年收入总个人所得税税负]]),表2_4[[#This Row],[年收入总个人所得税税负]],NA())</f>
        <v>#N/A</v>
      </c>
      <c r="G766" s="12">
        <f>1-表2_4[[#This Row],[薪酬发放比例]]</f>
        <v>0.76400000000000101</v>
      </c>
    </row>
    <row r="767" spans="1:7" x14ac:dyDescent="0.25">
      <c r="A767" s="11">
        <v>0.23499999999999899</v>
      </c>
      <c r="B767" s="7">
        <f>ROUND((MAX((最优测算!$D$7*A767-SUM(最优测算!$D$9:$D$25))*{3;10;20;25;30;35;45}%-{0;2520;16920;31920;52920;85920;181920},0)+IFERROR(最优测算!$D$7*(1-A767)*VLOOKUP(最优测算!$D$7*(1-A767)/12-1%%,数据!$J$3:$L$9,2,1)-VLOOKUP(最优测算!$D$7*(1-A767)/12-1%%,数据!$J$3:$L$9,3,1),0))/最优测算!$D$7,5)</f>
        <v>0.18534</v>
      </c>
      <c r="C767" s="8">
        <f>最优测算!$D$7*A767</f>
        <v>105749.99999999955</v>
      </c>
      <c r="D767" s="8">
        <f>最优测算!$D$7*(1-A767)</f>
        <v>344250.00000000047</v>
      </c>
      <c r="E7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7" s="12" t="e">
        <f>IF(表2_4[[#This Row],[年收入总个人所得税税负]]=MIN(表2_4[[#All],[年收入总个人所得税税负]]),表2_4[[#This Row],[年收入总个人所得税税负]],NA())</f>
        <v>#N/A</v>
      </c>
      <c r="G767" s="12">
        <f>1-表2_4[[#This Row],[薪酬发放比例]]</f>
        <v>0.76500000000000101</v>
      </c>
    </row>
    <row r="768" spans="1:7" x14ac:dyDescent="0.25">
      <c r="A768" s="11">
        <v>0.23399999999999899</v>
      </c>
      <c r="B768" s="7">
        <f>ROUND((MAX((最优测算!$D$7*A768-SUM(最优测算!$D$9:$D$25))*{3;10;20;25;30;35;45}%-{0;2520;16920;31920;52920;85920;181920},0)+IFERROR(最优测算!$D$7*(1-A768)*VLOOKUP(最优测算!$D$7*(1-A768)/12-1%%,数据!$J$3:$L$9,2,1)-VLOOKUP(最优测算!$D$7*(1-A768)/12-1%%,数据!$J$3:$L$9,3,1),0))/最优测算!$D$7,5)</f>
        <v>0.18559</v>
      </c>
      <c r="C768" s="8">
        <f>最优测算!$D$7*A768</f>
        <v>105299.99999999955</v>
      </c>
      <c r="D768" s="8">
        <f>最优测算!$D$7*(1-A768)</f>
        <v>344700.00000000047</v>
      </c>
      <c r="E7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8" s="12" t="e">
        <f>IF(表2_4[[#This Row],[年收入总个人所得税税负]]=MIN(表2_4[[#All],[年收入总个人所得税税负]]),表2_4[[#This Row],[年收入总个人所得税税负]],NA())</f>
        <v>#N/A</v>
      </c>
      <c r="G768" s="12">
        <f>1-表2_4[[#This Row],[薪酬发放比例]]</f>
        <v>0.76600000000000101</v>
      </c>
    </row>
    <row r="769" spans="1:7" x14ac:dyDescent="0.25">
      <c r="A769" s="11">
        <v>0.23299999999999901</v>
      </c>
      <c r="B769" s="7">
        <f>ROUND((MAX((最优测算!$D$7*A769-SUM(最优测算!$D$9:$D$25))*{3;10;20;25;30;35;45}%-{0;2520;16920;31920;52920;85920;181920},0)+IFERROR(最优测算!$D$7*(1-A769)*VLOOKUP(最优测算!$D$7*(1-A769)/12-1%%,数据!$J$3:$L$9,2,1)-VLOOKUP(最优测算!$D$7*(1-A769)/12-1%%,数据!$J$3:$L$9,3,1),0))/最优测算!$D$7,5)</f>
        <v>0.18584000000000001</v>
      </c>
      <c r="C769" s="8">
        <f>最优测算!$D$7*A769</f>
        <v>104849.99999999955</v>
      </c>
      <c r="D769" s="8">
        <f>最优测算!$D$7*(1-A769)</f>
        <v>345150.00000000047</v>
      </c>
      <c r="E7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69" s="12" t="e">
        <f>IF(表2_4[[#This Row],[年收入总个人所得税税负]]=MIN(表2_4[[#All],[年收入总个人所得税税负]]),表2_4[[#This Row],[年收入总个人所得税税负]],NA())</f>
        <v>#N/A</v>
      </c>
      <c r="G769" s="12">
        <f>1-表2_4[[#This Row],[薪酬发放比例]]</f>
        <v>0.76700000000000101</v>
      </c>
    </row>
    <row r="770" spans="1:7" x14ac:dyDescent="0.25">
      <c r="A770" s="11">
        <v>0.23199999999999901</v>
      </c>
      <c r="B770" s="7">
        <f>ROUND((MAX((最优测算!$D$7*A770-SUM(最优测算!$D$9:$D$25))*{3;10;20;25;30;35;45}%-{0;2520;16920;31920;52920;85920;181920},0)+IFERROR(最优测算!$D$7*(1-A770)*VLOOKUP(最优测算!$D$7*(1-A770)/12-1%%,数据!$J$3:$L$9,2,1)-VLOOKUP(最优测算!$D$7*(1-A770)/12-1%%,数据!$J$3:$L$9,3,1),0))/最优测算!$D$7,5)</f>
        <v>0.18609000000000001</v>
      </c>
      <c r="C770" s="8">
        <f>最优测算!$D$7*A770</f>
        <v>104399.99999999955</v>
      </c>
      <c r="D770" s="8">
        <f>最优测算!$D$7*(1-A770)</f>
        <v>345600.00000000047</v>
      </c>
      <c r="E7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0" s="12" t="e">
        <f>IF(表2_4[[#This Row],[年收入总个人所得税税负]]=MIN(表2_4[[#All],[年收入总个人所得税税负]]),表2_4[[#This Row],[年收入总个人所得税税负]],NA())</f>
        <v>#N/A</v>
      </c>
      <c r="G770" s="12">
        <f>1-表2_4[[#This Row],[薪酬发放比例]]</f>
        <v>0.76800000000000102</v>
      </c>
    </row>
    <row r="771" spans="1:7" x14ac:dyDescent="0.25">
      <c r="A771" s="11">
        <v>0.23099999999999901</v>
      </c>
      <c r="B771" s="7">
        <f>ROUND((MAX((最优测算!$D$7*A771-SUM(最优测算!$D$9:$D$25))*{3;10;20;25;30;35;45}%-{0;2520;16920;31920;52920;85920;181920},0)+IFERROR(最优测算!$D$7*(1-A771)*VLOOKUP(最优测算!$D$7*(1-A771)/12-1%%,数据!$J$3:$L$9,2,1)-VLOOKUP(最优测算!$D$7*(1-A771)/12-1%%,数据!$J$3:$L$9,3,1),0))/最优测算!$D$7,5)</f>
        <v>0.18634000000000001</v>
      </c>
      <c r="C771" s="8">
        <f>最优测算!$D$7*A771</f>
        <v>103949.99999999955</v>
      </c>
      <c r="D771" s="8">
        <f>最优测算!$D$7*(1-A771)</f>
        <v>346050.00000000047</v>
      </c>
      <c r="E7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1" s="12" t="e">
        <f>IF(表2_4[[#This Row],[年收入总个人所得税税负]]=MIN(表2_4[[#All],[年收入总个人所得税税负]]),表2_4[[#This Row],[年收入总个人所得税税负]],NA())</f>
        <v>#N/A</v>
      </c>
      <c r="G771" s="12">
        <f>1-表2_4[[#This Row],[薪酬发放比例]]</f>
        <v>0.76900000000000102</v>
      </c>
    </row>
    <row r="772" spans="1:7" x14ac:dyDescent="0.25">
      <c r="A772" s="11">
        <v>0.22999999999999901</v>
      </c>
      <c r="B772" s="7">
        <f>ROUND((MAX((最优测算!$D$7*A772-SUM(最优测算!$D$9:$D$25))*{3;10;20;25;30;35;45}%-{0;2520;16920;31920;52920;85920;181920},0)+IFERROR(最优测算!$D$7*(1-A772)*VLOOKUP(最优测算!$D$7*(1-A772)/12-1%%,数据!$J$3:$L$9,2,1)-VLOOKUP(最优测算!$D$7*(1-A772)/12-1%%,数据!$J$3:$L$9,3,1),0))/最优测算!$D$7,5)</f>
        <v>0.18659000000000001</v>
      </c>
      <c r="C772" s="8">
        <f>最优测算!$D$7*A772</f>
        <v>103499.99999999955</v>
      </c>
      <c r="D772" s="8">
        <f>最优测算!$D$7*(1-A772)</f>
        <v>346500.00000000047</v>
      </c>
      <c r="E7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2" s="12" t="e">
        <f>IF(表2_4[[#This Row],[年收入总个人所得税税负]]=MIN(表2_4[[#All],[年收入总个人所得税税负]]),表2_4[[#This Row],[年收入总个人所得税税负]],NA())</f>
        <v>#N/A</v>
      </c>
      <c r="G772" s="12">
        <f>1-表2_4[[#This Row],[薪酬发放比例]]</f>
        <v>0.77000000000000102</v>
      </c>
    </row>
    <row r="773" spans="1:7" x14ac:dyDescent="0.25">
      <c r="A773" s="11">
        <v>0.22899999999999901</v>
      </c>
      <c r="B773" s="7">
        <f>ROUND((MAX((最优测算!$D$7*A773-SUM(最优测算!$D$9:$D$25))*{3;10;20;25;30;35;45}%-{0;2520;16920;31920;52920;85920;181920},0)+IFERROR(最优测算!$D$7*(1-A773)*VLOOKUP(最优测算!$D$7*(1-A773)/12-1%%,数据!$J$3:$L$9,2,1)-VLOOKUP(最优测算!$D$7*(1-A773)/12-1%%,数据!$J$3:$L$9,3,1),0))/最优测算!$D$7,5)</f>
        <v>0.18684000000000001</v>
      </c>
      <c r="C773" s="8">
        <f>最优测算!$D$7*A773</f>
        <v>103049.99999999955</v>
      </c>
      <c r="D773" s="8">
        <f>最优测算!$D$7*(1-A773)</f>
        <v>346950.00000000047</v>
      </c>
      <c r="E7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3" s="12" t="e">
        <f>IF(表2_4[[#This Row],[年收入总个人所得税税负]]=MIN(表2_4[[#All],[年收入总个人所得税税负]]),表2_4[[#This Row],[年收入总个人所得税税负]],NA())</f>
        <v>#N/A</v>
      </c>
      <c r="G773" s="12">
        <f>1-表2_4[[#This Row],[薪酬发放比例]]</f>
        <v>0.77100000000000102</v>
      </c>
    </row>
    <row r="774" spans="1:7" x14ac:dyDescent="0.25">
      <c r="A774" s="11">
        <v>0.22799999999999901</v>
      </c>
      <c r="B774" s="7">
        <f>ROUND((MAX((最优测算!$D$7*A774-SUM(最优测算!$D$9:$D$25))*{3;10;20;25;30;35;45}%-{0;2520;16920;31920;52920;85920;181920},0)+IFERROR(最优测算!$D$7*(1-A774)*VLOOKUP(最优测算!$D$7*(1-A774)/12-1%%,数据!$J$3:$L$9,2,1)-VLOOKUP(最优测算!$D$7*(1-A774)/12-1%%,数据!$J$3:$L$9,3,1),0))/最优测算!$D$7,5)</f>
        <v>0.18709000000000001</v>
      </c>
      <c r="C774" s="8">
        <f>最优测算!$D$7*A774</f>
        <v>102599.99999999955</v>
      </c>
      <c r="D774" s="8">
        <f>最优测算!$D$7*(1-A774)</f>
        <v>347400.00000000047</v>
      </c>
      <c r="E7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4" s="12" t="e">
        <f>IF(表2_4[[#This Row],[年收入总个人所得税税负]]=MIN(表2_4[[#All],[年收入总个人所得税税负]]),表2_4[[#This Row],[年收入总个人所得税税负]],NA())</f>
        <v>#N/A</v>
      </c>
      <c r="G774" s="12">
        <f>1-表2_4[[#This Row],[薪酬发放比例]]</f>
        <v>0.77200000000000102</v>
      </c>
    </row>
    <row r="775" spans="1:7" x14ac:dyDescent="0.25">
      <c r="A775" s="11">
        <v>0.22699999999999901</v>
      </c>
      <c r="B775" s="7">
        <f>ROUND((MAX((最优测算!$D$7*A775-SUM(最优测算!$D$9:$D$25))*{3;10;20;25;30;35;45}%-{0;2520;16920;31920;52920;85920;181920},0)+IFERROR(最优测算!$D$7*(1-A775)*VLOOKUP(最优测算!$D$7*(1-A775)/12-1%%,数据!$J$3:$L$9,2,1)-VLOOKUP(最优测算!$D$7*(1-A775)/12-1%%,数据!$J$3:$L$9,3,1),0))/最优测算!$D$7,5)</f>
        <v>0.18734000000000001</v>
      </c>
      <c r="C775" s="8">
        <f>最优测算!$D$7*A775</f>
        <v>102149.99999999955</v>
      </c>
      <c r="D775" s="8">
        <f>最优测算!$D$7*(1-A775)</f>
        <v>347850.00000000047</v>
      </c>
      <c r="E7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5" s="12" t="e">
        <f>IF(表2_4[[#This Row],[年收入总个人所得税税负]]=MIN(表2_4[[#All],[年收入总个人所得税税负]]),表2_4[[#This Row],[年收入总个人所得税税负]],NA())</f>
        <v>#N/A</v>
      </c>
      <c r="G775" s="12">
        <f>1-表2_4[[#This Row],[薪酬发放比例]]</f>
        <v>0.77300000000000102</v>
      </c>
    </row>
    <row r="776" spans="1:7" x14ac:dyDescent="0.25">
      <c r="A776" s="11">
        <v>0.22599999999999901</v>
      </c>
      <c r="B776" s="7">
        <f>ROUND((MAX((最优测算!$D$7*A776-SUM(最优测算!$D$9:$D$25))*{3;10;20;25;30;35;45}%-{0;2520;16920;31920;52920;85920;181920},0)+IFERROR(最优测算!$D$7*(1-A776)*VLOOKUP(最优测算!$D$7*(1-A776)/12-1%%,数据!$J$3:$L$9,2,1)-VLOOKUP(最优测算!$D$7*(1-A776)/12-1%%,数据!$J$3:$L$9,3,1),0))/最优测算!$D$7,5)</f>
        <v>0.18759000000000001</v>
      </c>
      <c r="C776" s="8">
        <f>最优测算!$D$7*A776</f>
        <v>101699.99999999955</v>
      </c>
      <c r="D776" s="8">
        <f>最优测算!$D$7*(1-A776)</f>
        <v>348300.00000000047</v>
      </c>
      <c r="E7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6" s="12" t="e">
        <f>IF(表2_4[[#This Row],[年收入总个人所得税税负]]=MIN(表2_4[[#All],[年收入总个人所得税税负]]),表2_4[[#This Row],[年收入总个人所得税税负]],NA())</f>
        <v>#N/A</v>
      </c>
      <c r="G776" s="12">
        <f>1-表2_4[[#This Row],[薪酬发放比例]]</f>
        <v>0.77400000000000102</v>
      </c>
    </row>
    <row r="777" spans="1:7" x14ac:dyDescent="0.25">
      <c r="A777" s="11">
        <v>0.22499999999999901</v>
      </c>
      <c r="B777" s="7">
        <f>ROUND((MAX((最优测算!$D$7*A777-SUM(最优测算!$D$9:$D$25))*{3;10;20;25;30;35;45}%-{0;2520;16920;31920;52920;85920;181920},0)+IFERROR(最优测算!$D$7*(1-A777)*VLOOKUP(最优测算!$D$7*(1-A777)/12-1%%,数据!$J$3:$L$9,2,1)-VLOOKUP(最优测算!$D$7*(1-A777)/12-1%%,数据!$J$3:$L$9,3,1),0))/最优测算!$D$7,5)</f>
        <v>0.18784000000000001</v>
      </c>
      <c r="C777" s="8">
        <f>最优测算!$D$7*A777</f>
        <v>101249.99999999955</v>
      </c>
      <c r="D777" s="8">
        <f>最优测算!$D$7*(1-A777)</f>
        <v>348750.00000000047</v>
      </c>
      <c r="E7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7" s="12" t="e">
        <f>IF(表2_4[[#This Row],[年收入总个人所得税税负]]=MIN(表2_4[[#All],[年收入总个人所得税税负]]),表2_4[[#This Row],[年收入总个人所得税税负]],NA())</f>
        <v>#N/A</v>
      </c>
      <c r="G777" s="12">
        <f>1-表2_4[[#This Row],[薪酬发放比例]]</f>
        <v>0.77500000000000102</v>
      </c>
    </row>
    <row r="778" spans="1:7" x14ac:dyDescent="0.25">
      <c r="A778" s="11">
        <v>0.22399999999999901</v>
      </c>
      <c r="B778" s="7">
        <f>ROUND((MAX((最优测算!$D$7*A778-SUM(最优测算!$D$9:$D$25))*{3;10;20;25;30;35;45}%-{0;2520;16920;31920;52920;85920;181920},0)+IFERROR(最优测算!$D$7*(1-A778)*VLOOKUP(最优测算!$D$7*(1-A778)/12-1%%,数据!$J$3:$L$9,2,1)-VLOOKUP(最优测算!$D$7*(1-A778)/12-1%%,数据!$J$3:$L$9,3,1),0))/最优测算!$D$7,5)</f>
        <v>0.18809000000000001</v>
      </c>
      <c r="C778" s="8">
        <f>最优测算!$D$7*A778</f>
        <v>100799.99999999955</v>
      </c>
      <c r="D778" s="8">
        <f>最优测算!$D$7*(1-A778)</f>
        <v>349200.00000000047</v>
      </c>
      <c r="E7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8" s="12" t="e">
        <f>IF(表2_4[[#This Row],[年收入总个人所得税税负]]=MIN(表2_4[[#All],[年收入总个人所得税税负]]),表2_4[[#This Row],[年收入总个人所得税税负]],NA())</f>
        <v>#N/A</v>
      </c>
      <c r="G778" s="12">
        <f>1-表2_4[[#This Row],[薪酬发放比例]]</f>
        <v>0.77600000000000102</v>
      </c>
    </row>
    <row r="779" spans="1:7" x14ac:dyDescent="0.25">
      <c r="A779" s="11">
        <v>0.222999999999999</v>
      </c>
      <c r="B779" s="7">
        <f>ROUND((MAX((最优测算!$D$7*A779-SUM(最优测算!$D$9:$D$25))*{3;10;20;25;30;35;45}%-{0;2520;16920;31920;52920;85920;181920},0)+IFERROR(最优测算!$D$7*(1-A779)*VLOOKUP(最优测算!$D$7*(1-A779)/12-1%%,数据!$J$3:$L$9,2,1)-VLOOKUP(最优测算!$D$7*(1-A779)/12-1%%,数据!$J$3:$L$9,3,1),0))/最优测算!$D$7,5)</f>
        <v>0.18834000000000001</v>
      </c>
      <c r="C779" s="8">
        <f>最优测算!$D$7*A779</f>
        <v>100349.99999999955</v>
      </c>
      <c r="D779" s="8">
        <f>最优测算!$D$7*(1-A779)</f>
        <v>349650.00000000047</v>
      </c>
      <c r="E7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79" s="12" t="e">
        <f>IF(表2_4[[#This Row],[年收入总个人所得税税负]]=MIN(表2_4[[#All],[年收入总个人所得税税负]]),表2_4[[#This Row],[年收入总个人所得税税负]],NA())</f>
        <v>#N/A</v>
      </c>
      <c r="G779" s="12">
        <f>1-表2_4[[#This Row],[薪酬发放比例]]</f>
        <v>0.77700000000000102</v>
      </c>
    </row>
    <row r="780" spans="1:7" x14ac:dyDescent="0.25">
      <c r="A780" s="11">
        <v>0.221999999999999</v>
      </c>
      <c r="B780" s="7">
        <f>ROUND((MAX((最优测算!$D$7*A780-SUM(最优测算!$D$9:$D$25))*{3;10;20;25;30;35;45}%-{0;2520;16920;31920;52920;85920;181920},0)+IFERROR(最优测算!$D$7*(1-A780)*VLOOKUP(最优测算!$D$7*(1-A780)/12-1%%,数据!$J$3:$L$9,2,1)-VLOOKUP(最优测算!$D$7*(1-A780)/12-1%%,数据!$J$3:$L$9,3,1),0))/最优测算!$D$7,5)</f>
        <v>0.18859000000000001</v>
      </c>
      <c r="C780" s="8">
        <f>最优测算!$D$7*A780</f>
        <v>99899.999999999549</v>
      </c>
      <c r="D780" s="8">
        <f>最优测算!$D$7*(1-A780)</f>
        <v>350100.00000000047</v>
      </c>
      <c r="E7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0" s="12" t="e">
        <f>IF(表2_4[[#This Row],[年收入总个人所得税税负]]=MIN(表2_4[[#All],[年收入总个人所得税税负]]),表2_4[[#This Row],[年收入总个人所得税税负]],NA())</f>
        <v>#N/A</v>
      </c>
      <c r="G780" s="12">
        <f>1-表2_4[[#This Row],[薪酬发放比例]]</f>
        <v>0.77800000000000102</v>
      </c>
    </row>
    <row r="781" spans="1:7" x14ac:dyDescent="0.25">
      <c r="A781" s="11">
        <v>0.220999999999999</v>
      </c>
      <c r="B781" s="7">
        <f>ROUND((MAX((最优测算!$D$7*A781-SUM(最优测算!$D$9:$D$25))*{3;10;20;25;30;35;45}%-{0;2520;16920;31920;52920;85920;181920},0)+IFERROR(最优测算!$D$7*(1-A781)*VLOOKUP(最优测算!$D$7*(1-A781)/12-1%%,数据!$J$3:$L$9,2,1)-VLOOKUP(最优测算!$D$7*(1-A781)/12-1%%,数据!$J$3:$L$9,3,1),0))/最优测算!$D$7,5)</f>
        <v>0.18884000000000001</v>
      </c>
      <c r="C781" s="8">
        <f>最优测算!$D$7*A781</f>
        <v>99449.999999999549</v>
      </c>
      <c r="D781" s="8">
        <f>最优测算!$D$7*(1-A781)</f>
        <v>350550.00000000047</v>
      </c>
      <c r="E7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1" s="12" t="e">
        <f>IF(表2_4[[#This Row],[年收入总个人所得税税负]]=MIN(表2_4[[#All],[年收入总个人所得税税负]]),表2_4[[#This Row],[年收入总个人所得税税负]],NA())</f>
        <v>#N/A</v>
      </c>
      <c r="G781" s="12">
        <f>1-表2_4[[#This Row],[薪酬发放比例]]</f>
        <v>0.77900000000000102</v>
      </c>
    </row>
    <row r="782" spans="1:7" x14ac:dyDescent="0.25">
      <c r="A782" s="11">
        <v>0.219999999999999</v>
      </c>
      <c r="B782" s="7">
        <f>ROUND((MAX((最优测算!$D$7*A782-SUM(最优测算!$D$9:$D$25))*{3;10;20;25;30;35;45}%-{0;2520;16920;31920;52920;85920;181920},0)+IFERROR(最优测算!$D$7*(1-A782)*VLOOKUP(最优测算!$D$7*(1-A782)/12-1%%,数据!$J$3:$L$9,2,1)-VLOOKUP(最优测算!$D$7*(1-A782)/12-1%%,数据!$J$3:$L$9,3,1),0))/最优测算!$D$7,5)</f>
        <v>0.18909000000000001</v>
      </c>
      <c r="C782" s="8">
        <f>最优测算!$D$7*A782</f>
        <v>98999.999999999549</v>
      </c>
      <c r="D782" s="8">
        <f>最优测算!$D$7*(1-A782)</f>
        <v>351000.00000000047</v>
      </c>
      <c r="E7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2" s="12" t="e">
        <f>IF(表2_4[[#This Row],[年收入总个人所得税税负]]=MIN(表2_4[[#All],[年收入总个人所得税税负]]),表2_4[[#This Row],[年收入总个人所得税税负]],NA())</f>
        <v>#N/A</v>
      </c>
      <c r="G782" s="12">
        <f>1-表2_4[[#This Row],[薪酬发放比例]]</f>
        <v>0.78000000000000103</v>
      </c>
    </row>
    <row r="783" spans="1:7" x14ac:dyDescent="0.25">
      <c r="A783" s="11">
        <v>0.218999999999999</v>
      </c>
      <c r="B783" s="7">
        <f>ROUND((MAX((最优测算!$D$7*A783-SUM(最优测算!$D$9:$D$25))*{3;10;20;25;30;35;45}%-{0;2520;16920;31920;52920;85920;181920},0)+IFERROR(最优测算!$D$7*(1-A783)*VLOOKUP(最优测算!$D$7*(1-A783)/12-1%%,数据!$J$3:$L$9,2,1)-VLOOKUP(最优测算!$D$7*(1-A783)/12-1%%,数据!$J$3:$L$9,3,1),0))/最优测算!$D$7,5)</f>
        <v>0.18934000000000001</v>
      </c>
      <c r="C783" s="8">
        <f>最优测算!$D$7*A783</f>
        <v>98549.999999999549</v>
      </c>
      <c r="D783" s="8">
        <f>最优测算!$D$7*(1-A783)</f>
        <v>351450.00000000047</v>
      </c>
      <c r="E7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3" s="12" t="e">
        <f>IF(表2_4[[#This Row],[年收入总个人所得税税负]]=MIN(表2_4[[#All],[年收入总个人所得税税负]]),表2_4[[#This Row],[年收入总个人所得税税负]],NA())</f>
        <v>#N/A</v>
      </c>
      <c r="G783" s="12">
        <f>1-表2_4[[#This Row],[薪酬发放比例]]</f>
        <v>0.78100000000000103</v>
      </c>
    </row>
    <row r="784" spans="1:7" x14ac:dyDescent="0.25">
      <c r="A784" s="11">
        <v>0.217999999999999</v>
      </c>
      <c r="B784" s="7">
        <f>ROUND((MAX((最优测算!$D$7*A784-SUM(最优测算!$D$9:$D$25))*{3;10;20;25;30;35;45}%-{0;2520;16920;31920;52920;85920;181920},0)+IFERROR(最优测算!$D$7*(1-A784)*VLOOKUP(最优测算!$D$7*(1-A784)/12-1%%,数据!$J$3:$L$9,2,1)-VLOOKUP(最优测算!$D$7*(1-A784)/12-1%%,数据!$J$3:$L$9,3,1),0))/最优测算!$D$7,5)</f>
        <v>0.18959000000000001</v>
      </c>
      <c r="C784" s="8">
        <f>最优测算!$D$7*A784</f>
        <v>98099.999999999549</v>
      </c>
      <c r="D784" s="8">
        <f>最优测算!$D$7*(1-A784)</f>
        <v>351900.00000000047</v>
      </c>
      <c r="E7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4" s="12" t="e">
        <f>IF(表2_4[[#This Row],[年收入总个人所得税税负]]=MIN(表2_4[[#All],[年收入总个人所得税税负]]),表2_4[[#This Row],[年收入总个人所得税税负]],NA())</f>
        <v>#N/A</v>
      </c>
      <c r="G784" s="12">
        <f>1-表2_4[[#This Row],[薪酬发放比例]]</f>
        <v>0.78200000000000103</v>
      </c>
    </row>
    <row r="785" spans="1:7" x14ac:dyDescent="0.25">
      <c r="A785" s="11">
        <v>0.216999999999999</v>
      </c>
      <c r="B785" s="7">
        <f>ROUND((MAX((最优测算!$D$7*A785-SUM(最优测算!$D$9:$D$25))*{3;10;20;25;30;35;45}%-{0;2520;16920;31920;52920;85920;181920},0)+IFERROR(最优测算!$D$7*(1-A785)*VLOOKUP(最优测算!$D$7*(1-A785)/12-1%%,数据!$J$3:$L$9,2,1)-VLOOKUP(最优测算!$D$7*(1-A785)/12-1%%,数据!$J$3:$L$9,3,1),0))/最优测算!$D$7,5)</f>
        <v>0.18984000000000001</v>
      </c>
      <c r="C785" s="8">
        <f>最优测算!$D$7*A785</f>
        <v>97649.999999999549</v>
      </c>
      <c r="D785" s="8">
        <f>最优测算!$D$7*(1-A785)</f>
        <v>352350.00000000047</v>
      </c>
      <c r="E7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5" s="12" t="e">
        <f>IF(表2_4[[#This Row],[年收入总个人所得税税负]]=MIN(表2_4[[#All],[年收入总个人所得税税负]]),表2_4[[#This Row],[年收入总个人所得税税负]],NA())</f>
        <v>#N/A</v>
      </c>
      <c r="G785" s="12">
        <f>1-表2_4[[#This Row],[薪酬发放比例]]</f>
        <v>0.78300000000000103</v>
      </c>
    </row>
    <row r="786" spans="1:7" x14ac:dyDescent="0.25">
      <c r="A786" s="11">
        <v>0.215999999999999</v>
      </c>
      <c r="B786" s="7">
        <f>ROUND((MAX((最优测算!$D$7*A786-SUM(最优测算!$D$9:$D$25))*{3;10;20;25;30;35;45}%-{0;2520;16920;31920;52920;85920;181920},0)+IFERROR(最优测算!$D$7*(1-A786)*VLOOKUP(最优测算!$D$7*(1-A786)/12-1%%,数据!$J$3:$L$9,2,1)-VLOOKUP(最优测算!$D$7*(1-A786)/12-1%%,数据!$J$3:$L$9,3,1),0))/最优测算!$D$7,5)</f>
        <v>0.19009000000000001</v>
      </c>
      <c r="C786" s="8">
        <f>最优测算!$D$7*A786</f>
        <v>97199.999999999549</v>
      </c>
      <c r="D786" s="8">
        <f>最优测算!$D$7*(1-A786)</f>
        <v>352800.00000000047</v>
      </c>
      <c r="E7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6" s="12" t="e">
        <f>IF(表2_4[[#This Row],[年收入总个人所得税税负]]=MIN(表2_4[[#All],[年收入总个人所得税税负]]),表2_4[[#This Row],[年收入总个人所得税税负]],NA())</f>
        <v>#N/A</v>
      </c>
      <c r="G786" s="12">
        <f>1-表2_4[[#This Row],[薪酬发放比例]]</f>
        <v>0.78400000000000103</v>
      </c>
    </row>
    <row r="787" spans="1:7" x14ac:dyDescent="0.25">
      <c r="A787" s="11">
        <v>0.214999999999999</v>
      </c>
      <c r="B787" s="7">
        <f>ROUND((MAX((最优测算!$D$7*A787-SUM(最优测算!$D$9:$D$25))*{3;10;20;25;30;35;45}%-{0;2520;16920;31920;52920;85920;181920},0)+IFERROR(最优测算!$D$7*(1-A787)*VLOOKUP(最优测算!$D$7*(1-A787)/12-1%%,数据!$J$3:$L$9,2,1)-VLOOKUP(最优测算!$D$7*(1-A787)/12-1%%,数据!$J$3:$L$9,3,1),0))/最优测算!$D$7,5)</f>
        <v>0.19034000000000001</v>
      </c>
      <c r="C787" s="8">
        <f>最优测算!$D$7*A787</f>
        <v>96749.999999999549</v>
      </c>
      <c r="D787" s="8">
        <f>最优测算!$D$7*(1-A787)</f>
        <v>353250.00000000047</v>
      </c>
      <c r="E7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7" s="12" t="e">
        <f>IF(表2_4[[#This Row],[年收入总个人所得税税负]]=MIN(表2_4[[#All],[年收入总个人所得税税负]]),表2_4[[#This Row],[年收入总个人所得税税负]],NA())</f>
        <v>#N/A</v>
      </c>
      <c r="G787" s="12">
        <f>1-表2_4[[#This Row],[薪酬发放比例]]</f>
        <v>0.78500000000000103</v>
      </c>
    </row>
    <row r="788" spans="1:7" x14ac:dyDescent="0.25">
      <c r="A788" s="11">
        <v>0.213999999999999</v>
      </c>
      <c r="B788" s="7">
        <f>ROUND((MAX((最优测算!$D$7*A788-SUM(最优测算!$D$9:$D$25))*{3;10;20;25;30;35;45}%-{0;2520;16920;31920;52920;85920;181920},0)+IFERROR(最优测算!$D$7*(1-A788)*VLOOKUP(最优测算!$D$7*(1-A788)/12-1%%,数据!$J$3:$L$9,2,1)-VLOOKUP(最优测算!$D$7*(1-A788)/12-1%%,数据!$J$3:$L$9,3,1),0))/最优测算!$D$7,5)</f>
        <v>0.19059000000000001</v>
      </c>
      <c r="C788" s="8">
        <f>最优测算!$D$7*A788</f>
        <v>96299.999999999549</v>
      </c>
      <c r="D788" s="8">
        <f>最优测算!$D$7*(1-A788)</f>
        <v>353700.00000000047</v>
      </c>
      <c r="E7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8" s="12" t="e">
        <f>IF(表2_4[[#This Row],[年收入总个人所得税税负]]=MIN(表2_4[[#All],[年收入总个人所得税税负]]),表2_4[[#This Row],[年收入总个人所得税税负]],NA())</f>
        <v>#N/A</v>
      </c>
      <c r="G788" s="12">
        <f>1-表2_4[[#This Row],[薪酬发放比例]]</f>
        <v>0.78600000000000103</v>
      </c>
    </row>
    <row r="789" spans="1:7" x14ac:dyDescent="0.25">
      <c r="A789" s="11">
        <v>0.212999999999999</v>
      </c>
      <c r="B789" s="7">
        <f>ROUND((MAX((最优测算!$D$7*A789-SUM(最优测算!$D$9:$D$25))*{3;10;20;25;30;35;45}%-{0;2520;16920;31920;52920;85920;181920},0)+IFERROR(最优测算!$D$7*(1-A789)*VLOOKUP(最优测算!$D$7*(1-A789)/12-1%%,数据!$J$3:$L$9,2,1)-VLOOKUP(最优测算!$D$7*(1-A789)/12-1%%,数据!$J$3:$L$9,3,1),0))/最优测算!$D$7,5)</f>
        <v>0.19084000000000001</v>
      </c>
      <c r="C789" s="8">
        <f>最优测算!$D$7*A789</f>
        <v>95849.999999999549</v>
      </c>
      <c r="D789" s="8">
        <f>最优测算!$D$7*(1-A789)</f>
        <v>354150.00000000047</v>
      </c>
      <c r="E7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89" s="12" t="e">
        <f>IF(表2_4[[#This Row],[年收入总个人所得税税负]]=MIN(表2_4[[#All],[年收入总个人所得税税负]]),表2_4[[#This Row],[年收入总个人所得税税负]],NA())</f>
        <v>#N/A</v>
      </c>
      <c r="G789" s="12">
        <f>1-表2_4[[#This Row],[薪酬发放比例]]</f>
        <v>0.78700000000000103</v>
      </c>
    </row>
    <row r="790" spans="1:7" x14ac:dyDescent="0.25">
      <c r="A790" s="11">
        <v>0.21199999999999899</v>
      </c>
      <c r="B790" s="7">
        <f>ROUND((MAX((最优测算!$D$7*A790-SUM(最优测算!$D$9:$D$25))*{3;10;20;25;30;35;45}%-{0;2520;16920;31920;52920;85920;181920},0)+IFERROR(最优测算!$D$7*(1-A790)*VLOOKUP(最优测算!$D$7*(1-A790)/12-1%%,数据!$J$3:$L$9,2,1)-VLOOKUP(最优测算!$D$7*(1-A790)/12-1%%,数据!$J$3:$L$9,3,1),0))/最优测算!$D$7,5)</f>
        <v>0.19109000000000001</v>
      </c>
      <c r="C790" s="8">
        <f>最优测算!$D$7*A790</f>
        <v>95399.999999999549</v>
      </c>
      <c r="D790" s="8">
        <f>最优测算!$D$7*(1-A790)</f>
        <v>354600.00000000047</v>
      </c>
      <c r="E7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0" s="12" t="e">
        <f>IF(表2_4[[#This Row],[年收入总个人所得税税负]]=MIN(表2_4[[#All],[年收入总个人所得税税负]]),表2_4[[#This Row],[年收入总个人所得税税负]],NA())</f>
        <v>#N/A</v>
      </c>
      <c r="G790" s="12">
        <f>1-表2_4[[#This Row],[薪酬发放比例]]</f>
        <v>0.78800000000000103</v>
      </c>
    </row>
    <row r="791" spans="1:7" x14ac:dyDescent="0.25">
      <c r="A791" s="11">
        <v>0.21099999999999899</v>
      </c>
      <c r="B791" s="7">
        <f>ROUND((MAX((最优测算!$D$7*A791-SUM(最优测算!$D$9:$D$25))*{3;10;20;25;30;35;45}%-{0;2520;16920;31920;52920;85920;181920},0)+IFERROR(最优测算!$D$7*(1-A791)*VLOOKUP(最优测算!$D$7*(1-A791)/12-1%%,数据!$J$3:$L$9,2,1)-VLOOKUP(最优测算!$D$7*(1-A791)/12-1%%,数据!$J$3:$L$9,3,1),0))/最优测算!$D$7,5)</f>
        <v>0.19134000000000001</v>
      </c>
      <c r="C791" s="8">
        <f>最优测算!$D$7*A791</f>
        <v>94949.999999999549</v>
      </c>
      <c r="D791" s="8">
        <f>最优测算!$D$7*(1-A791)</f>
        <v>355050.00000000047</v>
      </c>
      <c r="E7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1" s="12" t="e">
        <f>IF(表2_4[[#This Row],[年收入总个人所得税税负]]=MIN(表2_4[[#All],[年收入总个人所得税税负]]),表2_4[[#This Row],[年收入总个人所得税税负]],NA())</f>
        <v>#N/A</v>
      </c>
      <c r="G791" s="12">
        <f>1-表2_4[[#This Row],[薪酬发放比例]]</f>
        <v>0.78900000000000103</v>
      </c>
    </row>
    <row r="792" spans="1:7" x14ac:dyDescent="0.25">
      <c r="A792" s="11">
        <v>0.20999999999999899</v>
      </c>
      <c r="B792" s="7">
        <f>ROUND((MAX((最优测算!$D$7*A792-SUM(最优测算!$D$9:$D$25))*{3;10;20;25;30;35;45}%-{0;2520;16920;31920;52920;85920;181920},0)+IFERROR(最优测算!$D$7*(1-A792)*VLOOKUP(最优测算!$D$7*(1-A792)/12-1%%,数据!$J$3:$L$9,2,1)-VLOOKUP(最优测算!$D$7*(1-A792)/12-1%%,数据!$J$3:$L$9,3,1),0))/最优测算!$D$7,5)</f>
        <v>0.19159000000000001</v>
      </c>
      <c r="C792" s="8">
        <f>最优测算!$D$7*A792</f>
        <v>94499.999999999549</v>
      </c>
      <c r="D792" s="8">
        <f>最优测算!$D$7*(1-A792)</f>
        <v>355500.00000000047</v>
      </c>
      <c r="E7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2" s="12" t="e">
        <f>IF(表2_4[[#This Row],[年收入总个人所得税税负]]=MIN(表2_4[[#All],[年收入总个人所得税税负]]),表2_4[[#This Row],[年收入总个人所得税税负]],NA())</f>
        <v>#N/A</v>
      </c>
      <c r="G792" s="12">
        <f>1-表2_4[[#This Row],[薪酬发放比例]]</f>
        <v>0.79000000000000103</v>
      </c>
    </row>
    <row r="793" spans="1:7" x14ac:dyDescent="0.25">
      <c r="A793" s="11">
        <v>0.20899999999999899</v>
      </c>
      <c r="B793" s="7">
        <f>ROUND((MAX((最优测算!$D$7*A793-SUM(最优测算!$D$9:$D$25))*{3;10;20;25;30;35;45}%-{0;2520;16920;31920;52920;85920;181920},0)+IFERROR(最优测算!$D$7*(1-A793)*VLOOKUP(最优测算!$D$7*(1-A793)/12-1%%,数据!$J$3:$L$9,2,1)-VLOOKUP(最优测算!$D$7*(1-A793)/12-1%%,数据!$J$3:$L$9,3,1),0))/最优测算!$D$7,5)</f>
        <v>0.19184000000000001</v>
      </c>
      <c r="C793" s="8">
        <f>最优测算!$D$7*A793</f>
        <v>94049.999999999549</v>
      </c>
      <c r="D793" s="8">
        <f>最优测算!$D$7*(1-A793)</f>
        <v>355950.00000000047</v>
      </c>
      <c r="E7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3" s="12" t="e">
        <f>IF(表2_4[[#This Row],[年收入总个人所得税税负]]=MIN(表2_4[[#All],[年收入总个人所得税税负]]),表2_4[[#This Row],[年收入总个人所得税税负]],NA())</f>
        <v>#N/A</v>
      </c>
      <c r="G793" s="12">
        <f>1-表2_4[[#This Row],[薪酬发放比例]]</f>
        <v>0.79100000000000104</v>
      </c>
    </row>
    <row r="794" spans="1:7" x14ac:dyDescent="0.25">
      <c r="A794" s="11">
        <v>0.20799999999999899</v>
      </c>
      <c r="B794" s="7">
        <f>ROUND((MAX((最优测算!$D$7*A794-SUM(最优测算!$D$9:$D$25))*{3;10;20;25;30;35;45}%-{0;2520;16920;31920;52920;85920;181920},0)+IFERROR(最优测算!$D$7*(1-A794)*VLOOKUP(最优测算!$D$7*(1-A794)/12-1%%,数据!$J$3:$L$9,2,1)-VLOOKUP(最优测算!$D$7*(1-A794)/12-1%%,数据!$J$3:$L$9,3,1),0))/最优测算!$D$7,5)</f>
        <v>0.19209000000000001</v>
      </c>
      <c r="C794" s="8">
        <f>最优测算!$D$7*A794</f>
        <v>93599.999999999549</v>
      </c>
      <c r="D794" s="8">
        <f>最优测算!$D$7*(1-A794)</f>
        <v>356400.00000000047</v>
      </c>
      <c r="E7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4" s="12" t="e">
        <f>IF(表2_4[[#This Row],[年收入总个人所得税税负]]=MIN(表2_4[[#All],[年收入总个人所得税税负]]),表2_4[[#This Row],[年收入总个人所得税税负]],NA())</f>
        <v>#N/A</v>
      </c>
      <c r="G794" s="12">
        <f>1-表2_4[[#This Row],[薪酬发放比例]]</f>
        <v>0.79200000000000104</v>
      </c>
    </row>
    <row r="795" spans="1:7" x14ac:dyDescent="0.25">
      <c r="A795" s="11">
        <v>0.20699999999999899</v>
      </c>
      <c r="B795" s="7">
        <f>ROUND((MAX((最优测算!$D$7*A795-SUM(最优测算!$D$9:$D$25))*{3;10;20;25;30;35;45}%-{0;2520;16920;31920;52920;85920;181920},0)+IFERROR(最优测算!$D$7*(1-A795)*VLOOKUP(最优测算!$D$7*(1-A795)/12-1%%,数据!$J$3:$L$9,2,1)-VLOOKUP(最优测算!$D$7*(1-A795)/12-1%%,数据!$J$3:$L$9,3,1),0))/最优测算!$D$7,5)</f>
        <v>0.19234000000000001</v>
      </c>
      <c r="C795" s="8">
        <f>最优测算!$D$7*A795</f>
        <v>93149.999999999549</v>
      </c>
      <c r="D795" s="8">
        <f>最优测算!$D$7*(1-A795)</f>
        <v>356850.00000000047</v>
      </c>
      <c r="E7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5" s="12" t="e">
        <f>IF(表2_4[[#This Row],[年收入总个人所得税税负]]=MIN(表2_4[[#All],[年收入总个人所得税税负]]),表2_4[[#This Row],[年收入总个人所得税税负]],NA())</f>
        <v>#N/A</v>
      </c>
      <c r="G795" s="12">
        <f>1-表2_4[[#This Row],[薪酬发放比例]]</f>
        <v>0.79300000000000104</v>
      </c>
    </row>
    <row r="796" spans="1:7" x14ac:dyDescent="0.25">
      <c r="A796" s="11">
        <v>0.20599999999999899</v>
      </c>
      <c r="B796" s="7">
        <f>ROUND((MAX((最优测算!$D$7*A796-SUM(最优测算!$D$9:$D$25))*{3;10;20;25;30;35;45}%-{0;2520;16920;31920;52920;85920;181920},0)+IFERROR(最优测算!$D$7*(1-A796)*VLOOKUP(最优测算!$D$7*(1-A796)/12-1%%,数据!$J$3:$L$9,2,1)-VLOOKUP(最优测算!$D$7*(1-A796)/12-1%%,数据!$J$3:$L$9,3,1),0))/最优测算!$D$7,5)</f>
        <v>0.19259000000000001</v>
      </c>
      <c r="C796" s="8">
        <f>最优测算!$D$7*A796</f>
        <v>92699.999999999549</v>
      </c>
      <c r="D796" s="8">
        <f>最优测算!$D$7*(1-A796)</f>
        <v>357300.00000000047</v>
      </c>
      <c r="E7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6" s="12" t="e">
        <f>IF(表2_4[[#This Row],[年收入总个人所得税税负]]=MIN(表2_4[[#All],[年收入总个人所得税税负]]),表2_4[[#This Row],[年收入总个人所得税税负]],NA())</f>
        <v>#N/A</v>
      </c>
      <c r="G796" s="12">
        <f>1-表2_4[[#This Row],[薪酬发放比例]]</f>
        <v>0.79400000000000104</v>
      </c>
    </row>
    <row r="797" spans="1:7" x14ac:dyDescent="0.25">
      <c r="A797" s="11">
        <v>0.20499999999999899</v>
      </c>
      <c r="B797" s="7">
        <f>ROUND((MAX((最优测算!$D$7*A797-SUM(最优测算!$D$9:$D$25))*{3;10;20;25;30;35;45}%-{0;2520;16920;31920;52920;85920;181920},0)+IFERROR(最优测算!$D$7*(1-A797)*VLOOKUP(最优测算!$D$7*(1-A797)/12-1%%,数据!$J$3:$L$9,2,1)-VLOOKUP(最优测算!$D$7*(1-A797)/12-1%%,数据!$J$3:$L$9,3,1),0))/最优测算!$D$7,5)</f>
        <v>0.19284000000000001</v>
      </c>
      <c r="C797" s="8">
        <f>最优测算!$D$7*A797</f>
        <v>92249.999999999549</v>
      </c>
      <c r="D797" s="8">
        <f>最优测算!$D$7*(1-A797)</f>
        <v>357750.00000000047</v>
      </c>
      <c r="E7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7" s="12" t="e">
        <f>IF(表2_4[[#This Row],[年收入总个人所得税税负]]=MIN(表2_4[[#All],[年收入总个人所得税税负]]),表2_4[[#This Row],[年收入总个人所得税税负]],NA())</f>
        <v>#N/A</v>
      </c>
      <c r="G797" s="12">
        <f>1-表2_4[[#This Row],[薪酬发放比例]]</f>
        <v>0.79500000000000104</v>
      </c>
    </row>
    <row r="798" spans="1:7" x14ac:dyDescent="0.25">
      <c r="A798" s="11">
        <v>0.20399999999999899</v>
      </c>
      <c r="B798" s="7">
        <f>ROUND((MAX((最优测算!$D$7*A798-SUM(最优测算!$D$9:$D$25))*{3;10;20;25;30;35;45}%-{0;2520;16920;31920;52920;85920;181920},0)+IFERROR(最优测算!$D$7*(1-A798)*VLOOKUP(最优测算!$D$7*(1-A798)/12-1%%,数据!$J$3:$L$9,2,1)-VLOOKUP(最优测算!$D$7*(1-A798)/12-1%%,数据!$J$3:$L$9,3,1),0))/最优测算!$D$7,5)</f>
        <v>0.19309000000000001</v>
      </c>
      <c r="C798" s="8">
        <f>最优测算!$D$7*A798</f>
        <v>91799.999999999549</v>
      </c>
      <c r="D798" s="8">
        <f>最优测算!$D$7*(1-A798)</f>
        <v>358200.00000000047</v>
      </c>
      <c r="E7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8" s="12" t="e">
        <f>IF(表2_4[[#This Row],[年收入总个人所得税税负]]=MIN(表2_4[[#All],[年收入总个人所得税税负]]),表2_4[[#This Row],[年收入总个人所得税税负]],NA())</f>
        <v>#N/A</v>
      </c>
      <c r="G798" s="12">
        <f>1-表2_4[[#This Row],[薪酬发放比例]]</f>
        <v>0.79600000000000104</v>
      </c>
    </row>
    <row r="799" spans="1:7" x14ac:dyDescent="0.25">
      <c r="A799" s="11">
        <v>0.20299999999999899</v>
      </c>
      <c r="B799" s="7">
        <f>ROUND((MAX((最优测算!$D$7*A799-SUM(最优测算!$D$9:$D$25))*{3;10;20;25;30;35;45}%-{0;2520;16920;31920;52920;85920;181920},0)+IFERROR(最优测算!$D$7*(1-A799)*VLOOKUP(最优测算!$D$7*(1-A799)/12-1%%,数据!$J$3:$L$9,2,1)-VLOOKUP(最优测算!$D$7*(1-A799)/12-1%%,数据!$J$3:$L$9,3,1),0))/最优测算!$D$7,5)</f>
        <v>0.19334000000000001</v>
      </c>
      <c r="C799" s="8">
        <f>最优测算!$D$7*A799</f>
        <v>91349.999999999549</v>
      </c>
      <c r="D799" s="8">
        <f>最优测算!$D$7*(1-A799)</f>
        <v>358650.00000000047</v>
      </c>
      <c r="E7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799" s="12" t="e">
        <f>IF(表2_4[[#This Row],[年收入总个人所得税税负]]=MIN(表2_4[[#All],[年收入总个人所得税税负]]),表2_4[[#This Row],[年收入总个人所得税税负]],NA())</f>
        <v>#N/A</v>
      </c>
      <c r="G799" s="12">
        <f>1-表2_4[[#This Row],[薪酬发放比例]]</f>
        <v>0.79700000000000104</v>
      </c>
    </row>
    <row r="800" spans="1:7" x14ac:dyDescent="0.25">
      <c r="A800" s="11">
        <v>0.20199999999999901</v>
      </c>
      <c r="B800" s="7">
        <f>ROUND((MAX((最优测算!$D$7*A800-SUM(最优测算!$D$9:$D$25))*{3;10;20;25;30;35;45}%-{0;2520;16920;31920;52920;85920;181920},0)+IFERROR(最优测算!$D$7*(1-A800)*VLOOKUP(最优测算!$D$7*(1-A800)/12-1%%,数据!$J$3:$L$9,2,1)-VLOOKUP(最优测算!$D$7*(1-A800)/12-1%%,数据!$J$3:$L$9,3,1),0))/最优测算!$D$7,5)</f>
        <v>0.19359000000000001</v>
      </c>
      <c r="C800" s="8">
        <f>最优测算!$D$7*A800</f>
        <v>90899.999999999549</v>
      </c>
      <c r="D800" s="8">
        <f>最优测算!$D$7*(1-A800)</f>
        <v>359100.00000000041</v>
      </c>
      <c r="E8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0" s="12" t="e">
        <f>IF(表2_4[[#This Row],[年收入总个人所得税税负]]=MIN(表2_4[[#All],[年收入总个人所得税税负]]),表2_4[[#This Row],[年收入总个人所得税税负]],NA())</f>
        <v>#N/A</v>
      </c>
      <c r="G800" s="12">
        <f>1-表2_4[[#This Row],[薪酬发放比例]]</f>
        <v>0.79800000000000093</v>
      </c>
    </row>
    <row r="801" spans="1:7" x14ac:dyDescent="0.25">
      <c r="A801" s="11">
        <v>0.20099999999999901</v>
      </c>
      <c r="B801" s="7">
        <f>ROUND((MAX((最优测算!$D$7*A801-SUM(最优测算!$D$9:$D$25))*{3;10;20;25;30;35;45}%-{0;2520;16920;31920;52920;85920;181920},0)+IFERROR(最优测算!$D$7*(1-A801)*VLOOKUP(最优测算!$D$7*(1-A801)/12-1%%,数据!$J$3:$L$9,2,1)-VLOOKUP(最优测算!$D$7*(1-A801)/12-1%%,数据!$J$3:$L$9,3,1),0))/最优测算!$D$7,5)</f>
        <v>0.19384000000000001</v>
      </c>
      <c r="C801" s="8">
        <f>最优测算!$D$7*A801</f>
        <v>90449.999999999549</v>
      </c>
      <c r="D801" s="8">
        <f>最优测算!$D$7*(1-A801)</f>
        <v>359550.00000000047</v>
      </c>
      <c r="E8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1" s="12" t="e">
        <f>IF(表2_4[[#This Row],[年收入总个人所得税税负]]=MIN(表2_4[[#All],[年收入总个人所得税税负]]),表2_4[[#This Row],[年收入总个人所得税税负]],NA())</f>
        <v>#N/A</v>
      </c>
      <c r="G801" s="12">
        <f>1-表2_4[[#This Row],[薪酬发放比例]]</f>
        <v>0.79900000000000104</v>
      </c>
    </row>
    <row r="802" spans="1:7" x14ac:dyDescent="0.25">
      <c r="A802" s="11">
        <v>0.19999999999999901</v>
      </c>
      <c r="B802" s="7">
        <f>ROUND((MAX((最优测算!$D$7*A802-SUM(最优测算!$D$9:$D$25))*{3;10;20;25;30;35;45}%-{0;2520;16920;31920;52920;85920;181920},0)+IFERROR(最优测算!$D$7*(1-A802)*VLOOKUP(最优测算!$D$7*(1-A802)/12-1%%,数据!$J$3:$L$9,2,1)-VLOOKUP(最优测算!$D$7*(1-A802)/12-1%%,数据!$J$3:$L$9,3,1),0))/最优测算!$D$7,5)</f>
        <v>0.19409000000000001</v>
      </c>
      <c r="C802" s="8">
        <f>最优测算!$D$7*A802</f>
        <v>89999.999999999549</v>
      </c>
      <c r="D802" s="8">
        <f>最优测算!$D$7*(1-A802)</f>
        <v>360000.00000000041</v>
      </c>
      <c r="E8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2" s="12" t="e">
        <f>IF(表2_4[[#This Row],[年收入总个人所得税税负]]=MIN(表2_4[[#All],[年收入总个人所得税税负]]),表2_4[[#This Row],[年收入总个人所得税税负]],NA())</f>
        <v>#N/A</v>
      </c>
      <c r="G802" s="12">
        <f>1-表2_4[[#This Row],[薪酬发放比例]]</f>
        <v>0.80000000000000093</v>
      </c>
    </row>
    <row r="803" spans="1:7" x14ac:dyDescent="0.25">
      <c r="A803" s="11">
        <v>0.19899999999999901</v>
      </c>
      <c r="B803" s="7">
        <f>ROUND((MAX((最优测算!$D$7*A803-SUM(最优测算!$D$9:$D$25))*{3;10;20;25;30;35;45}%-{0;2520;16920;31920;52920;85920;181920},0)+IFERROR(最优测算!$D$7*(1-A803)*VLOOKUP(最优测算!$D$7*(1-A803)/12-1%%,数据!$J$3:$L$9,2,1)-VLOOKUP(最优测算!$D$7*(1-A803)/12-1%%,数据!$J$3:$L$9,3,1),0))/最优测算!$D$7,5)</f>
        <v>0.19434000000000001</v>
      </c>
      <c r="C803" s="8">
        <f>最优测算!$D$7*A803</f>
        <v>89549.999999999549</v>
      </c>
      <c r="D803" s="8">
        <f>最优测算!$D$7*(1-A803)</f>
        <v>360450.00000000047</v>
      </c>
      <c r="E8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3" s="12" t="e">
        <f>IF(表2_4[[#This Row],[年收入总个人所得税税负]]=MIN(表2_4[[#All],[年收入总个人所得税税负]]),表2_4[[#This Row],[年收入总个人所得税税负]],NA())</f>
        <v>#N/A</v>
      </c>
      <c r="G803" s="12">
        <f>1-表2_4[[#This Row],[薪酬发放比例]]</f>
        <v>0.80100000000000104</v>
      </c>
    </row>
    <row r="804" spans="1:7" x14ac:dyDescent="0.25">
      <c r="A804" s="11">
        <v>0.19799999999999901</v>
      </c>
      <c r="B804" s="7">
        <f>ROUND((MAX((最优测算!$D$7*A804-SUM(最优测算!$D$9:$D$25))*{3;10;20;25;30;35;45}%-{0;2520;16920;31920;52920;85920;181920},0)+IFERROR(最优测算!$D$7*(1-A804)*VLOOKUP(最优测算!$D$7*(1-A804)/12-1%%,数据!$J$3:$L$9,2,1)-VLOOKUP(最优测算!$D$7*(1-A804)/12-1%%,数据!$J$3:$L$9,3,1),0))/最优测算!$D$7,5)</f>
        <v>0.19459000000000001</v>
      </c>
      <c r="C804" s="8">
        <f>最优测算!$D$7*A804</f>
        <v>89099.999999999549</v>
      </c>
      <c r="D804" s="8">
        <f>最优测算!$D$7*(1-A804)</f>
        <v>360900.00000000041</v>
      </c>
      <c r="E8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4" s="12" t="e">
        <f>IF(表2_4[[#This Row],[年收入总个人所得税税负]]=MIN(表2_4[[#All],[年收入总个人所得税税负]]),表2_4[[#This Row],[年收入总个人所得税税负]],NA())</f>
        <v>#N/A</v>
      </c>
      <c r="G804" s="12">
        <f>1-表2_4[[#This Row],[薪酬发放比例]]</f>
        <v>0.80200000000000093</v>
      </c>
    </row>
    <row r="805" spans="1:7" x14ac:dyDescent="0.25">
      <c r="A805" s="11">
        <v>0.19699999999999901</v>
      </c>
      <c r="B805" s="7">
        <f>ROUND((MAX((最优测算!$D$7*A805-SUM(最优测算!$D$9:$D$25))*{3;10;20;25;30;35;45}%-{0;2520;16920;31920;52920;85920;181920},0)+IFERROR(最优测算!$D$7*(1-A805)*VLOOKUP(最优测算!$D$7*(1-A805)/12-1%%,数据!$J$3:$L$9,2,1)-VLOOKUP(最优测算!$D$7*(1-A805)/12-1%%,数据!$J$3:$L$9,3,1),0))/最优测算!$D$7,5)</f>
        <v>0.19484000000000001</v>
      </c>
      <c r="C805" s="8">
        <f>最优测算!$D$7*A805</f>
        <v>88649.999999999549</v>
      </c>
      <c r="D805" s="8">
        <f>最优测算!$D$7*(1-A805)</f>
        <v>361350.00000000047</v>
      </c>
      <c r="E8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5" s="12" t="e">
        <f>IF(表2_4[[#This Row],[年收入总个人所得税税负]]=MIN(表2_4[[#All],[年收入总个人所得税税负]]),表2_4[[#This Row],[年收入总个人所得税税负]],NA())</f>
        <v>#N/A</v>
      </c>
      <c r="G805" s="12">
        <f>1-表2_4[[#This Row],[薪酬发放比例]]</f>
        <v>0.80300000000000105</v>
      </c>
    </row>
    <row r="806" spans="1:7" x14ac:dyDescent="0.25">
      <c r="A806" s="11">
        <v>0.19599999999999901</v>
      </c>
      <c r="B806" s="7">
        <f>ROUND((MAX((最优测算!$D$7*A806-SUM(最优测算!$D$9:$D$25))*{3;10;20;25;30;35;45}%-{0;2520;16920;31920;52920;85920;181920},0)+IFERROR(最优测算!$D$7*(1-A806)*VLOOKUP(最优测算!$D$7*(1-A806)/12-1%%,数据!$J$3:$L$9,2,1)-VLOOKUP(最优测算!$D$7*(1-A806)/12-1%%,数据!$J$3:$L$9,3,1),0))/最优测算!$D$7,5)</f>
        <v>0.19509000000000001</v>
      </c>
      <c r="C806" s="8">
        <f>最优测算!$D$7*A806</f>
        <v>88199.999999999549</v>
      </c>
      <c r="D806" s="8">
        <f>最优测算!$D$7*(1-A806)</f>
        <v>361800.00000000041</v>
      </c>
      <c r="E8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6" s="12" t="e">
        <f>IF(表2_4[[#This Row],[年收入总个人所得税税负]]=MIN(表2_4[[#All],[年收入总个人所得税税负]]),表2_4[[#This Row],[年收入总个人所得税税负]],NA())</f>
        <v>#N/A</v>
      </c>
      <c r="G806" s="12">
        <f>1-表2_4[[#This Row],[薪酬发放比例]]</f>
        <v>0.80400000000000094</v>
      </c>
    </row>
    <row r="807" spans="1:7" x14ac:dyDescent="0.25">
      <c r="A807" s="11">
        <v>0.19499999999999901</v>
      </c>
      <c r="B807" s="7">
        <f>ROUND((MAX((最优测算!$D$7*A807-SUM(最优测算!$D$9:$D$25))*{3;10;20;25;30;35;45}%-{0;2520;16920;31920;52920;85920;181920},0)+IFERROR(最优测算!$D$7*(1-A807)*VLOOKUP(最优测算!$D$7*(1-A807)/12-1%%,数据!$J$3:$L$9,2,1)-VLOOKUP(最优测算!$D$7*(1-A807)/12-1%%,数据!$J$3:$L$9,3,1),0))/最优测算!$D$7,5)</f>
        <v>0.19534000000000001</v>
      </c>
      <c r="C807" s="8">
        <f>最优测算!$D$7*A807</f>
        <v>87749.999999999549</v>
      </c>
      <c r="D807" s="8">
        <f>最优测算!$D$7*(1-A807)</f>
        <v>362250.00000000047</v>
      </c>
      <c r="E8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7" s="12" t="e">
        <f>IF(表2_4[[#This Row],[年收入总个人所得税税负]]=MIN(表2_4[[#All],[年收入总个人所得税税负]]),表2_4[[#This Row],[年收入总个人所得税税负]],NA())</f>
        <v>#N/A</v>
      </c>
      <c r="G807" s="12">
        <f>1-表2_4[[#This Row],[薪酬发放比例]]</f>
        <v>0.80500000000000105</v>
      </c>
    </row>
    <row r="808" spans="1:7" x14ac:dyDescent="0.25">
      <c r="A808" s="11">
        <v>0.19399999999999901</v>
      </c>
      <c r="B808" s="7">
        <f>ROUND((MAX((最优测算!$D$7*A808-SUM(最优测算!$D$9:$D$25))*{3;10;20;25;30;35;45}%-{0;2520;16920;31920;52920;85920;181920},0)+IFERROR(最优测算!$D$7*(1-A808)*VLOOKUP(最优测算!$D$7*(1-A808)/12-1%%,数据!$J$3:$L$9,2,1)-VLOOKUP(最优测算!$D$7*(1-A808)/12-1%%,数据!$J$3:$L$9,3,1),0))/最优测算!$D$7,5)</f>
        <v>0.19559000000000001</v>
      </c>
      <c r="C808" s="8">
        <f>最优测算!$D$7*A808</f>
        <v>87299.999999999549</v>
      </c>
      <c r="D808" s="8">
        <f>最优测算!$D$7*(1-A808)</f>
        <v>362700.00000000041</v>
      </c>
      <c r="E8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8" s="12" t="e">
        <f>IF(表2_4[[#This Row],[年收入总个人所得税税负]]=MIN(表2_4[[#All],[年收入总个人所得税税负]]),表2_4[[#This Row],[年收入总个人所得税税负]],NA())</f>
        <v>#N/A</v>
      </c>
      <c r="G808" s="12">
        <f>1-表2_4[[#This Row],[薪酬发放比例]]</f>
        <v>0.80600000000000094</v>
      </c>
    </row>
    <row r="809" spans="1:7" x14ac:dyDescent="0.25">
      <c r="A809" s="11">
        <v>0.19299999999999901</v>
      </c>
      <c r="B809" s="7">
        <f>ROUND((MAX((最优测算!$D$7*A809-SUM(最优测算!$D$9:$D$25))*{3;10;20;25;30;35;45}%-{0;2520;16920;31920;52920;85920;181920},0)+IFERROR(最优测算!$D$7*(1-A809)*VLOOKUP(最优测算!$D$7*(1-A809)/12-1%%,数据!$J$3:$L$9,2,1)-VLOOKUP(最优测算!$D$7*(1-A809)/12-1%%,数据!$J$3:$L$9,3,1),0))/最优测算!$D$7,5)</f>
        <v>0.19583999999999999</v>
      </c>
      <c r="C809" s="8">
        <f>最优测算!$D$7*A809</f>
        <v>86849.999999999549</v>
      </c>
      <c r="D809" s="8">
        <f>最优测算!$D$7*(1-A809)</f>
        <v>363150.00000000047</v>
      </c>
      <c r="E8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09" s="12" t="e">
        <f>IF(表2_4[[#This Row],[年收入总个人所得税税负]]=MIN(表2_4[[#All],[年收入总个人所得税税负]]),表2_4[[#This Row],[年收入总个人所得税税负]],NA())</f>
        <v>#N/A</v>
      </c>
      <c r="G809" s="12">
        <f>1-表2_4[[#This Row],[薪酬发放比例]]</f>
        <v>0.80700000000000105</v>
      </c>
    </row>
    <row r="810" spans="1:7" x14ac:dyDescent="0.25">
      <c r="A810" s="11">
        <v>0.191999999999999</v>
      </c>
      <c r="B810" s="7">
        <f>ROUND((MAX((最优测算!$D$7*A810-SUM(最优测算!$D$9:$D$25))*{3;10;20;25;30;35;45}%-{0;2520;16920;31920;52920;85920;181920},0)+IFERROR(最优测算!$D$7*(1-A810)*VLOOKUP(最优测算!$D$7*(1-A810)/12-1%%,数据!$J$3:$L$9,2,1)-VLOOKUP(最优测算!$D$7*(1-A810)/12-1%%,数据!$J$3:$L$9,3,1),0))/最优测算!$D$7,5)</f>
        <v>0.19608999999999999</v>
      </c>
      <c r="C810" s="8">
        <f>最优测算!$D$7*A810</f>
        <v>86399.999999999549</v>
      </c>
      <c r="D810" s="8">
        <f>最优测算!$D$7*(1-A810)</f>
        <v>363600.00000000041</v>
      </c>
      <c r="E8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0" s="12" t="e">
        <f>IF(表2_4[[#This Row],[年收入总个人所得税税负]]=MIN(表2_4[[#All],[年收入总个人所得税税负]]),表2_4[[#This Row],[年收入总个人所得税税负]],NA())</f>
        <v>#N/A</v>
      </c>
      <c r="G810" s="12">
        <f>1-表2_4[[#This Row],[薪酬发放比例]]</f>
        <v>0.80800000000000094</v>
      </c>
    </row>
    <row r="811" spans="1:7" x14ac:dyDescent="0.25">
      <c r="A811" s="11">
        <v>0.190999999999999</v>
      </c>
      <c r="B811" s="7">
        <f>ROUND((MAX((最优测算!$D$7*A811-SUM(最优测算!$D$9:$D$25))*{3;10;20;25;30;35;45}%-{0;2520;16920;31920;52920;85920;181920},0)+IFERROR(最优测算!$D$7*(1-A811)*VLOOKUP(最优测算!$D$7*(1-A811)/12-1%%,数据!$J$3:$L$9,2,1)-VLOOKUP(最优测算!$D$7*(1-A811)/12-1%%,数据!$J$3:$L$9,3,1),0))/最优测算!$D$7,5)</f>
        <v>0.19633999999999999</v>
      </c>
      <c r="C811" s="8">
        <f>最优测算!$D$7*A811</f>
        <v>85949.999999999549</v>
      </c>
      <c r="D811" s="8">
        <f>最优测算!$D$7*(1-A811)</f>
        <v>364050.00000000047</v>
      </c>
      <c r="E8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1" s="12" t="e">
        <f>IF(表2_4[[#This Row],[年收入总个人所得税税负]]=MIN(表2_4[[#All],[年收入总个人所得税税负]]),表2_4[[#This Row],[年收入总个人所得税税负]],NA())</f>
        <v>#N/A</v>
      </c>
      <c r="G811" s="12">
        <f>1-表2_4[[#This Row],[薪酬发放比例]]</f>
        <v>0.80900000000000105</v>
      </c>
    </row>
    <row r="812" spans="1:7" x14ac:dyDescent="0.25">
      <c r="A812" s="11">
        <v>0.189999999999999</v>
      </c>
      <c r="B812" s="7">
        <f>ROUND((MAX((最优测算!$D$7*A812-SUM(最优测算!$D$9:$D$25))*{3;10;20;25;30;35;45}%-{0;2520;16920;31920;52920;85920;181920},0)+IFERROR(最优测算!$D$7*(1-A812)*VLOOKUP(最优测算!$D$7*(1-A812)/12-1%%,数据!$J$3:$L$9,2,1)-VLOOKUP(最优测算!$D$7*(1-A812)/12-1%%,数据!$J$3:$L$9,3,1),0))/最优测算!$D$7,5)</f>
        <v>0.19658999999999999</v>
      </c>
      <c r="C812" s="8">
        <f>最优测算!$D$7*A812</f>
        <v>85499.999999999549</v>
      </c>
      <c r="D812" s="8">
        <f>最优测算!$D$7*(1-A812)</f>
        <v>364500.00000000041</v>
      </c>
      <c r="E8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2" s="12" t="e">
        <f>IF(表2_4[[#This Row],[年收入总个人所得税税负]]=MIN(表2_4[[#All],[年收入总个人所得税税负]]),表2_4[[#This Row],[年收入总个人所得税税负]],NA())</f>
        <v>#N/A</v>
      </c>
      <c r="G812" s="12">
        <f>1-表2_4[[#This Row],[薪酬发放比例]]</f>
        <v>0.81000000000000094</v>
      </c>
    </row>
    <row r="813" spans="1:7" x14ac:dyDescent="0.25">
      <c r="A813" s="11">
        <v>0.188999999999999</v>
      </c>
      <c r="B813" s="7">
        <f>ROUND((MAX((最优测算!$D$7*A813-SUM(最优测算!$D$9:$D$25))*{3;10;20;25;30;35;45}%-{0;2520;16920;31920;52920;85920;181920},0)+IFERROR(最优测算!$D$7*(1-A813)*VLOOKUP(最优测算!$D$7*(1-A813)/12-1%%,数据!$J$3:$L$9,2,1)-VLOOKUP(最优测算!$D$7*(1-A813)/12-1%%,数据!$J$3:$L$9,3,1),0))/最优测算!$D$7,5)</f>
        <v>0.19683999999999999</v>
      </c>
      <c r="C813" s="8">
        <f>最优测算!$D$7*A813</f>
        <v>85049.999999999549</v>
      </c>
      <c r="D813" s="8">
        <f>最优测算!$D$7*(1-A813)</f>
        <v>364950.00000000047</v>
      </c>
      <c r="E8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3" s="12" t="e">
        <f>IF(表2_4[[#This Row],[年收入总个人所得税税负]]=MIN(表2_4[[#All],[年收入总个人所得税税负]]),表2_4[[#This Row],[年收入总个人所得税税负]],NA())</f>
        <v>#N/A</v>
      </c>
      <c r="G813" s="12">
        <f>1-表2_4[[#This Row],[薪酬发放比例]]</f>
        <v>0.81100000000000105</v>
      </c>
    </row>
    <row r="814" spans="1:7" x14ac:dyDescent="0.25">
      <c r="A814" s="11">
        <v>0.187999999999999</v>
      </c>
      <c r="B814" s="7">
        <f>ROUND((MAX((最优测算!$D$7*A814-SUM(最优测算!$D$9:$D$25))*{3;10;20;25;30;35;45}%-{0;2520;16920;31920;52920;85920;181920},0)+IFERROR(最优测算!$D$7*(1-A814)*VLOOKUP(最优测算!$D$7*(1-A814)/12-1%%,数据!$J$3:$L$9,2,1)-VLOOKUP(最优测算!$D$7*(1-A814)/12-1%%,数据!$J$3:$L$9,3,1),0))/最优测算!$D$7,5)</f>
        <v>0.19708999999999999</v>
      </c>
      <c r="C814" s="8">
        <f>最优测算!$D$7*A814</f>
        <v>84599.999999999549</v>
      </c>
      <c r="D814" s="8">
        <f>最优测算!$D$7*(1-A814)</f>
        <v>365400.00000000041</v>
      </c>
      <c r="E8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4" s="12" t="e">
        <f>IF(表2_4[[#This Row],[年收入总个人所得税税负]]=MIN(表2_4[[#All],[年收入总个人所得税税负]]),表2_4[[#This Row],[年收入总个人所得税税负]],NA())</f>
        <v>#N/A</v>
      </c>
      <c r="G814" s="12">
        <f>1-表2_4[[#This Row],[薪酬发放比例]]</f>
        <v>0.81200000000000094</v>
      </c>
    </row>
    <row r="815" spans="1:7" x14ac:dyDescent="0.25">
      <c r="A815" s="11">
        <v>0.186999999999999</v>
      </c>
      <c r="B815" s="7">
        <f>ROUND((MAX((最优测算!$D$7*A815-SUM(最优测算!$D$9:$D$25))*{3;10;20;25;30;35;45}%-{0;2520;16920;31920;52920;85920;181920},0)+IFERROR(最优测算!$D$7*(1-A815)*VLOOKUP(最优测算!$D$7*(1-A815)/12-1%%,数据!$J$3:$L$9,2,1)-VLOOKUP(最优测算!$D$7*(1-A815)/12-1%%,数据!$J$3:$L$9,3,1),0))/最优测算!$D$7,5)</f>
        <v>0.19733999999999999</v>
      </c>
      <c r="C815" s="8">
        <f>最优测算!$D$7*A815</f>
        <v>84149.999999999549</v>
      </c>
      <c r="D815" s="8">
        <f>最优测算!$D$7*(1-A815)</f>
        <v>365850.00000000047</v>
      </c>
      <c r="E8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5" s="12" t="e">
        <f>IF(表2_4[[#This Row],[年收入总个人所得税税负]]=MIN(表2_4[[#All],[年收入总个人所得税税负]]),表2_4[[#This Row],[年收入总个人所得税税负]],NA())</f>
        <v>#N/A</v>
      </c>
      <c r="G815" s="12">
        <f>1-表2_4[[#This Row],[薪酬发放比例]]</f>
        <v>0.81300000000000106</v>
      </c>
    </row>
    <row r="816" spans="1:7" x14ac:dyDescent="0.25">
      <c r="A816" s="11">
        <v>0.185999999999999</v>
      </c>
      <c r="B816" s="7">
        <f>ROUND((MAX((最优测算!$D$7*A816-SUM(最优测算!$D$9:$D$25))*{3;10;20;25;30;35;45}%-{0;2520;16920;31920;52920;85920;181920},0)+IFERROR(最优测算!$D$7*(1-A816)*VLOOKUP(最优测算!$D$7*(1-A816)/12-1%%,数据!$J$3:$L$9,2,1)-VLOOKUP(最优测算!$D$7*(1-A816)/12-1%%,数据!$J$3:$L$9,3,1),0))/最优测算!$D$7,5)</f>
        <v>0.19758999999999999</v>
      </c>
      <c r="C816" s="8">
        <f>最优测算!$D$7*A816</f>
        <v>83699.999999999549</v>
      </c>
      <c r="D816" s="8">
        <f>最优测算!$D$7*(1-A816)</f>
        <v>366300.00000000041</v>
      </c>
      <c r="E8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6" s="12" t="e">
        <f>IF(表2_4[[#This Row],[年收入总个人所得税税负]]=MIN(表2_4[[#All],[年收入总个人所得税税负]]),表2_4[[#This Row],[年收入总个人所得税税负]],NA())</f>
        <v>#N/A</v>
      </c>
      <c r="G816" s="12">
        <f>1-表2_4[[#This Row],[薪酬发放比例]]</f>
        <v>0.81400000000000095</v>
      </c>
    </row>
    <row r="817" spans="1:7" x14ac:dyDescent="0.25">
      <c r="A817" s="11">
        <v>0.184999999999999</v>
      </c>
      <c r="B817" s="7">
        <f>ROUND((MAX((最优测算!$D$7*A817-SUM(最优测算!$D$9:$D$25))*{3;10;20;25;30;35;45}%-{0;2520;16920;31920;52920;85920;181920},0)+IFERROR(最优测算!$D$7*(1-A817)*VLOOKUP(最优测算!$D$7*(1-A817)/12-1%%,数据!$J$3:$L$9,2,1)-VLOOKUP(最优测算!$D$7*(1-A817)/12-1%%,数据!$J$3:$L$9,3,1),0))/最优测算!$D$7,5)</f>
        <v>0.19783999999999999</v>
      </c>
      <c r="C817" s="8">
        <f>最优测算!$D$7*A817</f>
        <v>83249.999999999549</v>
      </c>
      <c r="D817" s="8">
        <f>最优测算!$D$7*(1-A817)</f>
        <v>366750.00000000047</v>
      </c>
      <c r="E8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7" s="12" t="e">
        <f>IF(表2_4[[#This Row],[年收入总个人所得税税负]]=MIN(表2_4[[#All],[年收入总个人所得税税负]]),表2_4[[#This Row],[年收入总个人所得税税负]],NA())</f>
        <v>#N/A</v>
      </c>
      <c r="G817" s="12">
        <f>1-表2_4[[#This Row],[薪酬发放比例]]</f>
        <v>0.81500000000000106</v>
      </c>
    </row>
    <row r="818" spans="1:7" x14ac:dyDescent="0.25">
      <c r="A818" s="11">
        <v>0.183999999999999</v>
      </c>
      <c r="B818" s="7">
        <f>ROUND((MAX((最优测算!$D$7*A818-SUM(最优测算!$D$9:$D$25))*{3;10;20;25;30;35;45}%-{0;2520;16920;31920;52920;85920;181920},0)+IFERROR(最优测算!$D$7*(1-A818)*VLOOKUP(最优测算!$D$7*(1-A818)/12-1%%,数据!$J$3:$L$9,2,1)-VLOOKUP(最优测算!$D$7*(1-A818)/12-1%%,数据!$J$3:$L$9,3,1),0))/最优测算!$D$7,5)</f>
        <v>0.19808999999999999</v>
      </c>
      <c r="C818" s="8">
        <f>最优测算!$D$7*A818</f>
        <v>82799.999999999549</v>
      </c>
      <c r="D818" s="8">
        <f>最优测算!$D$7*(1-A818)</f>
        <v>367200.00000000041</v>
      </c>
      <c r="E8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8" s="12" t="e">
        <f>IF(表2_4[[#This Row],[年收入总个人所得税税负]]=MIN(表2_4[[#All],[年收入总个人所得税税负]]),表2_4[[#This Row],[年收入总个人所得税税负]],NA())</f>
        <v>#N/A</v>
      </c>
      <c r="G818" s="12">
        <f>1-表2_4[[#This Row],[薪酬发放比例]]</f>
        <v>0.81600000000000095</v>
      </c>
    </row>
    <row r="819" spans="1:7" x14ac:dyDescent="0.25">
      <c r="A819" s="11">
        <v>0.182999999999999</v>
      </c>
      <c r="B819" s="7">
        <f>ROUND((MAX((最优测算!$D$7*A819-SUM(最优测算!$D$9:$D$25))*{3;10;20;25;30;35;45}%-{0;2520;16920;31920;52920;85920;181920},0)+IFERROR(最优测算!$D$7*(1-A819)*VLOOKUP(最优测算!$D$7*(1-A819)/12-1%%,数据!$J$3:$L$9,2,1)-VLOOKUP(最优测算!$D$7*(1-A819)/12-1%%,数据!$J$3:$L$9,3,1),0))/最优测算!$D$7,5)</f>
        <v>0.19833999999999999</v>
      </c>
      <c r="C819" s="8">
        <f>最优测算!$D$7*A819</f>
        <v>82349.999999999549</v>
      </c>
      <c r="D819" s="8">
        <f>最优测算!$D$7*(1-A819)</f>
        <v>367650.00000000047</v>
      </c>
      <c r="E8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19" s="12" t="e">
        <f>IF(表2_4[[#This Row],[年收入总个人所得税税负]]=MIN(表2_4[[#All],[年收入总个人所得税税负]]),表2_4[[#This Row],[年收入总个人所得税税负]],NA())</f>
        <v>#N/A</v>
      </c>
      <c r="G819" s="12">
        <f>1-表2_4[[#This Row],[薪酬发放比例]]</f>
        <v>0.81700000000000106</v>
      </c>
    </row>
    <row r="820" spans="1:7" x14ac:dyDescent="0.25">
      <c r="A820" s="11">
        <v>0.181999999999999</v>
      </c>
      <c r="B820" s="7">
        <f>ROUND((MAX((最优测算!$D$7*A820-SUM(最优测算!$D$9:$D$25))*{3;10;20;25;30;35;45}%-{0;2520;16920;31920;52920;85920;181920},0)+IFERROR(最优测算!$D$7*(1-A820)*VLOOKUP(最优测算!$D$7*(1-A820)/12-1%%,数据!$J$3:$L$9,2,1)-VLOOKUP(最优测算!$D$7*(1-A820)/12-1%%,数据!$J$3:$L$9,3,1),0))/最优测算!$D$7,5)</f>
        <v>0.19858999999999999</v>
      </c>
      <c r="C820" s="8">
        <f>最优测算!$D$7*A820</f>
        <v>81899.999999999549</v>
      </c>
      <c r="D820" s="8">
        <f>最优测算!$D$7*(1-A820)</f>
        <v>368100.00000000041</v>
      </c>
      <c r="E8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0" s="12" t="e">
        <f>IF(表2_4[[#This Row],[年收入总个人所得税税负]]=MIN(表2_4[[#All],[年收入总个人所得税税负]]),表2_4[[#This Row],[年收入总个人所得税税负]],NA())</f>
        <v>#N/A</v>
      </c>
      <c r="G820" s="12">
        <f>1-表2_4[[#This Row],[薪酬发放比例]]</f>
        <v>0.81800000000000095</v>
      </c>
    </row>
    <row r="821" spans="1:7" x14ac:dyDescent="0.25">
      <c r="A821" s="11">
        <v>0.180999999999999</v>
      </c>
      <c r="B821" s="7">
        <f>ROUND((MAX((最优测算!$D$7*A821-SUM(最优测算!$D$9:$D$25))*{3;10;20;25;30;35;45}%-{0;2520;16920;31920;52920;85920;181920},0)+IFERROR(最优测算!$D$7*(1-A821)*VLOOKUP(最优测算!$D$7*(1-A821)/12-1%%,数据!$J$3:$L$9,2,1)-VLOOKUP(最优测算!$D$7*(1-A821)/12-1%%,数据!$J$3:$L$9,3,1),0))/最优测算!$D$7,5)</f>
        <v>0.19883999999999999</v>
      </c>
      <c r="C821" s="8">
        <f>最优测算!$D$7*A821</f>
        <v>81449.999999999549</v>
      </c>
      <c r="D821" s="8">
        <f>最优测算!$D$7*(1-A821)</f>
        <v>368550.00000000047</v>
      </c>
      <c r="E8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1" s="12" t="e">
        <f>IF(表2_4[[#This Row],[年收入总个人所得税税负]]=MIN(表2_4[[#All],[年收入总个人所得税税负]]),表2_4[[#This Row],[年收入总个人所得税税负]],NA())</f>
        <v>#N/A</v>
      </c>
      <c r="G821" s="12">
        <f>1-表2_4[[#This Row],[薪酬发放比例]]</f>
        <v>0.81900000000000106</v>
      </c>
    </row>
    <row r="822" spans="1:7" x14ac:dyDescent="0.25">
      <c r="A822" s="11">
        <v>0.17999999999999899</v>
      </c>
      <c r="B822" s="7">
        <f>ROUND((MAX((最优测算!$D$7*A822-SUM(最优测算!$D$9:$D$25))*{3;10;20;25;30;35;45}%-{0;2520;16920;31920;52920;85920;181920},0)+IFERROR(最优测算!$D$7*(1-A822)*VLOOKUP(最优测算!$D$7*(1-A822)/12-1%%,数据!$J$3:$L$9,2,1)-VLOOKUP(最优测算!$D$7*(1-A822)/12-1%%,数据!$J$3:$L$9,3,1),0))/最优测算!$D$7,5)</f>
        <v>0.19908999999999999</v>
      </c>
      <c r="C822" s="8">
        <f>最优测算!$D$7*A822</f>
        <v>80999.999999999549</v>
      </c>
      <c r="D822" s="8">
        <f>最优测算!$D$7*(1-A822)</f>
        <v>369000.00000000041</v>
      </c>
      <c r="E8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2" s="12" t="e">
        <f>IF(表2_4[[#This Row],[年收入总个人所得税税负]]=MIN(表2_4[[#All],[年收入总个人所得税税负]]),表2_4[[#This Row],[年收入总个人所得税税负]],NA())</f>
        <v>#N/A</v>
      </c>
      <c r="G822" s="12">
        <f>1-表2_4[[#This Row],[薪酬发放比例]]</f>
        <v>0.82000000000000095</v>
      </c>
    </row>
    <row r="823" spans="1:7" x14ac:dyDescent="0.25">
      <c r="A823" s="11">
        <v>0.17899999999999899</v>
      </c>
      <c r="B823" s="7">
        <f>ROUND((MAX((最优测算!$D$7*A823-SUM(最优测算!$D$9:$D$25))*{3;10;20;25;30;35;45}%-{0;2520;16920;31920;52920;85920;181920},0)+IFERROR(最优测算!$D$7*(1-A823)*VLOOKUP(最优测算!$D$7*(1-A823)/12-1%%,数据!$J$3:$L$9,2,1)-VLOOKUP(最优测算!$D$7*(1-A823)/12-1%%,数据!$J$3:$L$9,3,1),0))/最优测算!$D$7,5)</f>
        <v>0.19933999999999999</v>
      </c>
      <c r="C823" s="8">
        <f>最优测算!$D$7*A823</f>
        <v>80549.999999999549</v>
      </c>
      <c r="D823" s="8">
        <f>最优测算!$D$7*(1-A823)</f>
        <v>369450.00000000047</v>
      </c>
      <c r="E8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3" s="12" t="e">
        <f>IF(表2_4[[#This Row],[年收入总个人所得税税负]]=MIN(表2_4[[#All],[年收入总个人所得税税负]]),表2_4[[#This Row],[年收入总个人所得税税负]],NA())</f>
        <v>#N/A</v>
      </c>
      <c r="G823" s="12">
        <f>1-表2_4[[#This Row],[薪酬发放比例]]</f>
        <v>0.82100000000000106</v>
      </c>
    </row>
    <row r="824" spans="1:7" x14ac:dyDescent="0.25">
      <c r="A824" s="11">
        <v>0.17799999999999899</v>
      </c>
      <c r="B824" s="7">
        <f>ROUND((MAX((最优测算!$D$7*A824-SUM(最优测算!$D$9:$D$25))*{3;10;20;25;30;35;45}%-{0;2520;16920;31920;52920;85920;181920},0)+IFERROR(最优测算!$D$7*(1-A824)*VLOOKUP(最优测算!$D$7*(1-A824)/12-1%%,数据!$J$3:$L$9,2,1)-VLOOKUP(最优测算!$D$7*(1-A824)/12-1%%,数据!$J$3:$L$9,3,1),0))/最优测算!$D$7,5)</f>
        <v>0.19958999999999999</v>
      </c>
      <c r="C824" s="8">
        <f>最优测算!$D$7*A824</f>
        <v>80099.999999999549</v>
      </c>
      <c r="D824" s="8">
        <f>最优测算!$D$7*(1-A824)</f>
        <v>369900.00000000041</v>
      </c>
      <c r="E8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4" s="12" t="e">
        <f>IF(表2_4[[#This Row],[年收入总个人所得税税负]]=MIN(表2_4[[#All],[年收入总个人所得税税负]]),表2_4[[#This Row],[年收入总个人所得税税负]],NA())</f>
        <v>#N/A</v>
      </c>
      <c r="G824" s="12">
        <f>1-表2_4[[#This Row],[薪酬发放比例]]</f>
        <v>0.82200000000000095</v>
      </c>
    </row>
    <row r="825" spans="1:7" x14ac:dyDescent="0.25">
      <c r="A825" s="11">
        <v>0.17699999999999899</v>
      </c>
      <c r="B825" s="7">
        <f>ROUND((MAX((最优测算!$D$7*A825-SUM(最优测算!$D$9:$D$25))*{3;10;20;25;30;35;45}%-{0;2520;16920;31920;52920;85920;181920},0)+IFERROR(最优测算!$D$7*(1-A825)*VLOOKUP(最优测算!$D$7*(1-A825)/12-1%%,数据!$J$3:$L$9,2,1)-VLOOKUP(最优测算!$D$7*(1-A825)/12-1%%,数据!$J$3:$L$9,3,1),0))/最优测算!$D$7,5)</f>
        <v>0.19983999999999999</v>
      </c>
      <c r="C825" s="8">
        <f>最优测算!$D$7*A825</f>
        <v>79649.999999999549</v>
      </c>
      <c r="D825" s="8">
        <f>最优测算!$D$7*(1-A825)</f>
        <v>370350.00000000047</v>
      </c>
      <c r="E8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5" s="12" t="e">
        <f>IF(表2_4[[#This Row],[年收入总个人所得税税负]]=MIN(表2_4[[#All],[年收入总个人所得税税负]]),表2_4[[#This Row],[年收入总个人所得税税负]],NA())</f>
        <v>#N/A</v>
      </c>
      <c r="G825" s="12">
        <f>1-表2_4[[#This Row],[薪酬发放比例]]</f>
        <v>0.82300000000000106</v>
      </c>
    </row>
    <row r="826" spans="1:7" x14ac:dyDescent="0.25">
      <c r="A826" s="11">
        <v>0.17599999999999899</v>
      </c>
      <c r="B826" s="7">
        <f>ROUND((MAX((最优测算!$D$7*A826-SUM(最优测算!$D$9:$D$25))*{3;10;20;25;30;35;45}%-{0;2520;16920;31920;52920;85920;181920},0)+IFERROR(最优测算!$D$7*(1-A826)*VLOOKUP(最优测算!$D$7*(1-A826)/12-1%%,数据!$J$3:$L$9,2,1)-VLOOKUP(最优测算!$D$7*(1-A826)/12-1%%,数据!$J$3:$L$9,3,1),0))/最优测算!$D$7,5)</f>
        <v>0.20008999999999999</v>
      </c>
      <c r="C826" s="8">
        <f>最优测算!$D$7*A826</f>
        <v>79199.999999999549</v>
      </c>
      <c r="D826" s="8">
        <f>最优测算!$D$7*(1-A826)</f>
        <v>370800.00000000041</v>
      </c>
      <c r="E8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6" s="12" t="e">
        <f>IF(表2_4[[#This Row],[年收入总个人所得税税负]]=MIN(表2_4[[#All],[年收入总个人所得税税负]]),表2_4[[#This Row],[年收入总个人所得税税负]],NA())</f>
        <v>#N/A</v>
      </c>
      <c r="G826" s="12">
        <f>1-表2_4[[#This Row],[薪酬发放比例]]</f>
        <v>0.82400000000000095</v>
      </c>
    </row>
    <row r="827" spans="1:7" x14ac:dyDescent="0.25">
      <c r="A827" s="11">
        <v>0.17499999999999899</v>
      </c>
      <c r="B827" s="7">
        <f>ROUND((MAX((最优测算!$D$7*A827-SUM(最优测算!$D$9:$D$25))*{3;10;20;25;30;35;45}%-{0;2520;16920;31920;52920;85920;181920},0)+IFERROR(最优测算!$D$7*(1-A827)*VLOOKUP(最优测算!$D$7*(1-A827)/12-1%%,数据!$J$3:$L$9,2,1)-VLOOKUP(最优测算!$D$7*(1-A827)/12-1%%,数据!$J$3:$L$9,3,1),0))/最优测算!$D$7,5)</f>
        <v>0.20033999999999999</v>
      </c>
      <c r="C827" s="8">
        <f>最优测算!$D$7*A827</f>
        <v>78749.999999999549</v>
      </c>
      <c r="D827" s="8">
        <f>最优测算!$D$7*(1-A827)</f>
        <v>371250.00000000047</v>
      </c>
      <c r="E8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7" s="12" t="e">
        <f>IF(表2_4[[#This Row],[年收入总个人所得税税负]]=MIN(表2_4[[#All],[年收入总个人所得税税负]]),表2_4[[#This Row],[年收入总个人所得税税负]],NA())</f>
        <v>#N/A</v>
      </c>
      <c r="G827" s="12">
        <f>1-表2_4[[#This Row],[薪酬发放比例]]</f>
        <v>0.82500000000000107</v>
      </c>
    </row>
    <row r="828" spans="1:7" x14ac:dyDescent="0.25">
      <c r="A828" s="11">
        <v>0.17399999999999899</v>
      </c>
      <c r="B828" s="7">
        <f>ROUND((MAX((最优测算!$D$7*A828-SUM(最优测算!$D$9:$D$25))*{3;10;20;25;30;35;45}%-{0;2520;16920;31920;52920;85920;181920},0)+IFERROR(最优测算!$D$7*(1-A828)*VLOOKUP(最优测算!$D$7*(1-A828)/12-1%%,数据!$J$3:$L$9,2,1)-VLOOKUP(最优测算!$D$7*(1-A828)/12-1%%,数据!$J$3:$L$9,3,1),0))/最优测算!$D$7,5)</f>
        <v>0.20058999999999999</v>
      </c>
      <c r="C828" s="8">
        <f>最优测算!$D$7*A828</f>
        <v>78299.999999999549</v>
      </c>
      <c r="D828" s="8">
        <f>最优测算!$D$7*(1-A828)</f>
        <v>371700.00000000041</v>
      </c>
      <c r="E8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8" s="12" t="e">
        <f>IF(表2_4[[#This Row],[年收入总个人所得税税负]]=MIN(表2_4[[#All],[年收入总个人所得税税负]]),表2_4[[#This Row],[年收入总个人所得税税负]],NA())</f>
        <v>#N/A</v>
      </c>
      <c r="G828" s="12">
        <f>1-表2_4[[#This Row],[薪酬发放比例]]</f>
        <v>0.82600000000000096</v>
      </c>
    </row>
    <row r="829" spans="1:7" x14ac:dyDescent="0.25">
      <c r="A829" s="11">
        <v>0.17299999999999899</v>
      </c>
      <c r="B829" s="7">
        <f>ROUND((MAX((最优测算!$D$7*A829-SUM(最优测算!$D$9:$D$25))*{3;10;20;25;30;35;45}%-{0;2520;16920;31920;52920;85920;181920},0)+IFERROR(最优测算!$D$7*(1-A829)*VLOOKUP(最优测算!$D$7*(1-A829)/12-1%%,数据!$J$3:$L$9,2,1)-VLOOKUP(最优测算!$D$7*(1-A829)/12-1%%,数据!$J$3:$L$9,3,1),0))/最优测算!$D$7,5)</f>
        <v>0.20083999999999999</v>
      </c>
      <c r="C829" s="8">
        <f>最优测算!$D$7*A829</f>
        <v>77849.999999999549</v>
      </c>
      <c r="D829" s="8">
        <f>最优测算!$D$7*(1-A829)</f>
        <v>372150.00000000047</v>
      </c>
      <c r="E8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29" s="12" t="e">
        <f>IF(表2_4[[#This Row],[年收入总个人所得税税负]]=MIN(表2_4[[#All],[年收入总个人所得税税负]]),表2_4[[#This Row],[年收入总个人所得税税负]],NA())</f>
        <v>#N/A</v>
      </c>
      <c r="G829" s="12">
        <f>1-表2_4[[#This Row],[薪酬发放比例]]</f>
        <v>0.82700000000000107</v>
      </c>
    </row>
    <row r="830" spans="1:7" x14ac:dyDescent="0.25">
      <c r="A830" s="11">
        <v>0.17199999999999899</v>
      </c>
      <c r="B830" s="7">
        <f>ROUND((MAX((最优测算!$D$7*A830-SUM(最优测算!$D$9:$D$25))*{3;10;20;25;30;35;45}%-{0;2520;16920;31920;52920;85920;181920},0)+IFERROR(最优测算!$D$7*(1-A830)*VLOOKUP(最优测算!$D$7*(1-A830)/12-1%%,数据!$J$3:$L$9,2,1)-VLOOKUP(最优测算!$D$7*(1-A830)/12-1%%,数据!$J$3:$L$9,3,1),0))/最优测算!$D$7,5)</f>
        <v>0.20108999999999999</v>
      </c>
      <c r="C830" s="8">
        <f>最优测算!$D$7*A830</f>
        <v>77399.999999999549</v>
      </c>
      <c r="D830" s="8">
        <f>最优测算!$D$7*(1-A830)</f>
        <v>372600.00000000041</v>
      </c>
      <c r="E8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0" s="12" t="e">
        <f>IF(表2_4[[#This Row],[年收入总个人所得税税负]]=MIN(表2_4[[#All],[年收入总个人所得税税负]]),表2_4[[#This Row],[年收入总个人所得税税负]],NA())</f>
        <v>#N/A</v>
      </c>
      <c r="G830" s="12">
        <f>1-表2_4[[#This Row],[薪酬发放比例]]</f>
        <v>0.82800000000000096</v>
      </c>
    </row>
    <row r="831" spans="1:7" x14ac:dyDescent="0.25">
      <c r="A831" s="11">
        <v>0.17099999999999899</v>
      </c>
      <c r="B831" s="7">
        <f>ROUND((MAX((最优测算!$D$7*A831-SUM(最优测算!$D$9:$D$25))*{3;10;20;25;30;35;45}%-{0;2520;16920;31920;52920;85920;181920},0)+IFERROR(最优测算!$D$7*(1-A831)*VLOOKUP(最优测算!$D$7*(1-A831)/12-1%%,数据!$J$3:$L$9,2,1)-VLOOKUP(最优测算!$D$7*(1-A831)/12-1%%,数据!$J$3:$L$9,3,1),0))/最优测算!$D$7,5)</f>
        <v>0.20133999999999999</v>
      </c>
      <c r="C831" s="8">
        <f>最优测算!$D$7*A831</f>
        <v>76949.999999999549</v>
      </c>
      <c r="D831" s="8">
        <f>最优测算!$D$7*(1-A831)</f>
        <v>373050.00000000047</v>
      </c>
      <c r="E8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1" s="12" t="e">
        <f>IF(表2_4[[#This Row],[年收入总个人所得税税负]]=MIN(表2_4[[#All],[年收入总个人所得税税负]]),表2_4[[#This Row],[年收入总个人所得税税负]],NA())</f>
        <v>#N/A</v>
      </c>
      <c r="G831" s="12">
        <f>1-表2_4[[#This Row],[薪酬发放比例]]</f>
        <v>0.82900000000000107</v>
      </c>
    </row>
    <row r="832" spans="1:7" x14ac:dyDescent="0.25">
      <c r="A832" s="11">
        <v>0.16999999999999901</v>
      </c>
      <c r="B832" s="7">
        <f>ROUND((MAX((最优测算!$D$7*A832-SUM(最优测算!$D$9:$D$25))*{3;10;20;25;30;35;45}%-{0;2520;16920;31920;52920;85920;181920},0)+IFERROR(最优测算!$D$7*(1-A832)*VLOOKUP(最优测算!$D$7*(1-A832)/12-1%%,数据!$J$3:$L$9,2,1)-VLOOKUP(最优测算!$D$7*(1-A832)/12-1%%,数据!$J$3:$L$9,3,1),0))/最优测算!$D$7,5)</f>
        <v>0.20158999999999999</v>
      </c>
      <c r="C832" s="8">
        <f>最优测算!$D$7*A832</f>
        <v>76499.999999999549</v>
      </c>
      <c r="D832" s="8">
        <f>最优测算!$D$7*(1-A832)</f>
        <v>373500.00000000041</v>
      </c>
      <c r="E8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2" s="12" t="e">
        <f>IF(表2_4[[#This Row],[年收入总个人所得税税负]]=MIN(表2_4[[#All],[年收入总个人所得税税负]]),表2_4[[#This Row],[年收入总个人所得税税负]],NA())</f>
        <v>#N/A</v>
      </c>
      <c r="G832" s="12">
        <f>1-表2_4[[#This Row],[薪酬发放比例]]</f>
        <v>0.83000000000000096</v>
      </c>
    </row>
    <row r="833" spans="1:7" x14ac:dyDescent="0.25">
      <c r="A833" s="11">
        <v>0.16899999999999901</v>
      </c>
      <c r="B833" s="7">
        <f>ROUND((MAX((最优测算!$D$7*A833-SUM(最优测算!$D$9:$D$25))*{3;10;20;25;30;35;45}%-{0;2520;16920;31920;52920;85920;181920},0)+IFERROR(最优测算!$D$7*(1-A833)*VLOOKUP(最优测算!$D$7*(1-A833)/12-1%%,数据!$J$3:$L$9,2,1)-VLOOKUP(最优测算!$D$7*(1-A833)/12-1%%,数据!$J$3:$L$9,3,1),0))/最优测算!$D$7,5)</f>
        <v>0.20183999999999999</v>
      </c>
      <c r="C833" s="8">
        <f>最优测算!$D$7*A833</f>
        <v>76049.999999999549</v>
      </c>
      <c r="D833" s="8">
        <f>最优测算!$D$7*(1-A833)</f>
        <v>373950.00000000041</v>
      </c>
      <c r="E8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3" s="12" t="e">
        <f>IF(表2_4[[#This Row],[年收入总个人所得税税负]]=MIN(表2_4[[#All],[年收入总个人所得税税负]]),表2_4[[#This Row],[年收入总个人所得税税负]],NA())</f>
        <v>#N/A</v>
      </c>
      <c r="G833" s="12">
        <f>1-表2_4[[#This Row],[薪酬发放比例]]</f>
        <v>0.83100000000000096</v>
      </c>
    </row>
    <row r="834" spans="1:7" x14ac:dyDescent="0.25">
      <c r="A834" s="11">
        <v>0.16799999999999901</v>
      </c>
      <c r="B834" s="7">
        <f>ROUND((MAX((最优测算!$D$7*A834-SUM(最优测算!$D$9:$D$25))*{3;10;20;25;30;35;45}%-{0;2520;16920;31920;52920;85920;181920},0)+IFERROR(最优测算!$D$7*(1-A834)*VLOOKUP(最优测算!$D$7*(1-A834)/12-1%%,数据!$J$3:$L$9,2,1)-VLOOKUP(最优测算!$D$7*(1-A834)/12-1%%,数据!$J$3:$L$9,3,1),0))/最优测算!$D$7,5)</f>
        <v>0.20208999999999999</v>
      </c>
      <c r="C834" s="8">
        <f>最优测算!$D$7*A834</f>
        <v>75599.999999999549</v>
      </c>
      <c r="D834" s="8">
        <f>最优测算!$D$7*(1-A834)</f>
        <v>374400.00000000041</v>
      </c>
      <c r="E8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4" s="12" t="e">
        <f>IF(表2_4[[#This Row],[年收入总个人所得税税负]]=MIN(表2_4[[#All],[年收入总个人所得税税负]]),表2_4[[#This Row],[年收入总个人所得税税负]],NA())</f>
        <v>#N/A</v>
      </c>
      <c r="G834" s="12">
        <f>1-表2_4[[#This Row],[薪酬发放比例]]</f>
        <v>0.83200000000000096</v>
      </c>
    </row>
    <row r="835" spans="1:7" x14ac:dyDescent="0.25">
      <c r="A835" s="11">
        <v>0.16699999999999901</v>
      </c>
      <c r="B835" s="7">
        <f>ROUND((MAX((最优测算!$D$7*A835-SUM(最优测算!$D$9:$D$25))*{3;10;20;25;30;35;45}%-{0;2520;16920;31920;52920;85920;181920},0)+IFERROR(最优测算!$D$7*(1-A835)*VLOOKUP(最优测算!$D$7*(1-A835)/12-1%%,数据!$J$3:$L$9,2,1)-VLOOKUP(最优测算!$D$7*(1-A835)/12-1%%,数据!$J$3:$L$9,3,1),0))/最优测算!$D$7,5)</f>
        <v>0.20233999999999999</v>
      </c>
      <c r="C835" s="8">
        <f>最优测算!$D$7*A835</f>
        <v>75149.999999999549</v>
      </c>
      <c r="D835" s="8">
        <f>最优测算!$D$7*(1-A835)</f>
        <v>374850.00000000041</v>
      </c>
      <c r="E8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5" s="12" t="e">
        <f>IF(表2_4[[#This Row],[年收入总个人所得税税负]]=MIN(表2_4[[#All],[年收入总个人所得税税负]]),表2_4[[#This Row],[年收入总个人所得税税负]],NA())</f>
        <v>#N/A</v>
      </c>
      <c r="G835" s="12">
        <f>1-表2_4[[#This Row],[薪酬发放比例]]</f>
        <v>0.83300000000000096</v>
      </c>
    </row>
    <row r="836" spans="1:7" x14ac:dyDescent="0.25">
      <c r="A836" s="11">
        <v>0.16599999999999901</v>
      </c>
      <c r="B836" s="7">
        <f>ROUND((MAX((最优测算!$D$7*A836-SUM(最优测算!$D$9:$D$25))*{3;10;20;25;30;35;45}%-{0;2520;16920;31920;52920;85920;181920},0)+IFERROR(最优测算!$D$7*(1-A836)*VLOOKUP(最优测算!$D$7*(1-A836)/12-1%%,数据!$J$3:$L$9,2,1)-VLOOKUP(最优测算!$D$7*(1-A836)/12-1%%,数据!$J$3:$L$9,3,1),0))/最优测算!$D$7,5)</f>
        <v>0.20258999999999999</v>
      </c>
      <c r="C836" s="8">
        <f>最优测算!$D$7*A836</f>
        <v>74699.999999999549</v>
      </c>
      <c r="D836" s="8">
        <f>最优测算!$D$7*(1-A836)</f>
        <v>375300.00000000041</v>
      </c>
      <c r="E8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6" s="12" t="e">
        <f>IF(表2_4[[#This Row],[年收入总个人所得税税负]]=MIN(表2_4[[#All],[年收入总个人所得税税负]]),表2_4[[#This Row],[年收入总个人所得税税负]],NA())</f>
        <v>#N/A</v>
      </c>
      <c r="G836" s="12">
        <f>1-表2_4[[#This Row],[薪酬发放比例]]</f>
        <v>0.83400000000000096</v>
      </c>
    </row>
    <row r="837" spans="1:7" x14ac:dyDescent="0.25">
      <c r="A837" s="11">
        <v>0.16499999999999901</v>
      </c>
      <c r="B837" s="7">
        <f>ROUND((MAX((最优测算!$D$7*A837-SUM(最优测算!$D$9:$D$25))*{3;10;20;25;30;35;45}%-{0;2520;16920;31920;52920;85920;181920},0)+IFERROR(最优测算!$D$7*(1-A837)*VLOOKUP(最优测算!$D$7*(1-A837)/12-1%%,数据!$J$3:$L$9,2,1)-VLOOKUP(最优测算!$D$7*(1-A837)/12-1%%,数据!$J$3:$L$9,3,1),0))/最优测算!$D$7,5)</f>
        <v>0.20283999999999999</v>
      </c>
      <c r="C837" s="8">
        <f>最优测算!$D$7*A837</f>
        <v>74249.999999999549</v>
      </c>
      <c r="D837" s="8">
        <f>最优测算!$D$7*(1-A837)</f>
        <v>375750.00000000041</v>
      </c>
      <c r="E8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7" s="12" t="e">
        <f>IF(表2_4[[#This Row],[年收入总个人所得税税负]]=MIN(表2_4[[#All],[年收入总个人所得税税负]]),表2_4[[#This Row],[年收入总个人所得税税负]],NA())</f>
        <v>#N/A</v>
      </c>
      <c r="G837" s="12">
        <f>1-表2_4[[#This Row],[薪酬发放比例]]</f>
        <v>0.83500000000000096</v>
      </c>
    </row>
    <row r="838" spans="1:7" x14ac:dyDescent="0.25">
      <c r="A838" s="11">
        <v>0.16399999999999901</v>
      </c>
      <c r="B838" s="7">
        <f>ROUND((MAX((最优测算!$D$7*A838-SUM(最优测算!$D$9:$D$25))*{3;10;20;25;30;35;45}%-{0;2520;16920;31920;52920;85920;181920},0)+IFERROR(最优测算!$D$7*(1-A838)*VLOOKUP(最优测算!$D$7*(1-A838)/12-1%%,数据!$J$3:$L$9,2,1)-VLOOKUP(最优测算!$D$7*(1-A838)/12-1%%,数据!$J$3:$L$9,3,1),0))/最优测算!$D$7,5)</f>
        <v>0.20308999999999999</v>
      </c>
      <c r="C838" s="8">
        <f>最优测算!$D$7*A838</f>
        <v>73799.999999999549</v>
      </c>
      <c r="D838" s="8">
        <f>最优测算!$D$7*(1-A838)</f>
        <v>376200.00000000041</v>
      </c>
      <c r="E8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8" s="12" t="e">
        <f>IF(表2_4[[#This Row],[年收入总个人所得税税负]]=MIN(表2_4[[#All],[年收入总个人所得税税负]]),表2_4[[#This Row],[年收入总个人所得税税负]],NA())</f>
        <v>#N/A</v>
      </c>
      <c r="G838" s="12">
        <f>1-表2_4[[#This Row],[薪酬发放比例]]</f>
        <v>0.83600000000000096</v>
      </c>
    </row>
    <row r="839" spans="1:7" x14ac:dyDescent="0.25">
      <c r="A839" s="11">
        <v>0.16299999999999901</v>
      </c>
      <c r="B839" s="7">
        <f>ROUND((MAX((最优测算!$D$7*A839-SUM(最优测算!$D$9:$D$25))*{3;10;20;25;30;35;45}%-{0;2520;16920;31920;52920;85920;181920},0)+IFERROR(最优测算!$D$7*(1-A839)*VLOOKUP(最优测算!$D$7*(1-A839)/12-1%%,数据!$J$3:$L$9,2,1)-VLOOKUP(最优测算!$D$7*(1-A839)/12-1%%,数据!$J$3:$L$9,3,1),0))/最优测算!$D$7,5)</f>
        <v>0.20333999999999999</v>
      </c>
      <c r="C839" s="8">
        <f>最优测算!$D$7*A839</f>
        <v>73349.999999999549</v>
      </c>
      <c r="D839" s="8">
        <f>最优测算!$D$7*(1-A839)</f>
        <v>376650.00000000041</v>
      </c>
      <c r="E8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39" s="12" t="e">
        <f>IF(表2_4[[#This Row],[年收入总个人所得税税负]]=MIN(表2_4[[#All],[年收入总个人所得税税负]]),表2_4[[#This Row],[年收入总个人所得税税负]],NA())</f>
        <v>#N/A</v>
      </c>
      <c r="G839" s="12">
        <f>1-表2_4[[#This Row],[薪酬发放比例]]</f>
        <v>0.83700000000000097</v>
      </c>
    </row>
    <row r="840" spans="1:7" x14ac:dyDescent="0.25">
      <c r="A840" s="11">
        <v>0.16199999999999901</v>
      </c>
      <c r="B840" s="7">
        <f>ROUND((MAX((最优测算!$D$7*A840-SUM(最优测算!$D$9:$D$25))*{3;10;20;25;30;35;45}%-{0;2520;16920;31920;52920;85920;181920},0)+IFERROR(最优测算!$D$7*(1-A840)*VLOOKUP(最优测算!$D$7*(1-A840)/12-1%%,数据!$J$3:$L$9,2,1)-VLOOKUP(最优测算!$D$7*(1-A840)/12-1%%,数据!$J$3:$L$9,3,1),0))/最优测算!$D$7,5)</f>
        <v>0.20358999999999999</v>
      </c>
      <c r="C840" s="8">
        <f>最优测算!$D$7*A840</f>
        <v>72899.999999999549</v>
      </c>
      <c r="D840" s="8">
        <f>最优测算!$D$7*(1-A840)</f>
        <v>377100.00000000041</v>
      </c>
      <c r="E8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0" s="12" t="e">
        <f>IF(表2_4[[#This Row],[年收入总个人所得税税负]]=MIN(表2_4[[#All],[年收入总个人所得税税负]]),表2_4[[#This Row],[年收入总个人所得税税负]],NA())</f>
        <v>#N/A</v>
      </c>
      <c r="G840" s="12">
        <f>1-表2_4[[#This Row],[薪酬发放比例]]</f>
        <v>0.83800000000000097</v>
      </c>
    </row>
    <row r="841" spans="1:7" x14ac:dyDescent="0.25">
      <c r="A841" s="11">
        <v>0.16099999999999901</v>
      </c>
      <c r="B841" s="7">
        <f>ROUND((MAX((最优测算!$D$7*A841-SUM(最优测算!$D$9:$D$25))*{3;10;20;25;30;35;45}%-{0;2520;16920;31920;52920;85920;181920},0)+IFERROR(最优测算!$D$7*(1-A841)*VLOOKUP(最优测算!$D$7*(1-A841)/12-1%%,数据!$J$3:$L$9,2,1)-VLOOKUP(最优测算!$D$7*(1-A841)/12-1%%,数据!$J$3:$L$9,3,1),0))/最优测算!$D$7,5)</f>
        <v>0.20383999999999999</v>
      </c>
      <c r="C841" s="8">
        <f>最优测算!$D$7*A841</f>
        <v>72449.999999999549</v>
      </c>
      <c r="D841" s="8">
        <f>最优测算!$D$7*(1-A841)</f>
        <v>377550.00000000041</v>
      </c>
      <c r="E8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1" s="12" t="e">
        <f>IF(表2_4[[#This Row],[年收入总个人所得税税负]]=MIN(表2_4[[#All],[年收入总个人所得税税负]]),表2_4[[#This Row],[年收入总个人所得税税负]],NA())</f>
        <v>#N/A</v>
      </c>
      <c r="G841" s="12">
        <f>1-表2_4[[#This Row],[薪酬发放比例]]</f>
        <v>0.83900000000000097</v>
      </c>
    </row>
    <row r="842" spans="1:7" x14ac:dyDescent="0.25">
      <c r="A842" s="11">
        <v>0.159999999999999</v>
      </c>
      <c r="B842" s="7">
        <f>ROUND((MAX((最优测算!$D$7*A842-SUM(最优测算!$D$9:$D$25))*{3;10;20;25;30;35;45}%-{0;2520;16920;31920;52920;85920;181920},0)+IFERROR(最优测算!$D$7*(1-A842)*VLOOKUP(最优测算!$D$7*(1-A842)/12-1%%,数据!$J$3:$L$9,2,1)-VLOOKUP(最优测算!$D$7*(1-A842)/12-1%%,数据!$J$3:$L$9,3,1),0))/最优测算!$D$7,5)</f>
        <v>0.20408999999999999</v>
      </c>
      <c r="C842" s="8">
        <f>最优测算!$D$7*A842</f>
        <v>71999.999999999549</v>
      </c>
      <c r="D842" s="8">
        <f>最优测算!$D$7*(1-A842)</f>
        <v>378000.00000000041</v>
      </c>
      <c r="E8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2" s="12" t="e">
        <f>IF(表2_4[[#This Row],[年收入总个人所得税税负]]=MIN(表2_4[[#All],[年收入总个人所得税税负]]),表2_4[[#This Row],[年收入总个人所得税税负]],NA())</f>
        <v>#N/A</v>
      </c>
      <c r="G842" s="12">
        <f>1-表2_4[[#This Row],[薪酬发放比例]]</f>
        <v>0.84000000000000097</v>
      </c>
    </row>
    <row r="843" spans="1:7" x14ac:dyDescent="0.25">
      <c r="A843" s="11">
        <v>0.158999999999999</v>
      </c>
      <c r="B843" s="7">
        <f>ROUND((MAX((最优测算!$D$7*A843-SUM(最优测算!$D$9:$D$25))*{3;10;20;25;30;35;45}%-{0;2520;16920;31920;52920;85920;181920},0)+IFERROR(最优测算!$D$7*(1-A843)*VLOOKUP(最优测算!$D$7*(1-A843)/12-1%%,数据!$J$3:$L$9,2,1)-VLOOKUP(最优测算!$D$7*(1-A843)/12-1%%,数据!$J$3:$L$9,3,1),0))/最优测算!$D$7,5)</f>
        <v>0.20433999999999999</v>
      </c>
      <c r="C843" s="8">
        <f>最优测算!$D$7*A843</f>
        <v>71549.999999999549</v>
      </c>
      <c r="D843" s="8">
        <f>最优测算!$D$7*(1-A843)</f>
        <v>378450.00000000041</v>
      </c>
      <c r="E8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3" s="12" t="e">
        <f>IF(表2_4[[#This Row],[年收入总个人所得税税负]]=MIN(表2_4[[#All],[年收入总个人所得税税负]]),表2_4[[#This Row],[年收入总个人所得税税负]],NA())</f>
        <v>#N/A</v>
      </c>
      <c r="G843" s="12">
        <f>1-表2_4[[#This Row],[薪酬发放比例]]</f>
        <v>0.84100000000000097</v>
      </c>
    </row>
    <row r="844" spans="1:7" x14ac:dyDescent="0.25">
      <c r="A844" s="11">
        <v>0.157999999999999</v>
      </c>
      <c r="B844" s="7">
        <f>ROUND((MAX((最优测算!$D$7*A844-SUM(最优测算!$D$9:$D$25))*{3;10;20;25;30;35;45}%-{0;2520;16920;31920;52920;85920;181920},0)+IFERROR(最优测算!$D$7*(1-A844)*VLOOKUP(最优测算!$D$7*(1-A844)/12-1%%,数据!$J$3:$L$9,2,1)-VLOOKUP(最优测算!$D$7*(1-A844)/12-1%%,数据!$J$3:$L$9,3,1),0))/最优测算!$D$7,5)</f>
        <v>0.20458999999999999</v>
      </c>
      <c r="C844" s="8">
        <f>最优测算!$D$7*A844</f>
        <v>71099.999999999549</v>
      </c>
      <c r="D844" s="8">
        <f>最优测算!$D$7*(1-A844)</f>
        <v>378900.00000000041</v>
      </c>
      <c r="E8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4" s="12" t="e">
        <f>IF(表2_4[[#This Row],[年收入总个人所得税税负]]=MIN(表2_4[[#All],[年收入总个人所得税税负]]),表2_4[[#This Row],[年收入总个人所得税税负]],NA())</f>
        <v>#N/A</v>
      </c>
      <c r="G844" s="12">
        <f>1-表2_4[[#This Row],[薪酬发放比例]]</f>
        <v>0.84200000000000097</v>
      </c>
    </row>
    <row r="845" spans="1:7" x14ac:dyDescent="0.25">
      <c r="A845" s="11">
        <v>0.156999999999999</v>
      </c>
      <c r="B845" s="7">
        <f>ROUND((MAX((最优测算!$D$7*A845-SUM(最优测算!$D$9:$D$25))*{3;10;20;25;30;35;45}%-{0;2520;16920;31920;52920;85920;181920},0)+IFERROR(最优测算!$D$7*(1-A845)*VLOOKUP(最优测算!$D$7*(1-A845)/12-1%%,数据!$J$3:$L$9,2,1)-VLOOKUP(最优测算!$D$7*(1-A845)/12-1%%,数据!$J$3:$L$9,3,1),0))/最优测算!$D$7,5)</f>
        <v>0.20483999999999999</v>
      </c>
      <c r="C845" s="8">
        <f>最优测算!$D$7*A845</f>
        <v>70649.999999999549</v>
      </c>
      <c r="D845" s="8">
        <f>最优测算!$D$7*(1-A845)</f>
        <v>379350.00000000047</v>
      </c>
      <c r="E8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5" s="12" t="e">
        <f>IF(表2_4[[#This Row],[年收入总个人所得税税负]]=MIN(表2_4[[#All],[年收入总个人所得税税负]]),表2_4[[#This Row],[年收入总个人所得税税负]],NA())</f>
        <v>#N/A</v>
      </c>
      <c r="G845" s="12">
        <f>1-表2_4[[#This Row],[薪酬发放比例]]</f>
        <v>0.84300000000000097</v>
      </c>
    </row>
    <row r="846" spans="1:7" x14ac:dyDescent="0.25">
      <c r="A846" s="11">
        <v>0.155999999999999</v>
      </c>
      <c r="B846" s="7">
        <f>ROUND((MAX((最优测算!$D$7*A846-SUM(最优测算!$D$9:$D$25))*{3;10;20;25;30;35;45}%-{0;2520;16920;31920;52920;85920;181920},0)+IFERROR(最优测算!$D$7*(1-A846)*VLOOKUP(最优测算!$D$7*(1-A846)/12-1%%,数据!$J$3:$L$9,2,1)-VLOOKUP(最优测算!$D$7*(1-A846)/12-1%%,数据!$J$3:$L$9,3,1),0))/最优测算!$D$7,5)</f>
        <v>0.20508999999999999</v>
      </c>
      <c r="C846" s="8">
        <f>最优测算!$D$7*A846</f>
        <v>70199.999999999549</v>
      </c>
      <c r="D846" s="8">
        <f>最优测算!$D$7*(1-A846)</f>
        <v>379800.00000000047</v>
      </c>
      <c r="E8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6" s="12" t="e">
        <f>IF(表2_4[[#This Row],[年收入总个人所得税税负]]=MIN(表2_4[[#All],[年收入总个人所得税税负]]),表2_4[[#This Row],[年收入总个人所得税税负]],NA())</f>
        <v>#N/A</v>
      </c>
      <c r="G846" s="12">
        <f>1-表2_4[[#This Row],[薪酬发放比例]]</f>
        <v>0.84400000000000097</v>
      </c>
    </row>
    <row r="847" spans="1:7" x14ac:dyDescent="0.25">
      <c r="A847" s="11">
        <v>0.154999999999999</v>
      </c>
      <c r="B847" s="7">
        <f>ROUND((MAX((最优测算!$D$7*A847-SUM(最优测算!$D$9:$D$25))*{3;10;20;25;30;35;45}%-{0;2520;16920;31920;52920;85920;181920},0)+IFERROR(最优测算!$D$7*(1-A847)*VLOOKUP(最优测算!$D$7*(1-A847)/12-1%%,数据!$J$3:$L$9,2,1)-VLOOKUP(最优测算!$D$7*(1-A847)/12-1%%,数据!$J$3:$L$9,3,1),0))/最优测算!$D$7,5)</f>
        <v>0.20533999999999999</v>
      </c>
      <c r="C847" s="8">
        <f>最优测算!$D$7*A847</f>
        <v>69749.999999999549</v>
      </c>
      <c r="D847" s="8">
        <f>最优测算!$D$7*(1-A847)</f>
        <v>380250.00000000047</v>
      </c>
      <c r="E8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7" s="12" t="e">
        <f>IF(表2_4[[#This Row],[年收入总个人所得税税负]]=MIN(表2_4[[#All],[年收入总个人所得税税负]]),表2_4[[#This Row],[年收入总个人所得税税负]],NA())</f>
        <v>#N/A</v>
      </c>
      <c r="G847" s="12">
        <f>1-表2_4[[#This Row],[薪酬发放比例]]</f>
        <v>0.84500000000000097</v>
      </c>
    </row>
    <row r="848" spans="1:7" x14ac:dyDescent="0.25">
      <c r="A848" s="11">
        <v>0.153999999999999</v>
      </c>
      <c r="B848" s="7">
        <f>ROUND((MAX((最优测算!$D$7*A848-SUM(最优测算!$D$9:$D$25))*{3;10;20;25;30;35;45}%-{0;2520;16920;31920;52920;85920;181920},0)+IFERROR(最优测算!$D$7*(1-A848)*VLOOKUP(最优测算!$D$7*(1-A848)/12-1%%,数据!$J$3:$L$9,2,1)-VLOOKUP(最优测算!$D$7*(1-A848)/12-1%%,数据!$J$3:$L$9,3,1),0))/最优测算!$D$7,5)</f>
        <v>0.20558999999999999</v>
      </c>
      <c r="C848" s="8">
        <f>最优测算!$D$7*A848</f>
        <v>69299.999999999549</v>
      </c>
      <c r="D848" s="8">
        <f>最优测算!$D$7*(1-A848)</f>
        <v>380700.00000000047</v>
      </c>
      <c r="E8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8" s="12" t="e">
        <f>IF(表2_4[[#This Row],[年收入总个人所得税税负]]=MIN(表2_4[[#All],[年收入总个人所得税税负]]),表2_4[[#This Row],[年收入总个人所得税税负]],NA())</f>
        <v>#N/A</v>
      </c>
      <c r="G848" s="12">
        <f>1-表2_4[[#This Row],[薪酬发放比例]]</f>
        <v>0.84600000000000097</v>
      </c>
    </row>
    <row r="849" spans="1:7" x14ac:dyDescent="0.25">
      <c r="A849" s="11">
        <v>0.152999999999999</v>
      </c>
      <c r="B849" s="7">
        <f>ROUND((MAX((最优测算!$D$7*A849-SUM(最优测算!$D$9:$D$25))*{3;10;20;25;30;35;45}%-{0;2520;16920;31920;52920;85920;181920},0)+IFERROR(最优测算!$D$7*(1-A849)*VLOOKUP(最优测算!$D$7*(1-A849)/12-1%%,数据!$J$3:$L$9,2,1)-VLOOKUP(最优测算!$D$7*(1-A849)/12-1%%,数据!$J$3:$L$9,3,1),0))/最优测算!$D$7,5)</f>
        <v>0.20584</v>
      </c>
      <c r="C849" s="8">
        <f>最优测算!$D$7*A849</f>
        <v>68849.999999999549</v>
      </c>
      <c r="D849" s="8">
        <f>最优测算!$D$7*(1-A849)</f>
        <v>381150.00000000047</v>
      </c>
      <c r="E8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49" s="12" t="e">
        <f>IF(表2_4[[#This Row],[年收入总个人所得税税负]]=MIN(表2_4[[#All],[年收入总个人所得税税负]]),表2_4[[#This Row],[年收入总个人所得税税负]],NA())</f>
        <v>#N/A</v>
      </c>
      <c r="G849" s="12">
        <f>1-表2_4[[#This Row],[薪酬发放比例]]</f>
        <v>0.84700000000000097</v>
      </c>
    </row>
    <row r="850" spans="1:7" x14ac:dyDescent="0.25">
      <c r="A850" s="11">
        <v>0.151999999999999</v>
      </c>
      <c r="B850" s="7">
        <f>ROUND((MAX((最优测算!$D$7*A850-SUM(最优测算!$D$9:$D$25))*{3;10;20;25;30;35;45}%-{0;2520;16920;31920;52920;85920;181920},0)+IFERROR(最优测算!$D$7*(1-A850)*VLOOKUP(最优测算!$D$7*(1-A850)/12-1%%,数据!$J$3:$L$9,2,1)-VLOOKUP(最优测算!$D$7*(1-A850)/12-1%%,数据!$J$3:$L$9,3,1),0))/最优测算!$D$7,5)</f>
        <v>0.20609</v>
      </c>
      <c r="C850" s="8">
        <f>最优测算!$D$7*A850</f>
        <v>68399.999999999549</v>
      </c>
      <c r="D850" s="8">
        <f>最优测算!$D$7*(1-A850)</f>
        <v>381600.00000000047</v>
      </c>
      <c r="E8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0" s="12" t="e">
        <f>IF(表2_4[[#This Row],[年收入总个人所得税税负]]=MIN(表2_4[[#All],[年收入总个人所得税税负]]),表2_4[[#This Row],[年收入总个人所得税税负]],NA())</f>
        <v>#N/A</v>
      </c>
      <c r="G850" s="12">
        <f>1-表2_4[[#This Row],[薪酬发放比例]]</f>
        <v>0.84800000000000098</v>
      </c>
    </row>
    <row r="851" spans="1:7" x14ac:dyDescent="0.25">
      <c r="A851" s="11">
        <v>0.150999999999999</v>
      </c>
      <c r="B851" s="7">
        <f>ROUND((MAX((最优测算!$D$7*A851-SUM(最优测算!$D$9:$D$25))*{3;10;20;25;30;35;45}%-{0;2520;16920;31920;52920;85920;181920},0)+IFERROR(最优测算!$D$7*(1-A851)*VLOOKUP(最优测算!$D$7*(1-A851)/12-1%%,数据!$J$3:$L$9,2,1)-VLOOKUP(最优测算!$D$7*(1-A851)/12-1%%,数据!$J$3:$L$9,3,1),0))/最优测算!$D$7,5)</f>
        <v>0.20634</v>
      </c>
      <c r="C851" s="8">
        <f>最优测算!$D$7*A851</f>
        <v>67949.999999999549</v>
      </c>
      <c r="D851" s="8">
        <f>最优测算!$D$7*(1-A851)</f>
        <v>382050.00000000047</v>
      </c>
      <c r="E8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1" s="12" t="e">
        <f>IF(表2_4[[#This Row],[年收入总个人所得税税负]]=MIN(表2_4[[#All],[年收入总个人所得税税负]]),表2_4[[#This Row],[年收入总个人所得税税负]],NA())</f>
        <v>#N/A</v>
      </c>
      <c r="G851" s="12">
        <f>1-表2_4[[#This Row],[薪酬发放比例]]</f>
        <v>0.84900000000000098</v>
      </c>
    </row>
    <row r="852" spans="1:7" x14ac:dyDescent="0.25">
      <c r="A852" s="11">
        <v>0.149999999999999</v>
      </c>
      <c r="B852" s="7">
        <f>ROUND((MAX((最优测算!$D$7*A852-SUM(最优测算!$D$9:$D$25))*{3;10;20;25;30;35;45}%-{0;2520;16920;31920;52920;85920;181920},0)+IFERROR(最优测算!$D$7*(1-A852)*VLOOKUP(最优测算!$D$7*(1-A852)/12-1%%,数据!$J$3:$L$9,2,1)-VLOOKUP(最优测算!$D$7*(1-A852)/12-1%%,数据!$J$3:$L$9,3,1),0))/最优测算!$D$7,5)</f>
        <v>0.20659</v>
      </c>
      <c r="C852" s="8">
        <f>最优测算!$D$7*A852</f>
        <v>67499.999999999549</v>
      </c>
      <c r="D852" s="8">
        <f>最优测算!$D$7*(1-A852)</f>
        <v>382500.00000000047</v>
      </c>
      <c r="E8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2" s="12" t="e">
        <f>IF(表2_4[[#This Row],[年收入总个人所得税税负]]=MIN(表2_4[[#All],[年收入总个人所得税税负]]),表2_4[[#This Row],[年收入总个人所得税税负]],NA())</f>
        <v>#N/A</v>
      </c>
      <c r="G852" s="12">
        <f>1-表2_4[[#This Row],[薪酬发放比例]]</f>
        <v>0.85000000000000098</v>
      </c>
    </row>
    <row r="853" spans="1:7" x14ac:dyDescent="0.25">
      <c r="A853" s="11">
        <v>0.14899999999999899</v>
      </c>
      <c r="B853" s="7">
        <f>ROUND((MAX((最优测算!$D$7*A853-SUM(最优测算!$D$9:$D$25))*{3;10;20;25;30;35;45}%-{0;2520;16920;31920;52920;85920;181920},0)+IFERROR(最优测算!$D$7*(1-A853)*VLOOKUP(最优测算!$D$7*(1-A853)/12-1%%,数据!$J$3:$L$9,2,1)-VLOOKUP(最优测算!$D$7*(1-A853)/12-1%%,数据!$J$3:$L$9,3,1),0))/最优测算!$D$7,5)</f>
        <v>0.20684</v>
      </c>
      <c r="C853" s="8">
        <f>最优测算!$D$7*A853</f>
        <v>67049.999999999549</v>
      </c>
      <c r="D853" s="8">
        <f>最优测算!$D$7*(1-A853)</f>
        <v>382950.00000000047</v>
      </c>
      <c r="E8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3" s="12" t="e">
        <f>IF(表2_4[[#This Row],[年收入总个人所得税税负]]=MIN(表2_4[[#All],[年收入总个人所得税税负]]),表2_4[[#This Row],[年收入总个人所得税税负]],NA())</f>
        <v>#N/A</v>
      </c>
      <c r="G853" s="12">
        <f>1-表2_4[[#This Row],[薪酬发放比例]]</f>
        <v>0.85100000000000098</v>
      </c>
    </row>
    <row r="854" spans="1:7" x14ac:dyDescent="0.25">
      <c r="A854" s="11">
        <v>0.14799999999999899</v>
      </c>
      <c r="B854" s="7">
        <f>ROUND((MAX((最优测算!$D$7*A854-SUM(最优测算!$D$9:$D$25))*{3;10;20;25;30;35;45}%-{0;2520;16920;31920;52920;85920;181920},0)+IFERROR(最优测算!$D$7*(1-A854)*VLOOKUP(最优测算!$D$7*(1-A854)/12-1%%,数据!$J$3:$L$9,2,1)-VLOOKUP(最优测算!$D$7*(1-A854)/12-1%%,数据!$J$3:$L$9,3,1),0))/最优测算!$D$7,5)</f>
        <v>0.20709</v>
      </c>
      <c r="C854" s="8">
        <f>最优测算!$D$7*A854</f>
        <v>66599.999999999549</v>
      </c>
      <c r="D854" s="8">
        <f>最优测算!$D$7*(1-A854)</f>
        <v>383400.00000000047</v>
      </c>
      <c r="E8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4" s="12" t="e">
        <f>IF(表2_4[[#This Row],[年收入总个人所得税税负]]=MIN(表2_4[[#All],[年收入总个人所得税税负]]),表2_4[[#This Row],[年收入总个人所得税税负]],NA())</f>
        <v>#N/A</v>
      </c>
      <c r="G854" s="12">
        <f>1-表2_4[[#This Row],[薪酬发放比例]]</f>
        <v>0.85200000000000098</v>
      </c>
    </row>
    <row r="855" spans="1:7" x14ac:dyDescent="0.25">
      <c r="A855" s="11">
        <v>0.14699999999999899</v>
      </c>
      <c r="B855" s="7">
        <f>ROUND((MAX((最优测算!$D$7*A855-SUM(最优测算!$D$9:$D$25))*{3;10;20;25;30;35;45}%-{0;2520;16920;31920;52920;85920;181920},0)+IFERROR(最优测算!$D$7*(1-A855)*VLOOKUP(最优测算!$D$7*(1-A855)/12-1%%,数据!$J$3:$L$9,2,1)-VLOOKUP(最优测算!$D$7*(1-A855)/12-1%%,数据!$J$3:$L$9,3,1),0))/最优测算!$D$7,5)</f>
        <v>0.20734</v>
      </c>
      <c r="C855" s="8">
        <f>最优测算!$D$7*A855</f>
        <v>66149.999999999549</v>
      </c>
      <c r="D855" s="8">
        <f>最优测算!$D$7*(1-A855)</f>
        <v>383850.00000000047</v>
      </c>
      <c r="E8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5" s="12" t="e">
        <f>IF(表2_4[[#This Row],[年收入总个人所得税税负]]=MIN(表2_4[[#All],[年收入总个人所得税税负]]),表2_4[[#This Row],[年收入总个人所得税税负]],NA())</f>
        <v>#N/A</v>
      </c>
      <c r="G855" s="12">
        <f>1-表2_4[[#This Row],[薪酬发放比例]]</f>
        <v>0.85300000000000098</v>
      </c>
    </row>
    <row r="856" spans="1:7" x14ac:dyDescent="0.25">
      <c r="A856" s="11">
        <v>0.14599999999999899</v>
      </c>
      <c r="B856" s="7">
        <f>ROUND((MAX((最优测算!$D$7*A856-SUM(最优测算!$D$9:$D$25))*{3;10;20;25;30;35;45}%-{0;2520;16920;31920;52920;85920;181920},0)+IFERROR(最优测算!$D$7*(1-A856)*VLOOKUP(最优测算!$D$7*(1-A856)/12-1%%,数据!$J$3:$L$9,2,1)-VLOOKUP(最优测算!$D$7*(1-A856)/12-1%%,数据!$J$3:$L$9,3,1),0))/最优测算!$D$7,5)</f>
        <v>0.20759</v>
      </c>
      <c r="C856" s="8">
        <f>最优测算!$D$7*A856</f>
        <v>65699.999999999549</v>
      </c>
      <c r="D856" s="8">
        <f>最优测算!$D$7*(1-A856)</f>
        <v>384300.00000000047</v>
      </c>
      <c r="E8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6" s="12" t="e">
        <f>IF(表2_4[[#This Row],[年收入总个人所得税税负]]=MIN(表2_4[[#All],[年收入总个人所得税税负]]),表2_4[[#This Row],[年收入总个人所得税税负]],NA())</f>
        <v>#N/A</v>
      </c>
      <c r="G856" s="12">
        <f>1-表2_4[[#This Row],[薪酬发放比例]]</f>
        <v>0.85400000000000098</v>
      </c>
    </row>
    <row r="857" spans="1:7" x14ac:dyDescent="0.25">
      <c r="A857" s="11">
        <v>0.14499999999999899</v>
      </c>
      <c r="B857" s="7">
        <f>ROUND((MAX((最优测算!$D$7*A857-SUM(最优测算!$D$9:$D$25))*{3;10;20;25;30;35;45}%-{0;2520;16920;31920;52920;85920;181920},0)+IFERROR(最优测算!$D$7*(1-A857)*VLOOKUP(最优测算!$D$7*(1-A857)/12-1%%,数据!$J$3:$L$9,2,1)-VLOOKUP(最优测算!$D$7*(1-A857)/12-1%%,数据!$J$3:$L$9,3,1),0))/最优测算!$D$7,5)</f>
        <v>0.20784</v>
      </c>
      <c r="C857" s="8">
        <f>最优测算!$D$7*A857</f>
        <v>65249.999999999549</v>
      </c>
      <c r="D857" s="8">
        <f>最优测算!$D$7*(1-A857)</f>
        <v>384750.00000000047</v>
      </c>
      <c r="E8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7" s="12" t="e">
        <f>IF(表2_4[[#This Row],[年收入总个人所得税税负]]=MIN(表2_4[[#All],[年收入总个人所得税税负]]),表2_4[[#This Row],[年收入总个人所得税税负]],NA())</f>
        <v>#N/A</v>
      </c>
      <c r="G857" s="12">
        <f>1-表2_4[[#This Row],[薪酬发放比例]]</f>
        <v>0.85500000000000098</v>
      </c>
    </row>
    <row r="858" spans="1:7" x14ac:dyDescent="0.25">
      <c r="A858" s="11">
        <v>0.14399999999999899</v>
      </c>
      <c r="B858" s="7">
        <f>ROUND((MAX((最优测算!$D$7*A858-SUM(最优测算!$D$9:$D$25))*{3;10;20;25;30;35;45}%-{0;2520;16920;31920;52920;85920;181920},0)+IFERROR(最优测算!$D$7*(1-A858)*VLOOKUP(最优测算!$D$7*(1-A858)/12-1%%,数据!$J$3:$L$9,2,1)-VLOOKUP(最优测算!$D$7*(1-A858)/12-1%%,数据!$J$3:$L$9,3,1),0))/最优测算!$D$7,5)</f>
        <v>0.20809</v>
      </c>
      <c r="C858" s="8">
        <f>最优测算!$D$7*A858</f>
        <v>64799.999999999549</v>
      </c>
      <c r="D858" s="8">
        <f>最优测算!$D$7*(1-A858)</f>
        <v>385200.00000000047</v>
      </c>
      <c r="E8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8" s="12" t="e">
        <f>IF(表2_4[[#This Row],[年收入总个人所得税税负]]=MIN(表2_4[[#All],[年收入总个人所得税税负]]),表2_4[[#This Row],[年收入总个人所得税税负]],NA())</f>
        <v>#N/A</v>
      </c>
      <c r="G858" s="12">
        <f>1-表2_4[[#This Row],[薪酬发放比例]]</f>
        <v>0.85600000000000098</v>
      </c>
    </row>
    <row r="859" spans="1:7" x14ac:dyDescent="0.25">
      <c r="A859" s="11">
        <v>0.14299999999999899</v>
      </c>
      <c r="B859" s="7">
        <f>ROUND((MAX((最优测算!$D$7*A859-SUM(最优测算!$D$9:$D$25))*{3;10;20;25;30;35;45}%-{0;2520;16920;31920;52920;85920;181920},0)+IFERROR(最优测算!$D$7*(1-A859)*VLOOKUP(最优测算!$D$7*(1-A859)/12-1%%,数据!$J$3:$L$9,2,1)-VLOOKUP(最优测算!$D$7*(1-A859)/12-1%%,数据!$J$3:$L$9,3,1),0))/最优测算!$D$7,5)</f>
        <v>0.20834</v>
      </c>
      <c r="C859" s="8">
        <f>最优测算!$D$7*A859</f>
        <v>64349.999999999542</v>
      </c>
      <c r="D859" s="8">
        <f>最优测算!$D$7*(1-A859)</f>
        <v>385650.00000000047</v>
      </c>
      <c r="E8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59" s="12" t="e">
        <f>IF(表2_4[[#This Row],[年收入总个人所得税税负]]=MIN(表2_4[[#All],[年收入总个人所得税税负]]),表2_4[[#This Row],[年收入总个人所得税税负]],NA())</f>
        <v>#N/A</v>
      </c>
      <c r="G859" s="12">
        <f>1-表2_4[[#This Row],[薪酬发放比例]]</f>
        <v>0.85700000000000098</v>
      </c>
    </row>
    <row r="860" spans="1:7" x14ac:dyDescent="0.25">
      <c r="A860" s="11">
        <v>0.14199999999999899</v>
      </c>
      <c r="B860" s="7">
        <f>ROUND((MAX((最优测算!$D$7*A860-SUM(最优测算!$D$9:$D$25))*{3;10;20;25;30;35;45}%-{0;2520;16920;31920;52920;85920;181920},0)+IFERROR(最优测算!$D$7*(1-A860)*VLOOKUP(最优测算!$D$7*(1-A860)/12-1%%,数据!$J$3:$L$9,2,1)-VLOOKUP(最优测算!$D$7*(1-A860)/12-1%%,数据!$J$3:$L$9,3,1),0))/最优测算!$D$7,5)</f>
        <v>0.20859</v>
      </c>
      <c r="C860" s="8">
        <f>最优测算!$D$7*A860</f>
        <v>63899.999999999542</v>
      </c>
      <c r="D860" s="8">
        <f>最优测算!$D$7*(1-A860)</f>
        <v>386100.00000000047</v>
      </c>
      <c r="E8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0" s="12" t="e">
        <f>IF(表2_4[[#This Row],[年收入总个人所得税税负]]=MIN(表2_4[[#All],[年收入总个人所得税税负]]),表2_4[[#This Row],[年收入总个人所得税税负]],NA())</f>
        <v>#N/A</v>
      </c>
      <c r="G860" s="12">
        <f>1-表2_4[[#This Row],[薪酬发放比例]]</f>
        <v>0.85800000000000098</v>
      </c>
    </row>
    <row r="861" spans="1:7" x14ac:dyDescent="0.25">
      <c r="A861" s="11">
        <v>0.14099999999999899</v>
      </c>
      <c r="B861" s="7">
        <f>ROUND((MAX((最优测算!$D$7*A861-SUM(最优测算!$D$9:$D$25))*{3;10;20;25;30;35;45}%-{0;2520;16920;31920;52920;85920;181920},0)+IFERROR(最优测算!$D$7*(1-A861)*VLOOKUP(最优测算!$D$7*(1-A861)/12-1%%,数据!$J$3:$L$9,2,1)-VLOOKUP(最优测算!$D$7*(1-A861)/12-1%%,数据!$J$3:$L$9,3,1),0))/最优测算!$D$7,5)</f>
        <v>0.20884</v>
      </c>
      <c r="C861" s="8">
        <f>最优测算!$D$7*A861</f>
        <v>63449.999999999542</v>
      </c>
      <c r="D861" s="8">
        <f>最优测算!$D$7*(1-A861)</f>
        <v>386550.00000000047</v>
      </c>
      <c r="E8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1" s="12" t="e">
        <f>IF(表2_4[[#This Row],[年收入总个人所得税税负]]=MIN(表2_4[[#All],[年收入总个人所得税税负]]),表2_4[[#This Row],[年收入总个人所得税税负]],NA())</f>
        <v>#N/A</v>
      </c>
      <c r="G861" s="12">
        <f>1-表2_4[[#This Row],[薪酬发放比例]]</f>
        <v>0.85900000000000098</v>
      </c>
    </row>
    <row r="862" spans="1:7" x14ac:dyDescent="0.25">
      <c r="A862" s="11">
        <v>0.13999999999999899</v>
      </c>
      <c r="B862" s="7">
        <f>ROUND((MAX((最优测算!$D$7*A862-SUM(最优测算!$D$9:$D$25))*{3;10;20;25;30;35;45}%-{0;2520;16920;31920;52920;85920;181920},0)+IFERROR(最优测算!$D$7*(1-A862)*VLOOKUP(最优测算!$D$7*(1-A862)/12-1%%,数据!$J$3:$L$9,2,1)-VLOOKUP(最优测算!$D$7*(1-A862)/12-1%%,数据!$J$3:$L$9,3,1),0))/最优测算!$D$7,5)</f>
        <v>0.20909</v>
      </c>
      <c r="C862" s="8">
        <f>最优测算!$D$7*A862</f>
        <v>62999.999999999542</v>
      </c>
      <c r="D862" s="8">
        <f>最优测算!$D$7*(1-A862)</f>
        <v>387000.00000000047</v>
      </c>
      <c r="E8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2" s="12" t="e">
        <f>IF(表2_4[[#This Row],[年收入总个人所得税税负]]=MIN(表2_4[[#All],[年收入总个人所得税税负]]),表2_4[[#This Row],[年收入总个人所得税税负]],NA())</f>
        <v>#N/A</v>
      </c>
      <c r="G862" s="12">
        <f>1-表2_4[[#This Row],[薪酬发放比例]]</f>
        <v>0.86000000000000099</v>
      </c>
    </row>
    <row r="863" spans="1:7" x14ac:dyDescent="0.25">
      <c r="A863" s="11">
        <v>0.13899999999999901</v>
      </c>
      <c r="B863" s="7">
        <f>ROUND((MAX((最优测算!$D$7*A863-SUM(最优测算!$D$9:$D$25))*{3;10;20;25;30;35;45}%-{0;2520;16920;31920;52920;85920;181920},0)+IFERROR(最优测算!$D$7*(1-A863)*VLOOKUP(最优测算!$D$7*(1-A863)/12-1%%,数据!$J$3:$L$9,2,1)-VLOOKUP(最优测算!$D$7*(1-A863)/12-1%%,数据!$J$3:$L$9,3,1),0))/最优测算!$D$7,5)</f>
        <v>0.20934</v>
      </c>
      <c r="C863" s="8">
        <f>最优测算!$D$7*A863</f>
        <v>62549.999999999556</v>
      </c>
      <c r="D863" s="8">
        <f>最优测算!$D$7*(1-A863)</f>
        <v>387450.00000000047</v>
      </c>
      <c r="E8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3" s="12" t="e">
        <f>IF(表2_4[[#This Row],[年收入总个人所得税税负]]=MIN(表2_4[[#All],[年收入总个人所得税税负]]),表2_4[[#This Row],[年收入总个人所得税税负]],NA())</f>
        <v>#N/A</v>
      </c>
      <c r="G863" s="12">
        <f>1-表2_4[[#This Row],[薪酬发放比例]]</f>
        <v>0.86100000000000099</v>
      </c>
    </row>
    <row r="864" spans="1:7" x14ac:dyDescent="0.25">
      <c r="A864" s="11">
        <v>0.13799999999999901</v>
      </c>
      <c r="B864" s="7">
        <f>ROUND((MAX((最优测算!$D$7*A864-SUM(最优测算!$D$9:$D$25))*{3;10;20;25;30;35;45}%-{0;2520;16920;31920;52920;85920;181920},0)+IFERROR(最优测算!$D$7*(1-A864)*VLOOKUP(最优测算!$D$7*(1-A864)/12-1%%,数据!$J$3:$L$9,2,1)-VLOOKUP(最优测算!$D$7*(1-A864)/12-1%%,数据!$J$3:$L$9,3,1),0))/最优测算!$D$7,5)</f>
        <v>0.20959</v>
      </c>
      <c r="C864" s="8">
        <f>最优测算!$D$7*A864</f>
        <v>62099.999999999556</v>
      </c>
      <c r="D864" s="8">
        <f>最优测算!$D$7*(1-A864)</f>
        <v>387900.00000000047</v>
      </c>
      <c r="E8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4" s="12" t="e">
        <f>IF(表2_4[[#This Row],[年收入总个人所得税税负]]=MIN(表2_4[[#All],[年收入总个人所得税税负]]),表2_4[[#This Row],[年收入总个人所得税税负]],NA())</f>
        <v>#N/A</v>
      </c>
      <c r="G864" s="12">
        <f>1-表2_4[[#This Row],[薪酬发放比例]]</f>
        <v>0.86200000000000099</v>
      </c>
    </row>
    <row r="865" spans="1:7" x14ac:dyDescent="0.25">
      <c r="A865" s="11">
        <v>0.13699999999999901</v>
      </c>
      <c r="B865" s="7">
        <f>ROUND((MAX((最优测算!$D$7*A865-SUM(最优测算!$D$9:$D$25))*{3;10;20;25;30;35;45}%-{0;2520;16920;31920;52920;85920;181920},0)+IFERROR(最优测算!$D$7*(1-A865)*VLOOKUP(最优测算!$D$7*(1-A865)/12-1%%,数据!$J$3:$L$9,2,1)-VLOOKUP(最优测算!$D$7*(1-A865)/12-1%%,数据!$J$3:$L$9,3,1),0))/最优测算!$D$7,5)</f>
        <v>0.20984</v>
      </c>
      <c r="C865" s="8">
        <f>最优测算!$D$7*A865</f>
        <v>61649.999999999556</v>
      </c>
      <c r="D865" s="8">
        <f>最优测算!$D$7*(1-A865)</f>
        <v>388350.00000000047</v>
      </c>
      <c r="E8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5" s="12" t="e">
        <f>IF(表2_4[[#This Row],[年收入总个人所得税税负]]=MIN(表2_4[[#All],[年收入总个人所得税税负]]),表2_4[[#This Row],[年收入总个人所得税税负]],NA())</f>
        <v>#N/A</v>
      </c>
      <c r="G865" s="12">
        <f>1-表2_4[[#This Row],[薪酬发放比例]]</f>
        <v>0.86300000000000099</v>
      </c>
    </row>
    <row r="866" spans="1:7" x14ac:dyDescent="0.25">
      <c r="A866" s="11">
        <v>0.13599999999999901</v>
      </c>
      <c r="B866" s="7">
        <f>ROUND((MAX((最优测算!$D$7*A866-SUM(最优测算!$D$9:$D$25))*{3;10;20;25;30;35;45}%-{0;2520;16920;31920;52920;85920;181920},0)+IFERROR(最优测算!$D$7*(1-A866)*VLOOKUP(最优测算!$D$7*(1-A866)/12-1%%,数据!$J$3:$L$9,2,1)-VLOOKUP(最优测算!$D$7*(1-A866)/12-1%%,数据!$J$3:$L$9,3,1),0))/最优测算!$D$7,5)</f>
        <v>0.21009</v>
      </c>
      <c r="C866" s="8">
        <f>最优测算!$D$7*A866</f>
        <v>61199.999999999556</v>
      </c>
      <c r="D866" s="8">
        <f>最优测算!$D$7*(1-A866)</f>
        <v>388800.00000000047</v>
      </c>
      <c r="E8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6" s="12" t="e">
        <f>IF(表2_4[[#This Row],[年收入总个人所得税税负]]=MIN(表2_4[[#All],[年收入总个人所得税税负]]),表2_4[[#This Row],[年收入总个人所得税税负]],NA())</f>
        <v>#N/A</v>
      </c>
      <c r="G866" s="12">
        <f>1-表2_4[[#This Row],[薪酬发放比例]]</f>
        <v>0.86400000000000099</v>
      </c>
    </row>
    <row r="867" spans="1:7" x14ac:dyDescent="0.25">
      <c r="A867" s="11">
        <v>0.13499999999999901</v>
      </c>
      <c r="B867" s="7">
        <f>ROUND((MAX((最优测算!$D$7*A867-SUM(最优测算!$D$9:$D$25))*{3;10;20;25;30;35;45}%-{0;2520;16920;31920;52920;85920;181920},0)+IFERROR(最优测算!$D$7*(1-A867)*VLOOKUP(最优测算!$D$7*(1-A867)/12-1%%,数据!$J$3:$L$9,2,1)-VLOOKUP(最优测算!$D$7*(1-A867)/12-1%%,数据!$J$3:$L$9,3,1),0))/最优测算!$D$7,5)</f>
        <v>0.21034</v>
      </c>
      <c r="C867" s="8">
        <f>最优测算!$D$7*A867</f>
        <v>60749.999999999556</v>
      </c>
      <c r="D867" s="8">
        <f>最优测算!$D$7*(1-A867)</f>
        <v>389250.00000000047</v>
      </c>
      <c r="E8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7" s="12" t="e">
        <f>IF(表2_4[[#This Row],[年收入总个人所得税税负]]=MIN(表2_4[[#All],[年收入总个人所得税税负]]),表2_4[[#This Row],[年收入总个人所得税税负]],NA())</f>
        <v>#N/A</v>
      </c>
      <c r="G867" s="12">
        <f>1-表2_4[[#This Row],[薪酬发放比例]]</f>
        <v>0.86500000000000099</v>
      </c>
    </row>
    <row r="868" spans="1:7" x14ac:dyDescent="0.25">
      <c r="A868" s="11">
        <v>0.13399999999999901</v>
      </c>
      <c r="B868" s="7">
        <f>ROUND((MAX((最优测算!$D$7*A868-SUM(最优测算!$D$9:$D$25))*{3;10;20;25;30;35;45}%-{0;2520;16920;31920;52920;85920;181920},0)+IFERROR(最优测算!$D$7*(1-A868)*VLOOKUP(最优测算!$D$7*(1-A868)/12-1%%,数据!$J$3:$L$9,2,1)-VLOOKUP(最优测算!$D$7*(1-A868)/12-1%%,数据!$J$3:$L$9,3,1),0))/最优测算!$D$7,5)</f>
        <v>0.21059</v>
      </c>
      <c r="C868" s="8">
        <f>最优测算!$D$7*A868</f>
        <v>60299.999999999556</v>
      </c>
      <c r="D868" s="8">
        <f>最优测算!$D$7*(1-A868)</f>
        <v>389700.00000000047</v>
      </c>
      <c r="E8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8" s="12" t="e">
        <f>IF(表2_4[[#This Row],[年收入总个人所得税税负]]=MIN(表2_4[[#All],[年收入总个人所得税税负]]),表2_4[[#This Row],[年收入总个人所得税税负]],NA())</f>
        <v>#N/A</v>
      </c>
      <c r="G868" s="12">
        <f>1-表2_4[[#This Row],[薪酬发放比例]]</f>
        <v>0.86600000000000099</v>
      </c>
    </row>
    <row r="869" spans="1:7" x14ac:dyDescent="0.25">
      <c r="A869" s="11">
        <v>0.13299999999999901</v>
      </c>
      <c r="B869" s="7">
        <f>ROUND((MAX((最优测算!$D$7*A869-SUM(最优测算!$D$9:$D$25))*{3;10;20;25;30;35;45}%-{0;2520;16920;31920;52920;85920;181920},0)+IFERROR(最优测算!$D$7*(1-A869)*VLOOKUP(最优测算!$D$7*(1-A869)/12-1%%,数据!$J$3:$L$9,2,1)-VLOOKUP(最优测算!$D$7*(1-A869)/12-1%%,数据!$J$3:$L$9,3,1),0))/最优测算!$D$7,5)</f>
        <v>0.21084</v>
      </c>
      <c r="C869" s="8">
        <f>最优测算!$D$7*A869</f>
        <v>59849.999999999556</v>
      </c>
      <c r="D869" s="8">
        <f>最优测算!$D$7*(1-A869)</f>
        <v>390150.00000000047</v>
      </c>
      <c r="E8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69" s="12" t="e">
        <f>IF(表2_4[[#This Row],[年收入总个人所得税税负]]=MIN(表2_4[[#All],[年收入总个人所得税税负]]),表2_4[[#This Row],[年收入总个人所得税税负]],NA())</f>
        <v>#N/A</v>
      </c>
      <c r="G869" s="12">
        <f>1-表2_4[[#This Row],[薪酬发放比例]]</f>
        <v>0.86700000000000099</v>
      </c>
    </row>
    <row r="870" spans="1:7" x14ac:dyDescent="0.25">
      <c r="A870" s="11">
        <v>0.13199999999999901</v>
      </c>
      <c r="B870" s="7">
        <f>ROUND((MAX((最优测算!$D$7*A870-SUM(最优测算!$D$9:$D$25))*{3;10;20;25;30;35;45}%-{0;2520;16920;31920;52920;85920;181920},0)+IFERROR(最优测算!$D$7*(1-A870)*VLOOKUP(最优测算!$D$7*(1-A870)/12-1%%,数据!$J$3:$L$9,2,1)-VLOOKUP(最优测算!$D$7*(1-A870)/12-1%%,数据!$J$3:$L$9,3,1),0))/最优测算!$D$7,5)</f>
        <v>0.21109</v>
      </c>
      <c r="C870" s="8">
        <f>最优测算!$D$7*A870</f>
        <v>59399.999999999556</v>
      </c>
      <c r="D870" s="8">
        <f>最优测算!$D$7*(1-A870)</f>
        <v>390600.00000000047</v>
      </c>
      <c r="E8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0" s="12" t="e">
        <f>IF(表2_4[[#This Row],[年收入总个人所得税税负]]=MIN(表2_4[[#All],[年收入总个人所得税税负]]),表2_4[[#This Row],[年收入总个人所得税税负]],NA())</f>
        <v>#N/A</v>
      </c>
      <c r="G870" s="12">
        <f>1-表2_4[[#This Row],[薪酬发放比例]]</f>
        <v>0.86800000000000099</v>
      </c>
    </row>
    <row r="871" spans="1:7" x14ac:dyDescent="0.25">
      <c r="A871" s="11">
        <v>0.13099999999999901</v>
      </c>
      <c r="B871" s="7">
        <f>ROUND((MAX((最优测算!$D$7*A871-SUM(最优测算!$D$9:$D$25))*{3;10;20;25;30;35;45}%-{0;2520;16920;31920;52920;85920;181920},0)+IFERROR(最优测算!$D$7*(1-A871)*VLOOKUP(最优测算!$D$7*(1-A871)/12-1%%,数据!$J$3:$L$9,2,1)-VLOOKUP(最优测算!$D$7*(1-A871)/12-1%%,数据!$J$3:$L$9,3,1),0))/最优测算!$D$7,5)</f>
        <v>0.21134</v>
      </c>
      <c r="C871" s="8">
        <f>最优测算!$D$7*A871</f>
        <v>58949.999999999556</v>
      </c>
      <c r="D871" s="8">
        <f>最优测算!$D$7*(1-A871)</f>
        <v>391050.00000000047</v>
      </c>
      <c r="E8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1" s="12" t="e">
        <f>IF(表2_4[[#This Row],[年收入总个人所得税税负]]=MIN(表2_4[[#All],[年收入总个人所得税税负]]),表2_4[[#This Row],[年收入总个人所得税税负]],NA())</f>
        <v>#N/A</v>
      </c>
      <c r="G871" s="12">
        <f>1-表2_4[[#This Row],[薪酬发放比例]]</f>
        <v>0.86900000000000099</v>
      </c>
    </row>
    <row r="872" spans="1:7" x14ac:dyDescent="0.25">
      <c r="A872" s="11">
        <v>0.12999999999999901</v>
      </c>
      <c r="B872" s="7">
        <f>ROUND((MAX((最优测算!$D$7*A872-SUM(最优测算!$D$9:$D$25))*{3;10;20;25;30;35;45}%-{0;2520;16920;31920;52920;85920;181920},0)+IFERROR(最优测算!$D$7*(1-A872)*VLOOKUP(最优测算!$D$7*(1-A872)/12-1%%,数据!$J$3:$L$9,2,1)-VLOOKUP(最优测算!$D$7*(1-A872)/12-1%%,数据!$J$3:$L$9,3,1),0))/最优测算!$D$7,5)</f>
        <v>0.21159</v>
      </c>
      <c r="C872" s="8">
        <f>最优测算!$D$7*A872</f>
        <v>58499.999999999549</v>
      </c>
      <c r="D872" s="8">
        <f>最优测算!$D$7*(1-A872)</f>
        <v>391500.00000000047</v>
      </c>
      <c r="E8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2" s="12" t="e">
        <f>IF(表2_4[[#This Row],[年收入总个人所得税税负]]=MIN(表2_4[[#All],[年收入总个人所得税税负]]),表2_4[[#This Row],[年收入总个人所得税税负]],NA())</f>
        <v>#N/A</v>
      </c>
      <c r="G872" s="12">
        <f>1-表2_4[[#This Row],[薪酬发放比例]]</f>
        <v>0.87000000000000099</v>
      </c>
    </row>
    <row r="873" spans="1:7" x14ac:dyDescent="0.25">
      <c r="A873" s="11">
        <v>0.128999999999999</v>
      </c>
      <c r="B873" s="7">
        <f>ROUND((MAX((最优测算!$D$7*A873-SUM(最优测算!$D$9:$D$25))*{3;10;20;25;30;35;45}%-{0;2520;16920;31920;52920;85920;181920},0)+IFERROR(最优测算!$D$7*(1-A873)*VLOOKUP(最优测算!$D$7*(1-A873)/12-1%%,数据!$J$3:$L$9,2,1)-VLOOKUP(最优测算!$D$7*(1-A873)/12-1%%,数据!$J$3:$L$9,3,1),0))/最优测算!$D$7,5)</f>
        <v>0.21184</v>
      </c>
      <c r="C873" s="8">
        <f>最优测算!$D$7*A873</f>
        <v>58049.999999999549</v>
      </c>
      <c r="D873" s="8">
        <f>最优测算!$D$7*(1-A873)</f>
        <v>391950.00000000047</v>
      </c>
      <c r="E8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3" s="12" t="e">
        <f>IF(表2_4[[#This Row],[年收入总个人所得税税负]]=MIN(表2_4[[#All],[年收入总个人所得税税负]]),表2_4[[#This Row],[年收入总个人所得税税负]],NA())</f>
        <v>#N/A</v>
      </c>
      <c r="G873" s="12">
        <f>1-表2_4[[#This Row],[薪酬发放比例]]</f>
        <v>0.871000000000001</v>
      </c>
    </row>
    <row r="874" spans="1:7" x14ac:dyDescent="0.25">
      <c r="A874" s="11">
        <v>0.127999999999999</v>
      </c>
      <c r="B874" s="7">
        <f>ROUND((MAX((最优测算!$D$7*A874-SUM(最优测算!$D$9:$D$25))*{3;10;20;25;30;35;45}%-{0;2520;16920;31920;52920;85920;181920},0)+IFERROR(最优测算!$D$7*(1-A874)*VLOOKUP(最优测算!$D$7*(1-A874)/12-1%%,数据!$J$3:$L$9,2,1)-VLOOKUP(最优测算!$D$7*(1-A874)/12-1%%,数据!$J$3:$L$9,3,1),0))/最优测算!$D$7,5)</f>
        <v>0.21209</v>
      </c>
      <c r="C874" s="8">
        <f>最优测算!$D$7*A874</f>
        <v>57599.999999999549</v>
      </c>
      <c r="D874" s="8">
        <f>最优测算!$D$7*(1-A874)</f>
        <v>392400.00000000047</v>
      </c>
      <c r="E8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4" s="12" t="e">
        <f>IF(表2_4[[#This Row],[年收入总个人所得税税负]]=MIN(表2_4[[#All],[年收入总个人所得税税负]]),表2_4[[#This Row],[年收入总个人所得税税负]],NA())</f>
        <v>#N/A</v>
      </c>
      <c r="G874" s="12">
        <f>1-表2_4[[#This Row],[薪酬发放比例]]</f>
        <v>0.872000000000001</v>
      </c>
    </row>
    <row r="875" spans="1:7" x14ac:dyDescent="0.25">
      <c r="A875" s="11">
        <v>0.126999999999999</v>
      </c>
      <c r="B875" s="7">
        <f>ROUND((MAX((最优测算!$D$7*A875-SUM(最优测算!$D$9:$D$25))*{3;10;20;25;30;35;45}%-{0;2520;16920;31920;52920;85920;181920},0)+IFERROR(最优测算!$D$7*(1-A875)*VLOOKUP(最优测算!$D$7*(1-A875)/12-1%%,数据!$J$3:$L$9,2,1)-VLOOKUP(最优测算!$D$7*(1-A875)/12-1%%,数据!$J$3:$L$9,3,1),0))/最优测算!$D$7,5)</f>
        <v>0.21234</v>
      </c>
      <c r="C875" s="8">
        <f>最优测算!$D$7*A875</f>
        <v>57149.999999999549</v>
      </c>
      <c r="D875" s="8">
        <f>最优测算!$D$7*(1-A875)</f>
        <v>392850.00000000047</v>
      </c>
      <c r="E8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5" s="12" t="e">
        <f>IF(表2_4[[#This Row],[年收入总个人所得税税负]]=MIN(表2_4[[#All],[年收入总个人所得税税负]]),表2_4[[#This Row],[年收入总个人所得税税负]],NA())</f>
        <v>#N/A</v>
      </c>
      <c r="G875" s="12">
        <f>1-表2_4[[#This Row],[薪酬发放比例]]</f>
        <v>0.873000000000001</v>
      </c>
    </row>
    <row r="876" spans="1:7" x14ac:dyDescent="0.25">
      <c r="A876" s="11">
        <v>0.125999999999999</v>
      </c>
      <c r="B876" s="7">
        <f>ROUND((MAX((最优测算!$D$7*A876-SUM(最优测算!$D$9:$D$25))*{3;10;20;25;30;35;45}%-{0;2520;16920;31920;52920;85920;181920},0)+IFERROR(最优测算!$D$7*(1-A876)*VLOOKUP(最优测算!$D$7*(1-A876)/12-1%%,数据!$J$3:$L$9,2,1)-VLOOKUP(最优测算!$D$7*(1-A876)/12-1%%,数据!$J$3:$L$9,3,1),0))/最优测算!$D$7,5)</f>
        <v>0.21259</v>
      </c>
      <c r="C876" s="8">
        <f>最优测算!$D$7*A876</f>
        <v>56699.999999999549</v>
      </c>
      <c r="D876" s="8">
        <f>最优测算!$D$7*(1-A876)</f>
        <v>393300.00000000047</v>
      </c>
      <c r="E8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6" s="12" t="e">
        <f>IF(表2_4[[#This Row],[年收入总个人所得税税负]]=MIN(表2_4[[#All],[年收入总个人所得税税负]]),表2_4[[#This Row],[年收入总个人所得税税负]],NA())</f>
        <v>#N/A</v>
      </c>
      <c r="G876" s="12">
        <f>1-表2_4[[#This Row],[薪酬发放比例]]</f>
        <v>0.874000000000001</v>
      </c>
    </row>
    <row r="877" spans="1:7" x14ac:dyDescent="0.25">
      <c r="A877" s="11">
        <v>0.124999999999999</v>
      </c>
      <c r="B877" s="7">
        <f>ROUND((MAX((最优测算!$D$7*A877-SUM(最优测算!$D$9:$D$25))*{3;10;20;25;30;35;45}%-{0;2520;16920;31920;52920;85920;181920},0)+IFERROR(最优测算!$D$7*(1-A877)*VLOOKUP(最优测算!$D$7*(1-A877)/12-1%%,数据!$J$3:$L$9,2,1)-VLOOKUP(最优测算!$D$7*(1-A877)/12-1%%,数据!$J$3:$L$9,3,1),0))/最优测算!$D$7,5)</f>
        <v>0.21284</v>
      </c>
      <c r="C877" s="8">
        <f>最优测算!$D$7*A877</f>
        <v>56249.999999999549</v>
      </c>
      <c r="D877" s="8">
        <f>最优测算!$D$7*(1-A877)</f>
        <v>393750.00000000047</v>
      </c>
      <c r="E8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7" s="12" t="e">
        <f>IF(表2_4[[#This Row],[年收入总个人所得税税负]]=MIN(表2_4[[#All],[年收入总个人所得税税负]]),表2_4[[#This Row],[年收入总个人所得税税负]],NA())</f>
        <v>#N/A</v>
      </c>
      <c r="G877" s="12">
        <f>1-表2_4[[#This Row],[薪酬发放比例]]</f>
        <v>0.875000000000001</v>
      </c>
    </row>
    <row r="878" spans="1:7" x14ac:dyDescent="0.25">
      <c r="A878" s="11">
        <v>0.123999999999999</v>
      </c>
      <c r="B878" s="7">
        <f>ROUND((MAX((最优测算!$D$7*A878-SUM(最优测算!$D$9:$D$25))*{3;10;20;25;30;35;45}%-{0;2520;16920;31920;52920;85920;181920},0)+IFERROR(最优测算!$D$7*(1-A878)*VLOOKUP(最优测算!$D$7*(1-A878)/12-1%%,数据!$J$3:$L$9,2,1)-VLOOKUP(最优测算!$D$7*(1-A878)/12-1%%,数据!$J$3:$L$9,3,1),0))/最优测算!$D$7,5)</f>
        <v>0.21309</v>
      </c>
      <c r="C878" s="8">
        <f>最优测算!$D$7*A878</f>
        <v>55799.999999999549</v>
      </c>
      <c r="D878" s="8">
        <f>最优测算!$D$7*(1-A878)</f>
        <v>394200.00000000047</v>
      </c>
      <c r="E8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8" s="12" t="e">
        <f>IF(表2_4[[#This Row],[年收入总个人所得税税负]]=MIN(表2_4[[#All],[年收入总个人所得税税负]]),表2_4[[#This Row],[年收入总个人所得税税负]],NA())</f>
        <v>#N/A</v>
      </c>
      <c r="G878" s="12">
        <f>1-表2_4[[#This Row],[薪酬发放比例]]</f>
        <v>0.876000000000001</v>
      </c>
    </row>
    <row r="879" spans="1:7" x14ac:dyDescent="0.25">
      <c r="A879" s="11">
        <v>0.122999999999999</v>
      </c>
      <c r="B879" s="7">
        <f>ROUND((MAX((最优测算!$D$7*A879-SUM(最优测算!$D$9:$D$25))*{3;10;20;25;30;35;45}%-{0;2520;16920;31920;52920;85920;181920},0)+IFERROR(最优测算!$D$7*(1-A879)*VLOOKUP(最优测算!$D$7*(1-A879)/12-1%%,数据!$J$3:$L$9,2,1)-VLOOKUP(最优测算!$D$7*(1-A879)/12-1%%,数据!$J$3:$L$9,3,1),0))/最优测算!$D$7,5)</f>
        <v>0.21334</v>
      </c>
      <c r="C879" s="8">
        <f>最优测算!$D$7*A879</f>
        <v>55349.999999999549</v>
      </c>
      <c r="D879" s="8">
        <f>最优测算!$D$7*(1-A879)</f>
        <v>394650.00000000047</v>
      </c>
      <c r="E8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79" s="12" t="e">
        <f>IF(表2_4[[#This Row],[年收入总个人所得税税负]]=MIN(表2_4[[#All],[年收入总个人所得税税负]]),表2_4[[#This Row],[年收入总个人所得税税负]],NA())</f>
        <v>#N/A</v>
      </c>
      <c r="G879" s="12">
        <f>1-表2_4[[#This Row],[薪酬发放比例]]</f>
        <v>0.877000000000001</v>
      </c>
    </row>
    <row r="880" spans="1:7" x14ac:dyDescent="0.25">
      <c r="A880" s="11">
        <v>0.121999999999999</v>
      </c>
      <c r="B880" s="7">
        <f>ROUND((MAX((最优测算!$D$7*A880-SUM(最优测算!$D$9:$D$25))*{3;10;20;25;30;35;45}%-{0;2520;16920;31920;52920;85920;181920},0)+IFERROR(最优测算!$D$7*(1-A880)*VLOOKUP(最优测算!$D$7*(1-A880)/12-1%%,数据!$J$3:$L$9,2,1)-VLOOKUP(最优测算!$D$7*(1-A880)/12-1%%,数据!$J$3:$L$9,3,1),0))/最优测算!$D$7,5)</f>
        <v>0.21359</v>
      </c>
      <c r="C880" s="8">
        <f>最优测算!$D$7*A880</f>
        <v>54899.999999999549</v>
      </c>
      <c r="D880" s="8">
        <f>最优测算!$D$7*(1-A880)</f>
        <v>395100.00000000047</v>
      </c>
      <c r="E8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0" s="12" t="e">
        <f>IF(表2_4[[#This Row],[年收入总个人所得税税负]]=MIN(表2_4[[#All],[年收入总个人所得税税负]]),表2_4[[#This Row],[年收入总个人所得税税负]],NA())</f>
        <v>#N/A</v>
      </c>
      <c r="G880" s="12">
        <f>1-表2_4[[#This Row],[薪酬发放比例]]</f>
        <v>0.878000000000001</v>
      </c>
    </row>
    <row r="881" spans="1:7" x14ac:dyDescent="0.25">
      <c r="A881" s="11">
        <v>0.120999999999999</v>
      </c>
      <c r="B881" s="7">
        <f>ROUND((MAX((最优测算!$D$7*A881-SUM(最优测算!$D$9:$D$25))*{3;10;20;25;30;35;45}%-{0;2520;16920;31920;52920;85920;181920},0)+IFERROR(最优测算!$D$7*(1-A881)*VLOOKUP(最优测算!$D$7*(1-A881)/12-1%%,数据!$J$3:$L$9,2,1)-VLOOKUP(最优测算!$D$7*(1-A881)/12-1%%,数据!$J$3:$L$9,3,1),0))/最优测算!$D$7,5)</f>
        <v>0.21384</v>
      </c>
      <c r="C881" s="8">
        <f>最优测算!$D$7*A881</f>
        <v>54449.999999999549</v>
      </c>
      <c r="D881" s="8">
        <f>最优测算!$D$7*(1-A881)</f>
        <v>395550.00000000047</v>
      </c>
      <c r="E8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1" s="12" t="e">
        <f>IF(表2_4[[#This Row],[年收入总个人所得税税负]]=MIN(表2_4[[#All],[年收入总个人所得税税负]]),表2_4[[#This Row],[年收入总个人所得税税负]],NA())</f>
        <v>#N/A</v>
      </c>
      <c r="G881" s="12">
        <f>1-表2_4[[#This Row],[薪酬发放比例]]</f>
        <v>0.879000000000001</v>
      </c>
    </row>
    <row r="882" spans="1:7" x14ac:dyDescent="0.25">
      <c r="A882" s="11">
        <v>0.119999999999999</v>
      </c>
      <c r="B882" s="7">
        <f>ROUND((MAX((最优测算!$D$7*A882-SUM(最优测算!$D$9:$D$25))*{3;10;20;25;30;35;45}%-{0;2520;16920;31920;52920;85920;181920},0)+IFERROR(最优测算!$D$7*(1-A882)*VLOOKUP(最优测算!$D$7*(1-A882)/12-1%%,数据!$J$3:$L$9,2,1)-VLOOKUP(最优测算!$D$7*(1-A882)/12-1%%,数据!$J$3:$L$9,3,1),0))/最优测算!$D$7,5)</f>
        <v>0.21409</v>
      </c>
      <c r="C882" s="8">
        <f>最优测算!$D$7*A882</f>
        <v>53999.999999999549</v>
      </c>
      <c r="D882" s="8">
        <f>最优测算!$D$7*(1-A882)</f>
        <v>396000.00000000047</v>
      </c>
      <c r="E8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2" s="12" t="e">
        <f>IF(表2_4[[#This Row],[年收入总个人所得税税负]]=MIN(表2_4[[#All],[年收入总个人所得税税负]]),表2_4[[#This Row],[年收入总个人所得税税负]],NA())</f>
        <v>#N/A</v>
      </c>
      <c r="G882" s="12">
        <f>1-表2_4[[#This Row],[薪酬发放比例]]</f>
        <v>0.880000000000001</v>
      </c>
    </row>
    <row r="883" spans="1:7" x14ac:dyDescent="0.25">
      <c r="A883" s="11">
        <v>0.118999999999999</v>
      </c>
      <c r="B883" s="7">
        <f>ROUND((MAX((最优测算!$D$7*A883-SUM(最优测算!$D$9:$D$25))*{3;10;20;25;30;35;45}%-{0;2520;16920;31920;52920;85920;181920},0)+IFERROR(最优测算!$D$7*(1-A883)*VLOOKUP(最优测算!$D$7*(1-A883)/12-1%%,数据!$J$3:$L$9,2,1)-VLOOKUP(最优测算!$D$7*(1-A883)/12-1%%,数据!$J$3:$L$9,3,1),0))/最优测算!$D$7,5)</f>
        <v>0.21434</v>
      </c>
      <c r="C883" s="8">
        <f>最优测算!$D$7*A883</f>
        <v>53549.999999999549</v>
      </c>
      <c r="D883" s="8">
        <f>最优测算!$D$7*(1-A883)</f>
        <v>396450.00000000047</v>
      </c>
      <c r="E8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3" s="12" t="e">
        <f>IF(表2_4[[#This Row],[年收入总个人所得税税负]]=MIN(表2_4[[#All],[年收入总个人所得税税负]]),表2_4[[#This Row],[年收入总个人所得税税负]],NA())</f>
        <v>#N/A</v>
      </c>
      <c r="G883" s="12">
        <f>1-表2_4[[#This Row],[薪酬发放比例]]</f>
        <v>0.881000000000001</v>
      </c>
    </row>
    <row r="884" spans="1:7" x14ac:dyDescent="0.25">
      <c r="A884" s="11">
        <v>0.11799999999999899</v>
      </c>
      <c r="B884" s="7">
        <f>ROUND((MAX((最优测算!$D$7*A884-SUM(最优测算!$D$9:$D$25))*{3;10;20;25;30;35;45}%-{0;2520;16920;31920;52920;85920;181920},0)+IFERROR(最优测算!$D$7*(1-A884)*VLOOKUP(最优测算!$D$7*(1-A884)/12-1%%,数据!$J$3:$L$9,2,1)-VLOOKUP(最优测算!$D$7*(1-A884)/12-1%%,数据!$J$3:$L$9,3,1),0))/最优测算!$D$7,5)</f>
        <v>0.21459</v>
      </c>
      <c r="C884" s="8">
        <f>最优测算!$D$7*A884</f>
        <v>53099.999999999549</v>
      </c>
      <c r="D884" s="8">
        <f>最优测算!$D$7*(1-A884)</f>
        <v>396900.00000000047</v>
      </c>
      <c r="E8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4" s="12" t="e">
        <f>IF(表2_4[[#This Row],[年收入总个人所得税税负]]=MIN(表2_4[[#All],[年收入总个人所得税税负]]),表2_4[[#This Row],[年收入总个人所得税税负]],NA())</f>
        <v>#N/A</v>
      </c>
      <c r="G884" s="12">
        <f>1-表2_4[[#This Row],[薪酬发放比例]]</f>
        <v>0.88200000000000101</v>
      </c>
    </row>
    <row r="885" spans="1:7" x14ac:dyDescent="0.25">
      <c r="A885" s="11">
        <v>0.11699999999999899</v>
      </c>
      <c r="B885" s="7">
        <f>ROUND((MAX((最优测算!$D$7*A885-SUM(最优测算!$D$9:$D$25))*{3;10;20;25;30;35;45}%-{0;2520;16920;31920;52920;85920;181920},0)+IFERROR(最优测算!$D$7*(1-A885)*VLOOKUP(最优测算!$D$7*(1-A885)/12-1%%,数据!$J$3:$L$9,2,1)-VLOOKUP(最优测算!$D$7*(1-A885)/12-1%%,数据!$J$3:$L$9,3,1),0))/最优测算!$D$7,5)</f>
        <v>0.21484</v>
      </c>
      <c r="C885" s="8">
        <f>最优测算!$D$7*A885</f>
        <v>52649.999999999549</v>
      </c>
      <c r="D885" s="8">
        <f>最优测算!$D$7*(1-A885)</f>
        <v>397350.00000000047</v>
      </c>
      <c r="E8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5" s="12" t="e">
        <f>IF(表2_4[[#This Row],[年收入总个人所得税税负]]=MIN(表2_4[[#All],[年收入总个人所得税税负]]),表2_4[[#This Row],[年收入总个人所得税税负]],NA())</f>
        <v>#N/A</v>
      </c>
      <c r="G885" s="12">
        <f>1-表2_4[[#This Row],[薪酬发放比例]]</f>
        <v>0.88300000000000101</v>
      </c>
    </row>
    <row r="886" spans="1:7" x14ac:dyDescent="0.25">
      <c r="A886" s="11">
        <v>0.11599999999999901</v>
      </c>
      <c r="B886" s="7">
        <f>ROUND((MAX((最优测算!$D$7*A886-SUM(最优测算!$D$9:$D$25))*{3;10;20;25;30;35;45}%-{0;2520;16920;31920;52920;85920;181920},0)+IFERROR(最优测算!$D$7*(1-A886)*VLOOKUP(最优测算!$D$7*(1-A886)/12-1%%,数据!$J$3:$L$9,2,1)-VLOOKUP(最优测算!$D$7*(1-A886)/12-1%%,数据!$J$3:$L$9,3,1),0))/最优测算!$D$7,5)</f>
        <v>0.21509</v>
      </c>
      <c r="C886" s="8">
        <f>最优测算!$D$7*A886</f>
        <v>52199.999999999556</v>
      </c>
      <c r="D886" s="8">
        <f>最优测算!$D$7*(1-A886)</f>
        <v>397800.00000000047</v>
      </c>
      <c r="E8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6" s="12" t="e">
        <f>IF(表2_4[[#This Row],[年收入总个人所得税税负]]=MIN(表2_4[[#All],[年收入总个人所得税税负]]),表2_4[[#This Row],[年收入总个人所得税税负]],NA())</f>
        <v>#N/A</v>
      </c>
      <c r="G886" s="12">
        <f>1-表2_4[[#This Row],[薪酬发放比例]]</f>
        <v>0.88400000000000101</v>
      </c>
    </row>
    <row r="887" spans="1:7" x14ac:dyDescent="0.25">
      <c r="A887" s="11">
        <v>0.11499999999999901</v>
      </c>
      <c r="B887" s="7">
        <f>ROUND((MAX((最优测算!$D$7*A887-SUM(最优测算!$D$9:$D$25))*{3;10;20;25;30;35;45}%-{0;2520;16920;31920;52920;85920;181920},0)+IFERROR(最优测算!$D$7*(1-A887)*VLOOKUP(最优测算!$D$7*(1-A887)/12-1%%,数据!$J$3:$L$9,2,1)-VLOOKUP(最优测算!$D$7*(1-A887)/12-1%%,数据!$J$3:$L$9,3,1),0))/最优测算!$D$7,5)</f>
        <v>0.21534</v>
      </c>
      <c r="C887" s="8">
        <f>最优测算!$D$7*A887</f>
        <v>51749.999999999556</v>
      </c>
      <c r="D887" s="8">
        <f>最优测算!$D$7*(1-A887)</f>
        <v>398250.00000000047</v>
      </c>
      <c r="E8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7" s="12" t="e">
        <f>IF(表2_4[[#This Row],[年收入总个人所得税税负]]=MIN(表2_4[[#All],[年收入总个人所得税税负]]),表2_4[[#This Row],[年收入总个人所得税税负]],NA())</f>
        <v>#N/A</v>
      </c>
      <c r="G887" s="12">
        <f>1-表2_4[[#This Row],[薪酬发放比例]]</f>
        <v>0.88500000000000101</v>
      </c>
    </row>
    <row r="888" spans="1:7" x14ac:dyDescent="0.25">
      <c r="A888" s="11">
        <v>0.113999999999999</v>
      </c>
      <c r="B888" s="7">
        <f>ROUND((MAX((最优测算!$D$7*A888-SUM(最优测算!$D$9:$D$25))*{3;10;20;25;30;35;45}%-{0;2520;16920;31920;52920;85920;181920},0)+IFERROR(最优测算!$D$7*(1-A888)*VLOOKUP(最优测算!$D$7*(1-A888)/12-1%%,数据!$J$3:$L$9,2,1)-VLOOKUP(最优测算!$D$7*(1-A888)/12-1%%,数据!$J$3:$L$9,3,1),0))/最优测算!$D$7,5)</f>
        <v>0.21559</v>
      </c>
      <c r="C888" s="8">
        <f>最优测算!$D$7*A888</f>
        <v>51299.999999999549</v>
      </c>
      <c r="D888" s="8">
        <f>最优测算!$D$7*(1-A888)</f>
        <v>398700.00000000047</v>
      </c>
      <c r="E8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8" s="12" t="e">
        <f>IF(表2_4[[#This Row],[年收入总个人所得税税负]]=MIN(表2_4[[#All],[年收入总个人所得税税负]]),表2_4[[#This Row],[年收入总个人所得税税负]],NA())</f>
        <v>#N/A</v>
      </c>
      <c r="G888" s="12">
        <f>1-表2_4[[#This Row],[薪酬发放比例]]</f>
        <v>0.88600000000000101</v>
      </c>
    </row>
    <row r="889" spans="1:7" x14ac:dyDescent="0.25">
      <c r="A889" s="11">
        <v>0.112999999999999</v>
      </c>
      <c r="B889" s="7">
        <f>ROUND((MAX((最优测算!$D$7*A889-SUM(最优测算!$D$9:$D$25))*{3;10;20;25;30;35;45}%-{0;2520;16920;31920;52920;85920;181920},0)+IFERROR(最优测算!$D$7*(1-A889)*VLOOKUP(最优测算!$D$7*(1-A889)/12-1%%,数据!$J$3:$L$9,2,1)-VLOOKUP(最优测算!$D$7*(1-A889)/12-1%%,数据!$J$3:$L$9,3,1),0))/最优测算!$D$7,5)</f>
        <v>0.21584</v>
      </c>
      <c r="C889" s="8">
        <f>最优测算!$D$7*A889</f>
        <v>50849.999999999549</v>
      </c>
      <c r="D889" s="8">
        <f>最优测算!$D$7*(1-A889)</f>
        <v>399150.00000000047</v>
      </c>
      <c r="E8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89" s="12" t="e">
        <f>IF(表2_4[[#This Row],[年收入总个人所得税税负]]=MIN(表2_4[[#All],[年收入总个人所得税税负]]),表2_4[[#This Row],[年收入总个人所得税税负]],NA())</f>
        <v>#N/A</v>
      </c>
      <c r="G889" s="12">
        <f>1-表2_4[[#This Row],[薪酬发放比例]]</f>
        <v>0.88700000000000101</v>
      </c>
    </row>
    <row r="890" spans="1:7" x14ac:dyDescent="0.25">
      <c r="A890" s="11">
        <v>0.111999999999999</v>
      </c>
      <c r="B890" s="7">
        <f>ROUND((MAX((最优测算!$D$7*A890-SUM(最优测算!$D$9:$D$25))*{3;10;20;25;30;35;45}%-{0;2520;16920;31920;52920;85920;181920},0)+IFERROR(最优测算!$D$7*(1-A890)*VLOOKUP(最优测算!$D$7*(1-A890)/12-1%%,数据!$J$3:$L$9,2,1)-VLOOKUP(最优测算!$D$7*(1-A890)/12-1%%,数据!$J$3:$L$9,3,1),0))/最优测算!$D$7,5)</f>
        <v>0.21609</v>
      </c>
      <c r="C890" s="8">
        <f>最优测算!$D$7*A890</f>
        <v>50399.999999999549</v>
      </c>
      <c r="D890" s="8">
        <f>最优测算!$D$7*(1-A890)</f>
        <v>399600.00000000047</v>
      </c>
      <c r="E8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0" s="12" t="e">
        <f>IF(表2_4[[#This Row],[年收入总个人所得税税负]]=MIN(表2_4[[#All],[年收入总个人所得税税负]]),表2_4[[#This Row],[年收入总个人所得税税负]],NA())</f>
        <v>#N/A</v>
      </c>
      <c r="G890" s="12">
        <f>1-表2_4[[#This Row],[薪酬发放比例]]</f>
        <v>0.88800000000000101</v>
      </c>
    </row>
    <row r="891" spans="1:7" x14ac:dyDescent="0.25">
      <c r="A891" s="11">
        <v>0.110999999999999</v>
      </c>
      <c r="B891" s="7">
        <f>ROUND((MAX((最优测算!$D$7*A891-SUM(最优测算!$D$9:$D$25))*{3;10;20;25;30;35;45}%-{0;2520;16920;31920;52920;85920;181920},0)+IFERROR(最优测算!$D$7*(1-A891)*VLOOKUP(最优测算!$D$7*(1-A891)/12-1%%,数据!$J$3:$L$9,2,1)-VLOOKUP(最优测算!$D$7*(1-A891)/12-1%%,数据!$J$3:$L$9,3,1),0))/最优测算!$D$7,5)</f>
        <v>0.21634</v>
      </c>
      <c r="C891" s="8">
        <f>最优测算!$D$7*A891</f>
        <v>49949.999999999549</v>
      </c>
      <c r="D891" s="8">
        <f>最优测算!$D$7*(1-A891)</f>
        <v>400050.00000000047</v>
      </c>
      <c r="E8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1" s="12" t="e">
        <f>IF(表2_4[[#This Row],[年收入总个人所得税税负]]=MIN(表2_4[[#All],[年收入总个人所得税税负]]),表2_4[[#This Row],[年收入总个人所得税税负]],NA())</f>
        <v>#N/A</v>
      </c>
      <c r="G891" s="12">
        <f>1-表2_4[[#This Row],[薪酬发放比例]]</f>
        <v>0.88900000000000101</v>
      </c>
    </row>
    <row r="892" spans="1:7" x14ac:dyDescent="0.25">
      <c r="A892" s="11">
        <v>0.109999999999999</v>
      </c>
      <c r="B892" s="7">
        <f>ROUND((MAX((最优测算!$D$7*A892-SUM(最优测算!$D$9:$D$25))*{3;10;20;25;30;35;45}%-{0;2520;16920;31920;52920;85920;181920},0)+IFERROR(最优测算!$D$7*(1-A892)*VLOOKUP(最优测算!$D$7*(1-A892)/12-1%%,数据!$J$3:$L$9,2,1)-VLOOKUP(最优测算!$D$7*(1-A892)/12-1%%,数据!$J$3:$L$9,3,1),0))/最优测算!$D$7,5)</f>
        <v>0.21659</v>
      </c>
      <c r="C892" s="8">
        <f>最优测算!$D$7*A892</f>
        <v>49499.999999999549</v>
      </c>
      <c r="D892" s="8">
        <f>最优测算!$D$7*(1-A892)</f>
        <v>400500.00000000047</v>
      </c>
      <c r="E8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2" s="12" t="e">
        <f>IF(表2_4[[#This Row],[年收入总个人所得税税负]]=MIN(表2_4[[#All],[年收入总个人所得税税负]]),表2_4[[#This Row],[年收入总个人所得税税负]],NA())</f>
        <v>#N/A</v>
      </c>
      <c r="G892" s="12">
        <f>1-表2_4[[#This Row],[薪酬发放比例]]</f>
        <v>0.89000000000000101</v>
      </c>
    </row>
    <row r="893" spans="1:7" x14ac:dyDescent="0.25">
      <c r="A893" s="11">
        <v>0.108999999999999</v>
      </c>
      <c r="B893" s="7">
        <f>ROUND((MAX((最优测算!$D$7*A893-SUM(最优测算!$D$9:$D$25))*{3;10;20;25;30;35;45}%-{0;2520;16920;31920;52920;85920;181920},0)+IFERROR(最优测算!$D$7*(1-A893)*VLOOKUP(最优测算!$D$7*(1-A893)/12-1%%,数据!$J$3:$L$9,2,1)-VLOOKUP(最优测算!$D$7*(1-A893)/12-1%%,数据!$J$3:$L$9,3,1),0))/最优测算!$D$7,5)</f>
        <v>0.21684</v>
      </c>
      <c r="C893" s="8">
        <f>最优测算!$D$7*A893</f>
        <v>49049.999999999549</v>
      </c>
      <c r="D893" s="8">
        <f>最优测算!$D$7*(1-A893)</f>
        <v>400950.00000000047</v>
      </c>
      <c r="E8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3" s="12" t="e">
        <f>IF(表2_4[[#This Row],[年收入总个人所得税税负]]=MIN(表2_4[[#All],[年收入总个人所得税税负]]),表2_4[[#This Row],[年收入总个人所得税税负]],NA())</f>
        <v>#N/A</v>
      </c>
      <c r="G893" s="12">
        <f>1-表2_4[[#This Row],[薪酬发放比例]]</f>
        <v>0.89100000000000101</v>
      </c>
    </row>
    <row r="894" spans="1:7" x14ac:dyDescent="0.25">
      <c r="A894" s="11">
        <v>0.107999999999999</v>
      </c>
      <c r="B894" s="7">
        <f>ROUND((MAX((最优测算!$D$7*A894-SUM(最优测算!$D$9:$D$25))*{3;10;20;25;30;35;45}%-{0;2520;16920;31920;52920;85920;181920},0)+IFERROR(最优测算!$D$7*(1-A894)*VLOOKUP(最优测算!$D$7*(1-A894)/12-1%%,数据!$J$3:$L$9,2,1)-VLOOKUP(最优测算!$D$7*(1-A894)/12-1%%,数据!$J$3:$L$9,3,1),0))/最优测算!$D$7,5)</f>
        <v>0.21709000000000001</v>
      </c>
      <c r="C894" s="8">
        <f>最优测算!$D$7*A894</f>
        <v>48599.999999999549</v>
      </c>
      <c r="D894" s="8">
        <f>最优测算!$D$7*(1-A894)</f>
        <v>401400.00000000047</v>
      </c>
      <c r="E8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4" s="12" t="e">
        <f>IF(表2_4[[#This Row],[年收入总个人所得税税负]]=MIN(表2_4[[#All],[年收入总个人所得税税负]]),表2_4[[#This Row],[年收入总个人所得税税负]],NA())</f>
        <v>#N/A</v>
      </c>
      <c r="G894" s="12">
        <f>1-表2_4[[#This Row],[薪酬发放比例]]</f>
        <v>0.89200000000000101</v>
      </c>
    </row>
    <row r="895" spans="1:7" x14ac:dyDescent="0.25">
      <c r="A895" s="11">
        <v>0.106999999999999</v>
      </c>
      <c r="B895" s="7">
        <f>ROUND((MAX((最优测算!$D$7*A895-SUM(最优测算!$D$9:$D$25))*{3;10;20;25;30;35;45}%-{0;2520;16920;31920;52920;85920;181920},0)+IFERROR(最优测算!$D$7*(1-A895)*VLOOKUP(最优测算!$D$7*(1-A895)/12-1%%,数据!$J$3:$L$9,2,1)-VLOOKUP(最优测算!$D$7*(1-A895)/12-1%%,数据!$J$3:$L$9,3,1),0))/最优测算!$D$7,5)</f>
        <v>0.21734000000000001</v>
      </c>
      <c r="C895" s="8">
        <f>最优测算!$D$7*A895</f>
        <v>48149.999999999549</v>
      </c>
      <c r="D895" s="8">
        <f>最优测算!$D$7*(1-A895)</f>
        <v>401850.00000000047</v>
      </c>
      <c r="E8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5" s="12" t="e">
        <f>IF(表2_4[[#This Row],[年收入总个人所得税税负]]=MIN(表2_4[[#All],[年收入总个人所得税税负]]),表2_4[[#This Row],[年收入总个人所得税税负]],NA())</f>
        <v>#N/A</v>
      </c>
      <c r="G895" s="12">
        <f>1-表2_4[[#This Row],[薪酬发放比例]]</f>
        <v>0.89300000000000102</v>
      </c>
    </row>
    <row r="896" spans="1:7" x14ac:dyDescent="0.25">
      <c r="A896" s="11">
        <v>0.105999999999999</v>
      </c>
      <c r="B896" s="7">
        <f>ROUND((MAX((最优测算!$D$7*A896-SUM(最优测算!$D$9:$D$25))*{3;10;20;25;30;35;45}%-{0;2520;16920;31920;52920;85920;181920},0)+IFERROR(最优测算!$D$7*(1-A896)*VLOOKUP(最优测算!$D$7*(1-A896)/12-1%%,数据!$J$3:$L$9,2,1)-VLOOKUP(最优测算!$D$7*(1-A896)/12-1%%,数据!$J$3:$L$9,3,1),0))/最优测算!$D$7,5)</f>
        <v>0.21759000000000001</v>
      </c>
      <c r="C896" s="8">
        <f>最优测算!$D$7*A896</f>
        <v>47699.999999999549</v>
      </c>
      <c r="D896" s="8">
        <f>最优测算!$D$7*(1-A896)</f>
        <v>402300.00000000047</v>
      </c>
      <c r="E8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6" s="12" t="e">
        <f>IF(表2_4[[#This Row],[年收入总个人所得税税负]]=MIN(表2_4[[#All],[年收入总个人所得税税负]]),表2_4[[#This Row],[年收入总个人所得税税负]],NA())</f>
        <v>#N/A</v>
      </c>
      <c r="G896" s="12">
        <f>1-表2_4[[#This Row],[薪酬发放比例]]</f>
        <v>0.89400000000000102</v>
      </c>
    </row>
    <row r="897" spans="1:7" x14ac:dyDescent="0.25">
      <c r="A897" s="11">
        <v>0.104999999999999</v>
      </c>
      <c r="B897" s="7">
        <f>ROUND((MAX((最优测算!$D$7*A897-SUM(最优测算!$D$9:$D$25))*{3;10;20;25;30;35;45}%-{0;2520;16920;31920;52920;85920;181920},0)+IFERROR(最优测算!$D$7*(1-A897)*VLOOKUP(最优测算!$D$7*(1-A897)/12-1%%,数据!$J$3:$L$9,2,1)-VLOOKUP(最优测算!$D$7*(1-A897)/12-1%%,数据!$J$3:$L$9,3,1),0))/最优测算!$D$7,5)</f>
        <v>0.21784000000000001</v>
      </c>
      <c r="C897" s="8">
        <f>最优测算!$D$7*A897</f>
        <v>47249.999999999549</v>
      </c>
      <c r="D897" s="8">
        <f>最优测算!$D$7*(1-A897)</f>
        <v>402750.00000000047</v>
      </c>
      <c r="E8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7" s="12" t="e">
        <f>IF(表2_4[[#This Row],[年收入总个人所得税税负]]=MIN(表2_4[[#All],[年收入总个人所得税税负]]),表2_4[[#This Row],[年收入总个人所得税税负]],NA())</f>
        <v>#N/A</v>
      </c>
      <c r="G897" s="12">
        <f>1-表2_4[[#This Row],[薪酬发放比例]]</f>
        <v>0.89500000000000102</v>
      </c>
    </row>
    <row r="898" spans="1:7" x14ac:dyDescent="0.25">
      <c r="A898" s="11">
        <v>0.103999999999999</v>
      </c>
      <c r="B898" s="7">
        <f>ROUND((MAX((最优测算!$D$7*A898-SUM(最优测算!$D$9:$D$25))*{3;10;20;25;30;35;45}%-{0;2520;16920;31920;52920;85920;181920},0)+IFERROR(最优测算!$D$7*(1-A898)*VLOOKUP(最优测算!$D$7*(1-A898)/12-1%%,数据!$J$3:$L$9,2,1)-VLOOKUP(最优测算!$D$7*(1-A898)/12-1%%,数据!$J$3:$L$9,3,1),0))/最优测算!$D$7,5)</f>
        <v>0.21809000000000001</v>
      </c>
      <c r="C898" s="8">
        <f>最优测算!$D$7*A898</f>
        <v>46799.999999999549</v>
      </c>
      <c r="D898" s="8">
        <f>最优测算!$D$7*(1-A898)</f>
        <v>403200.00000000047</v>
      </c>
      <c r="E8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8" s="12" t="e">
        <f>IF(表2_4[[#This Row],[年收入总个人所得税税负]]=MIN(表2_4[[#All],[年收入总个人所得税税负]]),表2_4[[#This Row],[年收入总个人所得税税负]],NA())</f>
        <v>#N/A</v>
      </c>
      <c r="G898" s="12">
        <f>1-表2_4[[#This Row],[薪酬发放比例]]</f>
        <v>0.89600000000000102</v>
      </c>
    </row>
    <row r="899" spans="1:7" x14ac:dyDescent="0.25">
      <c r="A899" s="11">
        <v>0.102999999999999</v>
      </c>
      <c r="B899" s="7">
        <f>ROUND((MAX((最优测算!$D$7*A899-SUM(最优测算!$D$9:$D$25))*{3;10;20;25;30;35;45}%-{0;2520;16920;31920;52920;85920;181920},0)+IFERROR(最优测算!$D$7*(1-A899)*VLOOKUP(最优测算!$D$7*(1-A899)/12-1%%,数据!$J$3:$L$9,2,1)-VLOOKUP(最优测算!$D$7*(1-A899)/12-1%%,数据!$J$3:$L$9,3,1),0))/最优测算!$D$7,5)</f>
        <v>0.21834000000000001</v>
      </c>
      <c r="C899" s="8">
        <f>最优测算!$D$7*A899</f>
        <v>46349.999999999549</v>
      </c>
      <c r="D899" s="8">
        <f>最优测算!$D$7*(1-A899)</f>
        <v>403650.00000000047</v>
      </c>
      <c r="E8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899" s="12" t="e">
        <f>IF(表2_4[[#This Row],[年收入总个人所得税税负]]=MIN(表2_4[[#All],[年收入总个人所得税税负]]),表2_4[[#This Row],[年收入总个人所得税税负]],NA())</f>
        <v>#N/A</v>
      </c>
      <c r="G899" s="12">
        <f>1-表2_4[[#This Row],[薪酬发放比例]]</f>
        <v>0.89700000000000102</v>
      </c>
    </row>
    <row r="900" spans="1:7" x14ac:dyDescent="0.25">
      <c r="A900" s="11">
        <v>0.10199999999999899</v>
      </c>
      <c r="B900" s="7">
        <f>ROUND((MAX((最优测算!$D$7*A900-SUM(最优测算!$D$9:$D$25))*{3;10;20;25;30;35;45}%-{0;2520;16920;31920;52920;85920;181920},0)+IFERROR(最优测算!$D$7*(1-A900)*VLOOKUP(最优测算!$D$7*(1-A900)/12-1%%,数据!$J$3:$L$9,2,1)-VLOOKUP(最优测算!$D$7*(1-A900)/12-1%%,数据!$J$3:$L$9,3,1),0))/最优测算!$D$7,5)</f>
        <v>0.21859000000000001</v>
      </c>
      <c r="C900" s="8">
        <f>最优测算!$D$7*A900</f>
        <v>45899.999999999549</v>
      </c>
      <c r="D900" s="8">
        <f>最优测算!$D$7*(1-A900)</f>
        <v>404100.00000000047</v>
      </c>
      <c r="E9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0" s="12" t="e">
        <f>IF(表2_4[[#This Row],[年收入总个人所得税税负]]=MIN(表2_4[[#All],[年收入总个人所得税税负]]),表2_4[[#This Row],[年收入总个人所得税税负]],NA())</f>
        <v>#N/A</v>
      </c>
      <c r="G900" s="12">
        <f>1-表2_4[[#This Row],[薪酬发放比例]]</f>
        <v>0.89800000000000102</v>
      </c>
    </row>
    <row r="901" spans="1:7" x14ac:dyDescent="0.25">
      <c r="A901" s="11">
        <v>0.10099999999999899</v>
      </c>
      <c r="B901" s="7">
        <f>ROUND((MAX((最优测算!$D$7*A901-SUM(最优测算!$D$9:$D$25))*{3;10;20;25;30;35;45}%-{0;2520;16920;31920;52920;85920;181920},0)+IFERROR(最优测算!$D$7*(1-A901)*VLOOKUP(最优测算!$D$7*(1-A901)/12-1%%,数据!$J$3:$L$9,2,1)-VLOOKUP(最优测算!$D$7*(1-A901)/12-1%%,数据!$J$3:$L$9,3,1),0))/最优测算!$D$7,5)</f>
        <v>0.21884000000000001</v>
      </c>
      <c r="C901" s="8">
        <f>最优测算!$D$7*A901</f>
        <v>45449.999999999549</v>
      </c>
      <c r="D901" s="8">
        <f>最优测算!$D$7*(1-A901)</f>
        <v>404550.00000000047</v>
      </c>
      <c r="E9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1" s="12" t="e">
        <f>IF(表2_4[[#This Row],[年收入总个人所得税税负]]=MIN(表2_4[[#All],[年收入总个人所得税税负]]),表2_4[[#This Row],[年收入总个人所得税税负]],NA())</f>
        <v>#N/A</v>
      </c>
      <c r="G901" s="12">
        <f>1-表2_4[[#This Row],[薪酬发放比例]]</f>
        <v>0.89900000000000102</v>
      </c>
    </row>
    <row r="902" spans="1:7" x14ac:dyDescent="0.25">
      <c r="A902" s="11">
        <v>9.9999999999999006E-2</v>
      </c>
      <c r="B902" s="7">
        <f>ROUND((MAX((最优测算!$D$7*A902-SUM(最优测算!$D$9:$D$25))*{3;10;20;25;30;35;45}%-{0;2520;16920;31920;52920;85920;181920},0)+IFERROR(最优测算!$D$7*(1-A902)*VLOOKUP(最优测算!$D$7*(1-A902)/12-1%%,数据!$J$3:$L$9,2,1)-VLOOKUP(最优测算!$D$7*(1-A902)/12-1%%,数据!$J$3:$L$9,3,1),0))/最优测算!$D$7,5)</f>
        <v>0.21909000000000001</v>
      </c>
      <c r="C902" s="8">
        <f>最优测算!$D$7*A902</f>
        <v>44999.999999999556</v>
      </c>
      <c r="D902" s="8">
        <f>最优测算!$D$7*(1-A902)</f>
        <v>405000.00000000047</v>
      </c>
      <c r="E9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2" s="12" t="e">
        <f>IF(表2_4[[#This Row],[年收入总个人所得税税负]]=MIN(表2_4[[#All],[年收入总个人所得税税负]]),表2_4[[#This Row],[年收入总个人所得税税负]],NA())</f>
        <v>#N/A</v>
      </c>
      <c r="G902" s="12">
        <f>1-表2_4[[#This Row],[薪酬发放比例]]</f>
        <v>0.90000000000000102</v>
      </c>
    </row>
    <row r="903" spans="1:7" x14ac:dyDescent="0.25">
      <c r="A903" s="11">
        <v>9.8999999999999005E-2</v>
      </c>
      <c r="B903" s="7">
        <f>ROUND((MAX((最优测算!$D$7*A903-SUM(最优测算!$D$9:$D$25))*{3;10;20;25;30;35;45}%-{0;2520;16920;31920;52920;85920;181920},0)+IFERROR(最优测算!$D$7*(1-A903)*VLOOKUP(最优测算!$D$7*(1-A903)/12-1%%,数据!$J$3:$L$9,2,1)-VLOOKUP(最优测算!$D$7*(1-A903)/12-1%%,数据!$J$3:$L$9,3,1),0))/最优测算!$D$7,5)</f>
        <v>0.21934000000000001</v>
      </c>
      <c r="C903" s="8">
        <f>最优测算!$D$7*A903</f>
        <v>44549.999999999549</v>
      </c>
      <c r="D903" s="8">
        <f>最优测算!$D$7*(1-A903)</f>
        <v>405450.00000000047</v>
      </c>
      <c r="E90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3" s="12" t="e">
        <f>IF(表2_4[[#This Row],[年收入总个人所得税税负]]=MIN(表2_4[[#All],[年收入总个人所得税税负]]),表2_4[[#This Row],[年收入总个人所得税税负]],NA())</f>
        <v>#N/A</v>
      </c>
      <c r="G903" s="12">
        <f>1-表2_4[[#This Row],[薪酬发放比例]]</f>
        <v>0.90100000000000102</v>
      </c>
    </row>
    <row r="904" spans="1:7" x14ac:dyDescent="0.25">
      <c r="A904" s="11">
        <v>9.7999999999999005E-2</v>
      </c>
      <c r="B904" s="7">
        <f>ROUND((MAX((最优测算!$D$7*A904-SUM(最优测算!$D$9:$D$25))*{3;10;20;25;30;35;45}%-{0;2520;16920;31920;52920;85920;181920},0)+IFERROR(最优测算!$D$7*(1-A904)*VLOOKUP(最优测算!$D$7*(1-A904)/12-1%%,数据!$J$3:$L$9,2,1)-VLOOKUP(最优测算!$D$7*(1-A904)/12-1%%,数据!$J$3:$L$9,3,1),0))/最优测算!$D$7,5)</f>
        <v>0.21959000000000001</v>
      </c>
      <c r="C904" s="8">
        <f>最优测算!$D$7*A904</f>
        <v>44099.999999999549</v>
      </c>
      <c r="D904" s="8">
        <f>最优测算!$D$7*(1-A904)</f>
        <v>405900.00000000047</v>
      </c>
      <c r="E90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4" s="12" t="e">
        <f>IF(表2_4[[#This Row],[年收入总个人所得税税负]]=MIN(表2_4[[#All],[年收入总个人所得税税负]]),表2_4[[#This Row],[年收入总个人所得税税负]],NA())</f>
        <v>#N/A</v>
      </c>
      <c r="G904" s="12">
        <f>1-表2_4[[#This Row],[薪酬发放比例]]</f>
        <v>0.90200000000000102</v>
      </c>
    </row>
    <row r="905" spans="1:7" x14ac:dyDescent="0.25">
      <c r="A905" s="11">
        <v>9.6999999999999004E-2</v>
      </c>
      <c r="B905" s="7">
        <f>ROUND((MAX((最优测算!$D$7*A905-SUM(最优测算!$D$9:$D$25))*{3;10;20;25;30;35;45}%-{0;2520;16920;31920;52920;85920;181920},0)+IFERROR(最优测算!$D$7*(1-A905)*VLOOKUP(最优测算!$D$7*(1-A905)/12-1%%,数据!$J$3:$L$9,2,1)-VLOOKUP(最优测算!$D$7*(1-A905)/12-1%%,数据!$J$3:$L$9,3,1),0))/最优测算!$D$7,5)</f>
        <v>0.21984000000000001</v>
      </c>
      <c r="C905" s="8">
        <f>最优测算!$D$7*A905</f>
        <v>43649.999999999549</v>
      </c>
      <c r="D905" s="8">
        <f>最优测算!$D$7*(1-A905)</f>
        <v>406350.00000000047</v>
      </c>
      <c r="E90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5" s="12" t="e">
        <f>IF(表2_4[[#This Row],[年收入总个人所得税税负]]=MIN(表2_4[[#All],[年收入总个人所得税税负]]),表2_4[[#This Row],[年收入总个人所得税税负]],NA())</f>
        <v>#N/A</v>
      </c>
      <c r="G905" s="12">
        <f>1-表2_4[[#This Row],[薪酬发放比例]]</f>
        <v>0.90300000000000102</v>
      </c>
    </row>
    <row r="906" spans="1:7" x14ac:dyDescent="0.25">
      <c r="A906" s="11">
        <v>9.5999999999999003E-2</v>
      </c>
      <c r="B906" s="7">
        <f>ROUND((MAX((最优测算!$D$7*A906-SUM(最优测算!$D$9:$D$25))*{3;10;20;25;30;35;45}%-{0;2520;16920;31920;52920;85920;181920},0)+IFERROR(最优测算!$D$7*(1-A906)*VLOOKUP(最优测算!$D$7*(1-A906)/12-1%%,数据!$J$3:$L$9,2,1)-VLOOKUP(最优测算!$D$7*(1-A906)/12-1%%,数据!$J$3:$L$9,3,1),0))/最优测算!$D$7,5)</f>
        <v>0.22009000000000001</v>
      </c>
      <c r="C906" s="8">
        <f>最优测算!$D$7*A906</f>
        <v>43199.999999999549</v>
      </c>
      <c r="D906" s="8">
        <f>最优测算!$D$7*(1-A906)</f>
        <v>406800.00000000047</v>
      </c>
      <c r="E90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6" s="12" t="e">
        <f>IF(表2_4[[#This Row],[年收入总个人所得税税负]]=MIN(表2_4[[#All],[年收入总个人所得税税负]]),表2_4[[#This Row],[年收入总个人所得税税负]],NA())</f>
        <v>#N/A</v>
      </c>
      <c r="G906" s="12">
        <f>1-表2_4[[#This Row],[薪酬发放比例]]</f>
        <v>0.90400000000000102</v>
      </c>
    </row>
    <row r="907" spans="1:7" x14ac:dyDescent="0.25">
      <c r="A907" s="11">
        <v>9.4999999999999002E-2</v>
      </c>
      <c r="B907" s="7">
        <f>ROUND((MAX((最优测算!$D$7*A907-SUM(最优测算!$D$9:$D$25))*{3;10;20;25;30;35;45}%-{0;2520;16920;31920;52920;85920;181920},0)+IFERROR(最优测算!$D$7*(1-A907)*VLOOKUP(最优测算!$D$7*(1-A907)/12-1%%,数据!$J$3:$L$9,2,1)-VLOOKUP(最优测算!$D$7*(1-A907)/12-1%%,数据!$J$3:$L$9,3,1),0))/最优测算!$D$7,5)</f>
        <v>0.22034000000000001</v>
      </c>
      <c r="C907" s="8">
        <f>最优测算!$D$7*A907</f>
        <v>42749.999999999549</v>
      </c>
      <c r="D907" s="8">
        <f>最优测算!$D$7*(1-A907)</f>
        <v>407250.00000000047</v>
      </c>
      <c r="E90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7" s="12" t="e">
        <f>IF(表2_4[[#This Row],[年收入总个人所得税税负]]=MIN(表2_4[[#All],[年收入总个人所得税税负]]),表2_4[[#This Row],[年收入总个人所得税税负]],NA())</f>
        <v>#N/A</v>
      </c>
      <c r="G907" s="12">
        <f>1-表2_4[[#This Row],[薪酬发放比例]]</f>
        <v>0.90500000000000103</v>
      </c>
    </row>
    <row r="908" spans="1:7" x14ac:dyDescent="0.25">
      <c r="A908" s="11">
        <v>9.3999999999999001E-2</v>
      </c>
      <c r="B908" s="7">
        <f>ROUND((MAX((最优测算!$D$7*A908-SUM(最优测算!$D$9:$D$25))*{3;10;20;25;30;35;45}%-{0;2520;16920;31920;52920;85920;181920},0)+IFERROR(最优测算!$D$7*(1-A908)*VLOOKUP(最优测算!$D$7*(1-A908)/12-1%%,数据!$J$3:$L$9,2,1)-VLOOKUP(最优测算!$D$7*(1-A908)/12-1%%,数据!$J$3:$L$9,3,1),0))/最优测算!$D$7,5)</f>
        <v>0.22059000000000001</v>
      </c>
      <c r="C908" s="8">
        <f>最优测算!$D$7*A908</f>
        <v>42299.999999999549</v>
      </c>
      <c r="D908" s="8">
        <f>最优测算!$D$7*(1-A908)</f>
        <v>407700.00000000047</v>
      </c>
      <c r="E90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8" s="12" t="e">
        <f>IF(表2_4[[#This Row],[年收入总个人所得税税负]]=MIN(表2_4[[#All],[年收入总个人所得税税负]]),表2_4[[#This Row],[年收入总个人所得税税负]],NA())</f>
        <v>#N/A</v>
      </c>
      <c r="G908" s="12">
        <f>1-表2_4[[#This Row],[薪酬发放比例]]</f>
        <v>0.90600000000000103</v>
      </c>
    </row>
    <row r="909" spans="1:7" x14ac:dyDescent="0.25">
      <c r="A909" s="11">
        <v>9.2999999999999E-2</v>
      </c>
      <c r="B909" s="7">
        <f>ROUND((MAX((最优测算!$D$7*A909-SUM(最优测算!$D$9:$D$25))*{3;10;20;25;30;35;45}%-{0;2520;16920;31920;52920;85920;181920},0)+IFERROR(最优测算!$D$7*(1-A909)*VLOOKUP(最优测算!$D$7*(1-A909)/12-1%%,数据!$J$3:$L$9,2,1)-VLOOKUP(最优测算!$D$7*(1-A909)/12-1%%,数据!$J$3:$L$9,3,1),0))/最优测算!$D$7,5)</f>
        <v>0.22084000000000001</v>
      </c>
      <c r="C909" s="8">
        <f>最优测算!$D$7*A909</f>
        <v>41849.999999999549</v>
      </c>
      <c r="D909" s="8">
        <f>最优测算!$D$7*(1-A909)</f>
        <v>408150.00000000047</v>
      </c>
      <c r="E90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09" s="12" t="e">
        <f>IF(表2_4[[#This Row],[年收入总个人所得税税负]]=MIN(表2_4[[#All],[年收入总个人所得税税负]]),表2_4[[#This Row],[年收入总个人所得税税负]],NA())</f>
        <v>#N/A</v>
      </c>
      <c r="G909" s="12">
        <f>1-表2_4[[#This Row],[薪酬发放比例]]</f>
        <v>0.90700000000000103</v>
      </c>
    </row>
    <row r="910" spans="1:7" x14ac:dyDescent="0.25">
      <c r="A910" s="11">
        <v>9.1999999999998999E-2</v>
      </c>
      <c r="B910" s="7">
        <f>ROUND((MAX((最优测算!$D$7*A910-SUM(最优测算!$D$9:$D$25))*{3;10;20;25;30;35;45}%-{0;2520;16920;31920;52920;85920;181920},0)+IFERROR(最优测算!$D$7*(1-A910)*VLOOKUP(最优测算!$D$7*(1-A910)/12-1%%,数据!$J$3:$L$9,2,1)-VLOOKUP(最优测算!$D$7*(1-A910)/12-1%%,数据!$J$3:$L$9,3,1),0))/最优测算!$D$7,5)</f>
        <v>0.22109000000000001</v>
      </c>
      <c r="C910" s="8">
        <f>最优测算!$D$7*A910</f>
        <v>41399.999999999549</v>
      </c>
      <c r="D910" s="8">
        <f>最优测算!$D$7*(1-A910)</f>
        <v>408600.00000000047</v>
      </c>
      <c r="E91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0" s="12" t="e">
        <f>IF(表2_4[[#This Row],[年收入总个人所得税税负]]=MIN(表2_4[[#All],[年收入总个人所得税税负]]),表2_4[[#This Row],[年收入总个人所得税税负]],NA())</f>
        <v>#N/A</v>
      </c>
      <c r="G910" s="12">
        <f>1-表2_4[[#This Row],[薪酬发放比例]]</f>
        <v>0.90800000000000103</v>
      </c>
    </row>
    <row r="911" spans="1:7" x14ac:dyDescent="0.25">
      <c r="A911" s="11">
        <v>9.0999999999998998E-2</v>
      </c>
      <c r="B911" s="7">
        <f>ROUND((MAX((最优测算!$D$7*A911-SUM(最优测算!$D$9:$D$25))*{3;10;20;25;30;35;45}%-{0;2520;16920;31920;52920;85920;181920},0)+IFERROR(最优测算!$D$7*(1-A911)*VLOOKUP(最优测算!$D$7*(1-A911)/12-1%%,数据!$J$3:$L$9,2,1)-VLOOKUP(最优测算!$D$7*(1-A911)/12-1%%,数据!$J$3:$L$9,3,1),0))/最优测算!$D$7,5)</f>
        <v>0.22134000000000001</v>
      </c>
      <c r="C911" s="8">
        <f>最优测算!$D$7*A911</f>
        <v>40949.999999999549</v>
      </c>
      <c r="D911" s="8">
        <f>最优测算!$D$7*(1-A911)</f>
        <v>409050.00000000047</v>
      </c>
      <c r="E91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1" s="12" t="e">
        <f>IF(表2_4[[#This Row],[年收入总个人所得税税负]]=MIN(表2_4[[#All],[年收入总个人所得税税负]]),表2_4[[#This Row],[年收入总个人所得税税负]],NA())</f>
        <v>#N/A</v>
      </c>
      <c r="G911" s="12">
        <f>1-表2_4[[#This Row],[薪酬发放比例]]</f>
        <v>0.90900000000000103</v>
      </c>
    </row>
    <row r="912" spans="1:7" x14ac:dyDescent="0.25">
      <c r="A912" s="11">
        <v>8.9999999999998997E-2</v>
      </c>
      <c r="B912" s="7">
        <f>ROUND((MAX((最优测算!$D$7*A912-SUM(最优测算!$D$9:$D$25))*{3;10;20;25;30;35;45}%-{0;2520;16920;31920;52920;85920;181920},0)+IFERROR(最优测算!$D$7*(1-A912)*VLOOKUP(最优测算!$D$7*(1-A912)/12-1%%,数据!$J$3:$L$9,2,1)-VLOOKUP(最优测算!$D$7*(1-A912)/12-1%%,数据!$J$3:$L$9,3,1),0))/最优测算!$D$7,5)</f>
        <v>0.22159000000000001</v>
      </c>
      <c r="C912" s="8">
        <f>最优测算!$D$7*A912</f>
        <v>40499.999999999549</v>
      </c>
      <c r="D912" s="8">
        <f>最优测算!$D$7*(1-A912)</f>
        <v>409500.00000000047</v>
      </c>
      <c r="E91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2" s="12" t="e">
        <f>IF(表2_4[[#This Row],[年收入总个人所得税税负]]=MIN(表2_4[[#All],[年收入总个人所得税税负]]),表2_4[[#This Row],[年收入总个人所得税税负]],NA())</f>
        <v>#N/A</v>
      </c>
      <c r="G912" s="12">
        <f>1-表2_4[[#This Row],[薪酬发放比例]]</f>
        <v>0.91000000000000103</v>
      </c>
    </row>
    <row r="913" spans="1:7" x14ac:dyDescent="0.25">
      <c r="A913" s="11">
        <v>8.8999999999998997E-2</v>
      </c>
      <c r="B913" s="7">
        <f>ROUND((MAX((最优测算!$D$7*A913-SUM(最优测算!$D$9:$D$25))*{3;10;20;25;30;35;45}%-{0;2520;16920;31920;52920;85920;181920},0)+IFERROR(最优测算!$D$7*(1-A913)*VLOOKUP(最优测算!$D$7*(1-A913)/12-1%%,数据!$J$3:$L$9,2,1)-VLOOKUP(最优测算!$D$7*(1-A913)/12-1%%,数据!$J$3:$L$9,3,1),0))/最优测算!$D$7,5)</f>
        <v>0.22184000000000001</v>
      </c>
      <c r="C913" s="8">
        <f>最优测算!$D$7*A913</f>
        <v>40049.999999999549</v>
      </c>
      <c r="D913" s="8">
        <f>最优测算!$D$7*(1-A913)</f>
        <v>409950.00000000047</v>
      </c>
      <c r="E91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3" s="12" t="e">
        <f>IF(表2_4[[#This Row],[年收入总个人所得税税负]]=MIN(表2_4[[#All],[年收入总个人所得税税负]]),表2_4[[#This Row],[年收入总个人所得税税负]],NA())</f>
        <v>#N/A</v>
      </c>
      <c r="G913" s="12">
        <f>1-表2_4[[#This Row],[薪酬发放比例]]</f>
        <v>0.91100000000000103</v>
      </c>
    </row>
    <row r="914" spans="1:7" x14ac:dyDescent="0.25">
      <c r="A914" s="11">
        <v>8.7999999999998996E-2</v>
      </c>
      <c r="B914" s="7">
        <f>ROUND((MAX((最优测算!$D$7*A914-SUM(最优测算!$D$9:$D$25))*{3;10;20;25;30;35;45}%-{0;2520;16920;31920;52920;85920;181920},0)+IFERROR(最优测算!$D$7*(1-A914)*VLOOKUP(最优测算!$D$7*(1-A914)/12-1%%,数据!$J$3:$L$9,2,1)-VLOOKUP(最优测算!$D$7*(1-A914)/12-1%%,数据!$J$3:$L$9,3,1),0))/最优测算!$D$7,5)</f>
        <v>0.22209000000000001</v>
      </c>
      <c r="C914" s="8">
        <f>最优测算!$D$7*A914</f>
        <v>39599.999999999549</v>
      </c>
      <c r="D914" s="8">
        <f>最优测算!$D$7*(1-A914)</f>
        <v>410400.00000000047</v>
      </c>
      <c r="E91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4" s="12" t="e">
        <f>IF(表2_4[[#This Row],[年收入总个人所得税税负]]=MIN(表2_4[[#All],[年收入总个人所得税税负]]),表2_4[[#This Row],[年收入总个人所得税税负]],NA())</f>
        <v>#N/A</v>
      </c>
      <c r="G914" s="12">
        <f>1-表2_4[[#This Row],[薪酬发放比例]]</f>
        <v>0.91200000000000103</v>
      </c>
    </row>
    <row r="915" spans="1:7" x14ac:dyDescent="0.25">
      <c r="A915" s="11">
        <v>8.6999999999998995E-2</v>
      </c>
      <c r="B915" s="7">
        <f>ROUND((MAX((最优测算!$D$7*A915-SUM(最优测算!$D$9:$D$25))*{3;10;20;25;30;35;45}%-{0;2520;16920;31920;52920;85920;181920},0)+IFERROR(最优测算!$D$7*(1-A915)*VLOOKUP(最优测算!$D$7*(1-A915)/12-1%%,数据!$J$3:$L$9,2,1)-VLOOKUP(最优测算!$D$7*(1-A915)/12-1%%,数据!$J$3:$L$9,3,1),0))/最优测算!$D$7,5)</f>
        <v>0.22234000000000001</v>
      </c>
      <c r="C915" s="8">
        <f>最优测算!$D$7*A915</f>
        <v>39149.999999999549</v>
      </c>
      <c r="D915" s="8">
        <f>最优测算!$D$7*(1-A915)</f>
        <v>410850.00000000047</v>
      </c>
      <c r="E91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5" s="12" t="e">
        <f>IF(表2_4[[#This Row],[年收入总个人所得税税负]]=MIN(表2_4[[#All],[年收入总个人所得税税负]]),表2_4[[#This Row],[年收入总个人所得税税负]],NA())</f>
        <v>#N/A</v>
      </c>
      <c r="G915" s="12">
        <f>1-表2_4[[#This Row],[薪酬发放比例]]</f>
        <v>0.91300000000000103</v>
      </c>
    </row>
    <row r="916" spans="1:7" x14ac:dyDescent="0.25">
      <c r="A916" s="11">
        <v>8.5999999999998994E-2</v>
      </c>
      <c r="B916" s="7">
        <f>ROUND((MAX((最优测算!$D$7*A916-SUM(最优测算!$D$9:$D$25))*{3;10;20;25;30;35;45}%-{0;2520;16920;31920;52920;85920;181920},0)+IFERROR(最优测算!$D$7*(1-A916)*VLOOKUP(最优测算!$D$7*(1-A916)/12-1%%,数据!$J$3:$L$9,2,1)-VLOOKUP(最优测算!$D$7*(1-A916)/12-1%%,数据!$J$3:$L$9,3,1),0))/最优测算!$D$7,5)</f>
        <v>0.22259000000000001</v>
      </c>
      <c r="C916" s="8">
        <f>最优测算!$D$7*A916</f>
        <v>38699.999999999549</v>
      </c>
      <c r="D916" s="8">
        <f>最优测算!$D$7*(1-A916)</f>
        <v>411300.00000000047</v>
      </c>
      <c r="E91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6" s="12" t="e">
        <f>IF(表2_4[[#This Row],[年收入总个人所得税税负]]=MIN(表2_4[[#All],[年收入总个人所得税税负]]),表2_4[[#This Row],[年收入总个人所得税税负]],NA())</f>
        <v>#N/A</v>
      </c>
      <c r="G916" s="12">
        <f>1-表2_4[[#This Row],[薪酬发放比例]]</f>
        <v>0.91400000000000103</v>
      </c>
    </row>
    <row r="917" spans="1:7" x14ac:dyDescent="0.25">
      <c r="A917" s="11">
        <v>8.4999999999999007E-2</v>
      </c>
      <c r="B917" s="7">
        <f>ROUND((MAX((最优测算!$D$7*A917-SUM(最优测算!$D$9:$D$25))*{3;10;20;25;30;35;45}%-{0;2520;16920;31920;52920;85920;181920},0)+IFERROR(最优测算!$D$7*(1-A917)*VLOOKUP(最优测算!$D$7*(1-A917)/12-1%%,数据!$J$3:$L$9,2,1)-VLOOKUP(最优测算!$D$7*(1-A917)/12-1%%,数据!$J$3:$L$9,3,1),0))/最优测算!$D$7,5)</f>
        <v>0.22284000000000001</v>
      </c>
      <c r="C917" s="8">
        <f>最优测算!$D$7*A917</f>
        <v>38249.999999999556</v>
      </c>
      <c r="D917" s="8">
        <f>最优测算!$D$7*(1-A917)</f>
        <v>411750.00000000047</v>
      </c>
      <c r="E91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7" s="12" t="e">
        <f>IF(表2_4[[#This Row],[年收入总个人所得税税负]]=MIN(表2_4[[#All],[年收入总个人所得税税负]]),表2_4[[#This Row],[年收入总个人所得税税负]],NA())</f>
        <v>#N/A</v>
      </c>
      <c r="G917" s="12">
        <f>1-表2_4[[#This Row],[薪酬发放比例]]</f>
        <v>0.91500000000000103</v>
      </c>
    </row>
    <row r="918" spans="1:7" x14ac:dyDescent="0.25">
      <c r="A918" s="11">
        <v>8.3999999999999006E-2</v>
      </c>
      <c r="B918" s="7">
        <f>ROUND((MAX((最优测算!$D$7*A918-SUM(最优测算!$D$9:$D$25))*{3;10;20;25;30;35;45}%-{0;2520;16920;31920;52920;85920;181920},0)+IFERROR(最优测算!$D$7*(1-A918)*VLOOKUP(最优测算!$D$7*(1-A918)/12-1%%,数据!$J$3:$L$9,2,1)-VLOOKUP(最优测算!$D$7*(1-A918)/12-1%%,数据!$J$3:$L$9,3,1),0))/最优测算!$D$7,5)</f>
        <v>0.22309000000000001</v>
      </c>
      <c r="C918" s="8">
        <f>最优测算!$D$7*A918</f>
        <v>37799.999999999556</v>
      </c>
      <c r="D918" s="8">
        <f>最优测算!$D$7*(1-A918)</f>
        <v>412200.00000000047</v>
      </c>
      <c r="E91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8" s="12" t="e">
        <f>IF(表2_4[[#This Row],[年收入总个人所得税税负]]=MIN(表2_4[[#All],[年收入总个人所得税税负]]),表2_4[[#This Row],[年收入总个人所得税税负]],NA())</f>
        <v>#N/A</v>
      </c>
      <c r="G918" s="12">
        <f>1-表2_4[[#This Row],[薪酬发放比例]]</f>
        <v>0.91600000000000104</v>
      </c>
    </row>
    <row r="919" spans="1:7" x14ac:dyDescent="0.25">
      <c r="A919" s="11">
        <v>8.2999999999999005E-2</v>
      </c>
      <c r="B919" s="7">
        <f>ROUND((MAX((最优测算!$D$7*A919-SUM(最优测算!$D$9:$D$25))*{3;10;20;25;30;35;45}%-{0;2520;16920;31920;52920;85920;181920},0)+IFERROR(最优测算!$D$7*(1-A919)*VLOOKUP(最优测算!$D$7*(1-A919)/12-1%%,数据!$J$3:$L$9,2,1)-VLOOKUP(最优测算!$D$7*(1-A919)/12-1%%,数据!$J$3:$L$9,3,1),0))/最优测算!$D$7,5)</f>
        <v>0.22334000000000001</v>
      </c>
      <c r="C919" s="8">
        <f>最优测算!$D$7*A919</f>
        <v>37349.999999999549</v>
      </c>
      <c r="D919" s="8">
        <f>最优测算!$D$7*(1-A919)</f>
        <v>412650.00000000047</v>
      </c>
      <c r="E91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19" s="12" t="e">
        <f>IF(表2_4[[#This Row],[年收入总个人所得税税负]]=MIN(表2_4[[#All],[年收入总个人所得税税负]]),表2_4[[#This Row],[年收入总个人所得税税负]],NA())</f>
        <v>#N/A</v>
      </c>
      <c r="G919" s="12">
        <f>1-表2_4[[#This Row],[薪酬发放比例]]</f>
        <v>0.91700000000000104</v>
      </c>
    </row>
    <row r="920" spans="1:7" x14ac:dyDescent="0.25">
      <c r="A920" s="11">
        <v>8.1999999999999004E-2</v>
      </c>
      <c r="B920" s="7">
        <f>ROUND((MAX((最优测算!$D$7*A920-SUM(最优测算!$D$9:$D$25))*{3;10;20;25;30;35;45}%-{0;2520;16920;31920;52920;85920;181920},0)+IFERROR(最优测算!$D$7*(1-A920)*VLOOKUP(最优测算!$D$7*(1-A920)/12-1%%,数据!$J$3:$L$9,2,1)-VLOOKUP(最优测算!$D$7*(1-A920)/12-1%%,数据!$J$3:$L$9,3,1),0))/最优测算!$D$7,5)</f>
        <v>0.22359000000000001</v>
      </c>
      <c r="C920" s="8">
        <f>最优测算!$D$7*A920</f>
        <v>36899.999999999549</v>
      </c>
      <c r="D920" s="8">
        <f>最优测算!$D$7*(1-A920)</f>
        <v>413100.00000000047</v>
      </c>
      <c r="E92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0" s="12" t="e">
        <f>IF(表2_4[[#This Row],[年收入总个人所得税税负]]=MIN(表2_4[[#All],[年收入总个人所得税税负]]),表2_4[[#This Row],[年收入总个人所得税税负]],NA())</f>
        <v>#N/A</v>
      </c>
      <c r="G920" s="12">
        <f>1-表2_4[[#This Row],[薪酬发放比例]]</f>
        <v>0.91800000000000104</v>
      </c>
    </row>
    <row r="921" spans="1:7" x14ac:dyDescent="0.25">
      <c r="A921" s="11">
        <v>8.0999999999999003E-2</v>
      </c>
      <c r="B921" s="7">
        <f>ROUND((MAX((最优测算!$D$7*A921-SUM(最优测算!$D$9:$D$25))*{3;10;20;25;30;35;45}%-{0;2520;16920;31920;52920;85920;181920},0)+IFERROR(最优测算!$D$7*(1-A921)*VLOOKUP(最优测算!$D$7*(1-A921)/12-1%%,数据!$J$3:$L$9,2,1)-VLOOKUP(最优测算!$D$7*(1-A921)/12-1%%,数据!$J$3:$L$9,3,1),0))/最优测算!$D$7,5)</f>
        <v>0.22384000000000001</v>
      </c>
      <c r="C921" s="8">
        <f>最优测算!$D$7*A921</f>
        <v>36449.999999999549</v>
      </c>
      <c r="D921" s="8">
        <f>最优测算!$D$7*(1-A921)</f>
        <v>413550.00000000047</v>
      </c>
      <c r="E92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1" s="12" t="e">
        <f>IF(表2_4[[#This Row],[年收入总个人所得税税负]]=MIN(表2_4[[#All],[年收入总个人所得税税负]]),表2_4[[#This Row],[年收入总个人所得税税负]],NA())</f>
        <v>#N/A</v>
      </c>
      <c r="G921" s="12">
        <f>1-表2_4[[#This Row],[薪酬发放比例]]</f>
        <v>0.91900000000000104</v>
      </c>
    </row>
    <row r="922" spans="1:7" x14ac:dyDescent="0.25">
      <c r="A922" s="11">
        <v>7.9999999999999002E-2</v>
      </c>
      <c r="B922" s="7">
        <f>ROUND((MAX((最优测算!$D$7*A922-SUM(最优测算!$D$9:$D$25))*{3;10;20;25;30;35;45}%-{0;2520;16920;31920;52920;85920;181920},0)+IFERROR(最优测算!$D$7*(1-A922)*VLOOKUP(最优测算!$D$7*(1-A922)/12-1%%,数据!$J$3:$L$9,2,1)-VLOOKUP(最优测算!$D$7*(1-A922)/12-1%%,数据!$J$3:$L$9,3,1),0))/最优测算!$D$7,5)</f>
        <v>0.22409000000000001</v>
      </c>
      <c r="C922" s="8">
        <f>最优测算!$D$7*A922</f>
        <v>35999.999999999549</v>
      </c>
      <c r="D922" s="8">
        <f>最优测算!$D$7*(1-A922)</f>
        <v>414000.00000000047</v>
      </c>
      <c r="E92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2" s="12" t="e">
        <f>IF(表2_4[[#This Row],[年收入总个人所得税税负]]=MIN(表2_4[[#All],[年收入总个人所得税税负]]),表2_4[[#This Row],[年收入总个人所得税税负]],NA())</f>
        <v>#N/A</v>
      </c>
      <c r="G922" s="12">
        <f>1-表2_4[[#This Row],[薪酬发放比例]]</f>
        <v>0.92000000000000104</v>
      </c>
    </row>
    <row r="923" spans="1:7" x14ac:dyDescent="0.25">
      <c r="A923" s="11">
        <v>7.8999999999999002E-2</v>
      </c>
      <c r="B923" s="7">
        <f>ROUND((MAX((最优测算!$D$7*A923-SUM(最优测算!$D$9:$D$25))*{3;10;20;25;30;35;45}%-{0;2520;16920;31920;52920;85920;181920},0)+IFERROR(最优测算!$D$7*(1-A923)*VLOOKUP(最优测算!$D$7*(1-A923)/12-1%%,数据!$J$3:$L$9,2,1)-VLOOKUP(最优测算!$D$7*(1-A923)/12-1%%,数据!$J$3:$L$9,3,1),0))/最优测算!$D$7,5)</f>
        <v>0.22434000000000001</v>
      </c>
      <c r="C923" s="8">
        <f>最优测算!$D$7*A923</f>
        <v>35549.999999999549</v>
      </c>
      <c r="D923" s="8">
        <f>最优测算!$D$7*(1-A923)</f>
        <v>414450.00000000047</v>
      </c>
      <c r="E92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3" s="12" t="e">
        <f>IF(表2_4[[#This Row],[年收入总个人所得税税负]]=MIN(表2_4[[#All],[年收入总个人所得税税负]]),表2_4[[#This Row],[年收入总个人所得税税负]],NA())</f>
        <v>#N/A</v>
      </c>
      <c r="G923" s="12">
        <f>1-表2_4[[#This Row],[薪酬发放比例]]</f>
        <v>0.92100000000000104</v>
      </c>
    </row>
    <row r="924" spans="1:7" x14ac:dyDescent="0.25">
      <c r="A924" s="11">
        <v>7.7999999999999001E-2</v>
      </c>
      <c r="B924" s="7">
        <f>ROUND((MAX((最优测算!$D$7*A924-SUM(最优测算!$D$9:$D$25))*{3;10;20;25;30;35;45}%-{0;2520;16920;31920;52920;85920;181920},0)+IFERROR(最优测算!$D$7*(1-A924)*VLOOKUP(最优测算!$D$7*(1-A924)/12-1%%,数据!$J$3:$L$9,2,1)-VLOOKUP(最优测算!$D$7*(1-A924)/12-1%%,数据!$J$3:$L$9,3,1),0))/最优测算!$D$7,5)</f>
        <v>0.22459000000000001</v>
      </c>
      <c r="C924" s="8">
        <f>最优测算!$D$7*A924</f>
        <v>35099.999999999549</v>
      </c>
      <c r="D924" s="8">
        <f>最优测算!$D$7*(1-A924)</f>
        <v>414900.00000000047</v>
      </c>
      <c r="E92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4" s="12" t="e">
        <f>IF(表2_4[[#This Row],[年收入总个人所得税税负]]=MIN(表2_4[[#All],[年收入总个人所得税税负]]),表2_4[[#This Row],[年收入总个人所得税税负]],NA())</f>
        <v>#N/A</v>
      </c>
      <c r="G924" s="12">
        <f>1-表2_4[[#This Row],[薪酬发放比例]]</f>
        <v>0.92200000000000104</v>
      </c>
    </row>
    <row r="925" spans="1:7" x14ac:dyDescent="0.25">
      <c r="A925" s="11">
        <v>7.6999999999999E-2</v>
      </c>
      <c r="B925" s="7">
        <f>ROUND((MAX((最优测算!$D$7*A925-SUM(最优测算!$D$9:$D$25))*{3;10;20;25;30;35;45}%-{0;2520;16920;31920;52920;85920;181920},0)+IFERROR(最优测算!$D$7*(1-A925)*VLOOKUP(最优测算!$D$7*(1-A925)/12-1%%,数据!$J$3:$L$9,2,1)-VLOOKUP(最优测算!$D$7*(1-A925)/12-1%%,数据!$J$3:$L$9,3,1),0))/最优测算!$D$7,5)</f>
        <v>0.22484000000000001</v>
      </c>
      <c r="C925" s="8">
        <f>最优测算!$D$7*A925</f>
        <v>34649.999999999549</v>
      </c>
      <c r="D925" s="8">
        <f>最优测算!$D$7*(1-A925)</f>
        <v>415350.00000000047</v>
      </c>
      <c r="E92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5" s="12" t="e">
        <f>IF(表2_4[[#This Row],[年收入总个人所得税税负]]=MIN(表2_4[[#All],[年收入总个人所得税税负]]),表2_4[[#This Row],[年收入总个人所得税税负]],NA())</f>
        <v>#N/A</v>
      </c>
      <c r="G925" s="12">
        <f>1-表2_4[[#This Row],[薪酬发放比例]]</f>
        <v>0.92300000000000104</v>
      </c>
    </row>
    <row r="926" spans="1:7" x14ac:dyDescent="0.25">
      <c r="A926" s="11">
        <v>7.5999999999998999E-2</v>
      </c>
      <c r="B926" s="7">
        <f>ROUND((MAX((最优测算!$D$7*A926-SUM(最优测算!$D$9:$D$25))*{3;10;20;25;30;35;45}%-{0;2520;16920;31920;52920;85920;181920},0)+IFERROR(最优测算!$D$7*(1-A926)*VLOOKUP(最优测算!$D$7*(1-A926)/12-1%%,数据!$J$3:$L$9,2,1)-VLOOKUP(最优测算!$D$7*(1-A926)/12-1%%,数据!$J$3:$L$9,3,1),0))/最优测算!$D$7,5)</f>
        <v>0.22509000000000001</v>
      </c>
      <c r="C926" s="8">
        <f>最优测算!$D$7*A926</f>
        <v>34199.999999999549</v>
      </c>
      <c r="D926" s="8">
        <f>最优测算!$D$7*(1-A926)</f>
        <v>415800.00000000047</v>
      </c>
      <c r="E92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6" s="12" t="e">
        <f>IF(表2_4[[#This Row],[年收入总个人所得税税负]]=MIN(表2_4[[#All],[年收入总个人所得税税负]]),表2_4[[#This Row],[年收入总个人所得税税负]],NA())</f>
        <v>#N/A</v>
      </c>
      <c r="G926" s="12">
        <f>1-表2_4[[#This Row],[薪酬发放比例]]</f>
        <v>0.92400000000000104</v>
      </c>
    </row>
    <row r="927" spans="1:7" x14ac:dyDescent="0.25">
      <c r="A927" s="11">
        <v>7.4999999999998998E-2</v>
      </c>
      <c r="B927" s="7">
        <f>ROUND((MAX((最优测算!$D$7*A927-SUM(最优测算!$D$9:$D$25))*{3;10;20;25;30;35;45}%-{0;2520;16920;31920;52920;85920;181920},0)+IFERROR(最优测算!$D$7*(1-A927)*VLOOKUP(最优测算!$D$7*(1-A927)/12-1%%,数据!$J$3:$L$9,2,1)-VLOOKUP(最优测算!$D$7*(1-A927)/12-1%%,数据!$J$3:$L$9,3,1),0))/最优测算!$D$7,5)</f>
        <v>0.22534000000000001</v>
      </c>
      <c r="C927" s="8">
        <f>最优测算!$D$7*A927</f>
        <v>33749.999999999549</v>
      </c>
      <c r="D927" s="8">
        <f>最优测算!$D$7*(1-A927)</f>
        <v>416250.00000000047</v>
      </c>
      <c r="E92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7" s="12" t="e">
        <f>IF(表2_4[[#This Row],[年收入总个人所得税税负]]=MIN(表2_4[[#All],[年收入总个人所得税税负]]),表2_4[[#This Row],[年收入总个人所得税税负]],NA())</f>
        <v>#N/A</v>
      </c>
      <c r="G927" s="12">
        <f>1-表2_4[[#This Row],[薪酬发放比例]]</f>
        <v>0.92500000000000104</v>
      </c>
    </row>
    <row r="928" spans="1:7" x14ac:dyDescent="0.25">
      <c r="A928" s="11">
        <v>7.3999999999998997E-2</v>
      </c>
      <c r="B928" s="7">
        <f>ROUND((MAX((最优测算!$D$7*A928-SUM(最优测算!$D$9:$D$25))*{3;10;20;25;30;35;45}%-{0;2520;16920;31920;52920;85920;181920},0)+IFERROR(最优测算!$D$7*(1-A928)*VLOOKUP(最优测算!$D$7*(1-A928)/12-1%%,数据!$J$3:$L$9,2,1)-VLOOKUP(最优测算!$D$7*(1-A928)/12-1%%,数据!$J$3:$L$9,3,1),0))/最优测算!$D$7,5)</f>
        <v>0.22559000000000001</v>
      </c>
      <c r="C928" s="8">
        <f>最优测算!$D$7*A928</f>
        <v>33299.999999999549</v>
      </c>
      <c r="D928" s="8">
        <f>最优测算!$D$7*(1-A928)</f>
        <v>416700.00000000047</v>
      </c>
      <c r="E92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8" s="12" t="e">
        <f>IF(表2_4[[#This Row],[年收入总个人所得税税负]]=MIN(表2_4[[#All],[年收入总个人所得税税负]]),表2_4[[#This Row],[年收入总个人所得税税负]],NA())</f>
        <v>#N/A</v>
      </c>
      <c r="G928" s="12">
        <f>1-表2_4[[#This Row],[薪酬发放比例]]</f>
        <v>0.92600000000000104</v>
      </c>
    </row>
    <row r="929" spans="1:7" x14ac:dyDescent="0.25">
      <c r="A929" s="11">
        <v>7.2999999999998996E-2</v>
      </c>
      <c r="B929" s="7">
        <f>ROUND((MAX((最优测算!$D$7*A929-SUM(最优测算!$D$9:$D$25))*{3;10;20;25;30;35;45}%-{0;2520;16920;31920;52920;85920;181920},0)+IFERROR(最优测算!$D$7*(1-A929)*VLOOKUP(最优测算!$D$7*(1-A929)/12-1%%,数据!$J$3:$L$9,2,1)-VLOOKUP(最优测算!$D$7*(1-A929)/12-1%%,数据!$J$3:$L$9,3,1),0))/最优测算!$D$7,5)</f>
        <v>0.22584000000000001</v>
      </c>
      <c r="C929" s="8">
        <f>最优测算!$D$7*A929</f>
        <v>32849.999999999549</v>
      </c>
      <c r="D929" s="8">
        <f>最优测算!$D$7*(1-A929)</f>
        <v>417150.00000000047</v>
      </c>
      <c r="E92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29" s="12" t="e">
        <f>IF(表2_4[[#This Row],[年收入总个人所得税税负]]=MIN(表2_4[[#All],[年收入总个人所得税税负]]),表2_4[[#This Row],[年收入总个人所得税税负]],NA())</f>
        <v>#N/A</v>
      </c>
      <c r="G929" s="12">
        <f>1-表2_4[[#This Row],[薪酬发放比例]]</f>
        <v>0.92700000000000105</v>
      </c>
    </row>
    <row r="930" spans="1:7" x14ac:dyDescent="0.25">
      <c r="A930" s="11">
        <v>7.1999999999998995E-2</v>
      </c>
      <c r="B930" s="7">
        <f>ROUND((MAX((最优测算!$D$7*A930-SUM(最优测算!$D$9:$D$25))*{3;10;20;25;30;35;45}%-{0;2520;16920;31920;52920;85920;181920},0)+IFERROR(最优测算!$D$7*(1-A930)*VLOOKUP(最优测算!$D$7*(1-A930)/12-1%%,数据!$J$3:$L$9,2,1)-VLOOKUP(最优测算!$D$7*(1-A930)/12-1%%,数据!$J$3:$L$9,3,1),0))/最优测算!$D$7,5)</f>
        <v>0.22609000000000001</v>
      </c>
      <c r="C930" s="8">
        <f>最优测算!$D$7*A930</f>
        <v>32399.999999999549</v>
      </c>
      <c r="D930" s="8">
        <f>最优测算!$D$7*(1-A930)</f>
        <v>417600.00000000047</v>
      </c>
      <c r="E93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0" s="12" t="e">
        <f>IF(表2_4[[#This Row],[年收入总个人所得税税负]]=MIN(表2_4[[#All],[年收入总个人所得税税负]]),表2_4[[#This Row],[年收入总个人所得税税负]],NA())</f>
        <v>#N/A</v>
      </c>
      <c r="G930" s="12">
        <f>1-表2_4[[#This Row],[薪酬发放比例]]</f>
        <v>0.92800000000000105</v>
      </c>
    </row>
    <row r="931" spans="1:7" x14ac:dyDescent="0.25">
      <c r="A931" s="11">
        <v>7.0999999999998994E-2</v>
      </c>
      <c r="B931" s="7">
        <f>ROUND((MAX((最优测算!$D$7*A931-SUM(最优测算!$D$9:$D$25))*{3;10;20;25;30;35;45}%-{0;2520;16920;31920;52920;85920;181920},0)+IFERROR(最优测算!$D$7*(1-A931)*VLOOKUP(最优测算!$D$7*(1-A931)/12-1%%,数据!$J$3:$L$9,2,1)-VLOOKUP(最优测算!$D$7*(1-A931)/12-1%%,数据!$J$3:$L$9,3,1),0))/最优测算!$D$7,5)</f>
        <v>0.22634000000000001</v>
      </c>
      <c r="C931" s="8">
        <f>最优测算!$D$7*A931</f>
        <v>31949.999999999549</v>
      </c>
      <c r="D931" s="8">
        <f>最优测算!$D$7*(1-A931)</f>
        <v>418050.00000000047</v>
      </c>
      <c r="E93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1" s="12" t="e">
        <f>IF(表2_4[[#This Row],[年收入总个人所得税税负]]=MIN(表2_4[[#All],[年收入总个人所得税税负]]),表2_4[[#This Row],[年收入总个人所得税税负]],NA())</f>
        <v>#N/A</v>
      </c>
      <c r="G931" s="12">
        <f>1-表2_4[[#This Row],[薪酬发放比例]]</f>
        <v>0.92900000000000105</v>
      </c>
    </row>
    <row r="932" spans="1:7" x14ac:dyDescent="0.25">
      <c r="A932" s="11">
        <v>6.9999999999998994E-2</v>
      </c>
      <c r="B932" s="7">
        <f>ROUND((MAX((最优测算!$D$7*A932-SUM(最优测算!$D$9:$D$25))*{3;10;20;25;30;35;45}%-{0;2520;16920;31920;52920;85920;181920},0)+IFERROR(最优测算!$D$7*(1-A932)*VLOOKUP(最优测算!$D$7*(1-A932)/12-1%%,数据!$J$3:$L$9,2,1)-VLOOKUP(最优测算!$D$7*(1-A932)/12-1%%,数据!$J$3:$L$9,3,1),0))/最优测算!$D$7,5)</f>
        <v>0.22659000000000001</v>
      </c>
      <c r="C932" s="8">
        <f>最优测算!$D$7*A932</f>
        <v>31499.999999999549</v>
      </c>
      <c r="D932" s="8">
        <f>最优测算!$D$7*(1-A932)</f>
        <v>418500.00000000047</v>
      </c>
      <c r="E93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2" s="12" t="e">
        <f>IF(表2_4[[#This Row],[年收入总个人所得税税负]]=MIN(表2_4[[#All],[年收入总个人所得税税负]]),表2_4[[#This Row],[年收入总个人所得税税负]],NA())</f>
        <v>#N/A</v>
      </c>
      <c r="G932" s="12">
        <f>1-表2_4[[#This Row],[薪酬发放比例]]</f>
        <v>0.93000000000000105</v>
      </c>
    </row>
    <row r="933" spans="1:7" x14ac:dyDescent="0.25">
      <c r="A933" s="11">
        <v>6.8999999999999007E-2</v>
      </c>
      <c r="B933" s="7">
        <f>ROUND((MAX((最优测算!$D$7*A933-SUM(最优测算!$D$9:$D$25))*{3;10;20;25;30;35;45}%-{0;2520;16920;31920;52920;85920;181920},0)+IFERROR(最优测算!$D$7*(1-A933)*VLOOKUP(最优测算!$D$7*(1-A933)/12-1%%,数据!$J$3:$L$9,2,1)-VLOOKUP(最优测算!$D$7*(1-A933)/12-1%%,数据!$J$3:$L$9,3,1),0))/最优测算!$D$7,5)</f>
        <v>0.22684000000000001</v>
      </c>
      <c r="C933" s="8">
        <f>最优测算!$D$7*A933</f>
        <v>31049.999999999553</v>
      </c>
      <c r="D933" s="8">
        <f>最优测算!$D$7*(1-A933)</f>
        <v>418950.00000000041</v>
      </c>
      <c r="E93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3" s="12" t="e">
        <f>IF(表2_4[[#This Row],[年收入总个人所得税税负]]=MIN(表2_4[[#All],[年收入总个人所得税税负]]),表2_4[[#This Row],[年收入总个人所得税税负]],NA())</f>
        <v>#N/A</v>
      </c>
      <c r="G933" s="12">
        <f>1-表2_4[[#This Row],[薪酬发放比例]]</f>
        <v>0.93100000000000094</v>
      </c>
    </row>
    <row r="934" spans="1:7" x14ac:dyDescent="0.25">
      <c r="A934" s="11">
        <v>6.7999999999999006E-2</v>
      </c>
      <c r="B934" s="7">
        <f>ROUND((MAX((最优测算!$D$7*A934-SUM(最优测算!$D$9:$D$25))*{3;10;20;25;30;35;45}%-{0;2520;16920;31920;52920;85920;181920},0)+IFERROR(最优测算!$D$7*(1-A934)*VLOOKUP(最优测算!$D$7*(1-A934)/12-1%%,数据!$J$3:$L$9,2,1)-VLOOKUP(最优测算!$D$7*(1-A934)/12-1%%,数据!$J$3:$L$9,3,1),0))/最优测算!$D$7,5)</f>
        <v>0.22708999999999999</v>
      </c>
      <c r="C934" s="8">
        <f>最优测算!$D$7*A934</f>
        <v>30599.999999999553</v>
      </c>
      <c r="D934" s="8">
        <f>最优测算!$D$7*(1-A934)</f>
        <v>419400.00000000047</v>
      </c>
      <c r="E93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4" s="12" t="e">
        <f>IF(表2_4[[#This Row],[年收入总个人所得税税负]]=MIN(表2_4[[#All],[年收入总个人所得税税负]]),表2_4[[#This Row],[年收入总个人所得税税负]],NA())</f>
        <v>#N/A</v>
      </c>
      <c r="G934" s="12">
        <f>1-表2_4[[#This Row],[薪酬发放比例]]</f>
        <v>0.93200000000000105</v>
      </c>
    </row>
    <row r="935" spans="1:7" x14ac:dyDescent="0.25">
      <c r="A935" s="11">
        <v>6.6999999999998894E-2</v>
      </c>
      <c r="B935" s="7">
        <f>ROUND((MAX((最优测算!$D$7*A935-SUM(最优测算!$D$9:$D$25))*{3;10;20;25;30;35;45}%-{0;2520;16920;31920;52920;85920;181920},0)+IFERROR(最优测算!$D$7*(1-A935)*VLOOKUP(最优测算!$D$7*(1-A935)/12-1%%,数据!$J$3:$L$9,2,1)-VLOOKUP(最优测算!$D$7*(1-A935)/12-1%%,数据!$J$3:$L$9,3,1),0))/最优测算!$D$7,5)</f>
        <v>0.22733999999999999</v>
      </c>
      <c r="C935" s="8">
        <f>最优测算!$D$7*A935</f>
        <v>30149.999999999502</v>
      </c>
      <c r="D935" s="8">
        <f>最优测算!$D$7*(1-A935)</f>
        <v>419850.00000000052</v>
      </c>
      <c r="E93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5" s="12" t="e">
        <f>IF(表2_4[[#This Row],[年收入总个人所得税税负]]=MIN(表2_4[[#All],[年收入总个人所得税税负]]),表2_4[[#This Row],[年收入总个人所得税税负]],NA())</f>
        <v>#N/A</v>
      </c>
      <c r="G935" s="12">
        <f>1-表2_4[[#This Row],[薪酬发放比例]]</f>
        <v>0.93300000000000116</v>
      </c>
    </row>
    <row r="936" spans="1:7" x14ac:dyDescent="0.25">
      <c r="A936" s="11">
        <v>6.5999999999998907E-2</v>
      </c>
      <c r="B936" s="7">
        <f>ROUND((MAX((最优测算!$D$7*A936-SUM(最优测算!$D$9:$D$25))*{3;10;20;25;30;35;45}%-{0;2520;16920;31920;52920;85920;181920},0)+IFERROR(最优测算!$D$7*(1-A936)*VLOOKUP(最优测算!$D$7*(1-A936)/12-1%%,数据!$J$3:$L$9,2,1)-VLOOKUP(最优测算!$D$7*(1-A936)/12-1%%,数据!$J$3:$L$9,3,1),0))/最优测算!$D$7,5)</f>
        <v>0.27039999999999997</v>
      </c>
      <c r="C936" s="8">
        <f>最优测算!$D$7*A936</f>
        <v>29699.999999999509</v>
      </c>
      <c r="D936" s="8">
        <f>最优测算!$D$7*(1-A936)</f>
        <v>420300.00000000047</v>
      </c>
      <c r="E93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6" s="12" t="e">
        <f>IF(表2_4[[#This Row],[年收入总个人所得税税负]]=MIN(表2_4[[#All],[年收入总个人所得税税负]]),表2_4[[#This Row],[年收入总个人所得税税负]],NA())</f>
        <v>#N/A</v>
      </c>
      <c r="G936" s="12">
        <f>1-表2_4[[#This Row],[薪酬发放比例]]</f>
        <v>0.93400000000000105</v>
      </c>
    </row>
    <row r="937" spans="1:7" x14ac:dyDescent="0.25">
      <c r="A937" s="11">
        <v>6.4999999999998906E-2</v>
      </c>
      <c r="B937" s="7">
        <f>ROUND((MAX((最优测算!$D$7*A937-SUM(最优测算!$D$9:$D$25))*{3;10;20;25;30;35;45}%-{0;2520;16920;31920;52920;85920;181920},0)+IFERROR(最优测算!$D$7*(1-A937)*VLOOKUP(最优测算!$D$7*(1-A937)/12-1%%,数据!$J$3:$L$9,2,1)-VLOOKUP(最优测算!$D$7*(1-A937)/12-1%%,数据!$J$3:$L$9,3,1),0))/最优测算!$D$7,5)</f>
        <v>0.2707</v>
      </c>
      <c r="C937" s="8">
        <f>最优测算!$D$7*A937</f>
        <v>29249.999999999509</v>
      </c>
      <c r="D937" s="8">
        <f>最优测算!$D$7*(1-A937)</f>
        <v>420750.00000000047</v>
      </c>
      <c r="E93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7" s="12" t="e">
        <f>IF(表2_4[[#This Row],[年收入总个人所得税税负]]=MIN(表2_4[[#All],[年收入总个人所得税税负]]),表2_4[[#This Row],[年收入总个人所得税税负]],NA())</f>
        <v>#N/A</v>
      </c>
      <c r="G937" s="12">
        <f>1-表2_4[[#This Row],[薪酬发放比例]]</f>
        <v>0.93500000000000105</v>
      </c>
    </row>
    <row r="938" spans="1:7" x14ac:dyDescent="0.25">
      <c r="A938" s="11">
        <v>6.3999999999998905E-2</v>
      </c>
      <c r="B938" s="7">
        <f>ROUND((MAX((最优测算!$D$7*A938-SUM(最优测算!$D$9:$D$25))*{3;10;20;25;30;35;45}%-{0;2520;16920;31920;52920;85920;181920},0)+IFERROR(最优测算!$D$7*(1-A938)*VLOOKUP(最优测算!$D$7*(1-A938)/12-1%%,数据!$J$3:$L$9,2,1)-VLOOKUP(最优测算!$D$7*(1-A938)/12-1%%,数据!$J$3:$L$9,3,1),0))/最优测算!$D$7,5)</f>
        <v>0.27100000000000002</v>
      </c>
      <c r="C938" s="8">
        <f>最优测算!$D$7*A938</f>
        <v>28799.999999999509</v>
      </c>
      <c r="D938" s="8">
        <f>最优测算!$D$7*(1-A938)</f>
        <v>421200.00000000047</v>
      </c>
      <c r="E93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8" s="12" t="e">
        <f>IF(表2_4[[#This Row],[年收入总个人所得税税负]]=MIN(表2_4[[#All],[年收入总个人所得税税负]]),表2_4[[#This Row],[年收入总个人所得税税负]],NA())</f>
        <v>#N/A</v>
      </c>
      <c r="G938" s="12">
        <f>1-表2_4[[#This Row],[薪酬发放比例]]</f>
        <v>0.93600000000000105</v>
      </c>
    </row>
    <row r="939" spans="1:7" x14ac:dyDescent="0.25">
      <c r="A939" s="11">
        <v>6.2999999999998904E-2</v>
      </c>
      <c r="B939" s="7">
        <f>ROUND((MAX((最优测算!$D$7*A939-SUM(最优测算!$D$9:$D$25))*{3;10;20;25;30;35;45}%-{0;2520;16920;31920;52920;85920;181920},0)+IFERROR(最优测算!$D$7*(1-A939)*VLOOKUP(最优测算!$D$7*(1-A939)/12-1%%,数据!$J$3:$L$9,2,1)-VLOOKUP(最优测算!$D$7*(1-A939)/12-1%%,数据!$J$3:$L$9,3,1),0))/最优测算!$D$7,5)</f>
        <v>0.27129999999999999</v>
      </c>
      <c r="C939" s="8">
        <f>最优测算!$D$7*A939</f>
        <v>28349.999999999505</v>
      </c>
      <c r="D939" s="8">
        <f>最优测算!$D$7*(1-A939)</f>
        <v>421650.00000000047</v>
      </c>
      <c r="E93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39" s="12" t="e">
        <f>IF(表2_4[[#This Row],[年收入总个人所得税税负]]=MIN(表2_4[[#All],[年收入总个人所得税税负]]),表2_4[[#This Row],[年收入总个人所得税税负]],NA())</f>
        <v>#N/A</v>
      </c>
      <c r="G939" s="12">
        <f>1-表2_4[[#This Row],[薪酬发放比例]]</f>
        <v>0.93700000000000105</v>
      </c>
    </row>
    <row r="940" spans="1:7" x14ac:dyDescent="0.25">
      <c r="A940" s="11">
        <v>6.1999999999998903E-2</v>
      </c>
      <c r="B940" s="7">
        <f>ROUND((MAX((最优测算!$D$7*A940-SUM(最优测算!$D$9:$D$25))*{3;10;20;25;30;35;45}%-{0;2520;16920;31920;52920;85920;181920},0)+IFERROR(最优测算!$D$7*(1-A940)*VLOOKUP(最优测算!$D$7*(1-A940)/12-1%%,数据!$J$3:$L$9,2,1)-VLOOKUP(最优测算!$D$7*(1-A940)/12-1%%,数据!$J$3:$L$9,3,1),0))/最优测算!$D$7,5)</f>
        <v>0.27160000000000001</v>
      </c>
      <c r="C940" s="8">
        <f>最优测算!$D$7*A940</f>
        <v>27899.999999999505</v>
      </c>
      <c r="D940" s="8">
        <f>最优测算!$D$7*(1-A940)</f>
        <v>422100.00000000047</v>
      </c>
      <c r="E94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0" s="12" t="e">
        <f>IF(表2_4[[#This Row],[年收入总个人所得税税负]]=MIN(表2_4[[#All],[年收入总个人所得税税负]]),表2_4[[#This Row],[年收入总个人所得税税负]],NA())</f>
        <v>#N/A</v>
      </c>
      <c r="G940" s="12">
        <f>1-表2_4[[#This Row],[薪酬发放比例]]</f>
        <v>0.93800000000000106</v>
      </c>
    </row>
    <row r="941" spans="1:7" x14ac:dyDescent="0.25">
      <c r="A941" s="11">
        <v>6.0999999999999097E-2</v>
      </c>
      <c r="B941" s="7">
        <f>ROUND((MAX((最优测算!$D$7*A941-SUM(最优测算!$D$9:$D$25))*{3;10;20;25;30;35;45}%-{0;2520;16920;31920;52920;85920;181920},0)+IFERROR(最优测算!$D$7*(1-A941)*VLOOKUP(最优测算!$D$7*(1-A941)/12-1%%,数据!$J$3:$L$9,2,1)-VLOOKUP(最优测算!$D$7*(1-A941)/12-1%%,数据!$J$3:$L$9,3,1),0))/最优测算!$D$7,5)</f>
        <v>0.27189999999999998</v>
      </c>
      <c r="C941" s="8">
        <f>最优测算!$D$7*A941</f>
        <v>27449.999999999593</v>
      </c>
      <c r="D941" s="8">
        <f>最优测算!$D$7*(1-A941)</f>
        <v>422550.00000000041</v>
      </c>
      <c r="E94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1" s="12" t="e">
        <f>IF(表2_4[[#This Row],[年收入总个人所得税税负]]=MIN(表2_4[[#All],[年收入总个人所得税税负]]),表2_4[[#This Row],[年收入总个人所得税税负]],NA())</f>
        <v>#N/A</v>
      </c>
      <c r="G941" s="12">
        <f>1-表2_4[[#This Row],[薪酬发放比例]]</f>
        <v>0.93900000000000095</v>
      </c>
    </row>
    <row r="942" spans="1:7" x14ac:dyDescent="0.25">
      <c r="A942" s="11">
        <v>5.9999999999999103E-2</v>
      </c>
      <c r="B942" s="7">
        <f>ROUND((MAX((最优测算!$D$7*A942-SUM(最优测算!$D$9:$D$25))*{3;10;20;25;30;35;45}%-{0;2520;16920;31920;52920;85920;181920},0)+IFERROR(最优测算!$D$7*(1-A942)*VLOOKUP(最优测算!$D$7*(1-A942)/12-1%%,数据!$J$3:$L$9,2,1)-VLOOKUP(最优测算!$D$7*(1-A942)/12-1%%,数据!$J$3:$L$9,3,1),0))/最优测算!$D$7,5)</f>
        <v>0.2722</v>
      </c>
      <c r="C942" s="8">
        <f>最优测算!$D$7*A942</f>
        <v>26999.999999999596</v>
      </c>
      <c r="D942" s="8">
        <f>最优测算!$D$7*(1-A942)</f>
        <v>423000.00000000041</v>
      </c>
      <c r="E94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2" s="12" t="e">
        <f>IF(表2_4[[#This Row],[年收入总个人所得税税负]]=MIN(表2_4[[#All],[年收入总个人所得税税负]]),表2_4[[#This Row],[年收入总个人所得税税负]],NA())</f>
        <v>#N/A</v>
      </c>
      <c r="G942" s="12">
        <f>1-表2_4[[#This Row],[薪酬发放比例]]</f>
        <v>0.94000000000000095</v>
      </c>
    </row>
    <row r="943" spans="1:7" x14ac:dyDescent="0.25">
      <c r="A943" s="11">
        <v>5.8999999999999102E-2</v>
      </c>
      <c r="B943" s="7">
        <f>ROUND((MAX((最优测算!$D$7*A943-SUM(最优测算!$D$9:$D$25))*{3;10;20;25;30;35;45}%-{0;2520;16920;31920;52920;85920;181920},0)+IFERROR(最优测算!$D$7*(1-A943)*VLOOKUP(最优测算!$D$7*(1-A943)/12-1%%,数据!$J$3:$L$9,2,1)-VLOOKUP(最优测算!$D$7*(1-A943)/12-1%%,数据!$J$3:$L$9,3,1),0))/最优测算!$D$7,5)</f>
        <v>0.27250000000000002</v>
      </c>
      <c r="C943" s="8">
        <f>最优测算!$D$7*A943</f>
        <v>26549.999999999596</v>
      </c>
      <c r="D943" s="8">
        <f>最优测算!$D$7*(1-A943)</f>
        <v>423450.00000000041</v>
      </c>
      <c r="E94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3" s="12" t="e">
        <f>IF(表2_4[[#This Row],[年收入总个人所得税税负]]=MIN(表2_4[[#All],[年收入总个人所得税税负]]),表2_4[[#This Row],[年收入总个人所得税税负]],NA())</f>
        <v>#N/A</v>
      </c>
      <c r="G943" s="12">
        <f>1-表2_4[[#This Row],[薪酬发放比例]]</f>
        <v>0.94100000000000095</v>
      </c>
    </row>
    <row r="944" spans="1:7" x14ac:dyDescent="0.25">
      <c r="A944" s="11">
        <v>5.7999999999999101E-2</v>
      </c>
      <c r="B944" s="7">
        <f>ROUND((MAX((最优测算!$D$7*A944-SUM(最优测算!$D$9:$D$25))*{3;10;20;25;30;35;45}%-{0;2520;16920;31920;52920;85920;181920},0)+IFERROR(最优测算!$D$7*(1-A944)*VLOOKUP(最优测算!$D$7*(1-A944)/12-1%%,数据!$J$3:$L$9,2,1)-VLOOKUP(最优测算!$D$7*(1-A944)/12-1%%,数据!$J$3:$L$9,3,1),0))/最优测算!$D$7,5)</f>
        <v>0.27279999999999999</v>
      </c>
      <c r="C944" s="8">
        <f>最优测算!$D$7*A944</f>
        <v>26099.999999999596</v>
      </c>
      <c r="D944" s="8">
        <f>最优测算!$D$7*(1-A944)</f>
        <v>423900.00000000041</v>
      </c>
      <c r="E94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4" s="12" t="e">
        <f>IF(表2_4[[#This Row],[年收入总个人所得税税负]]=MIN(表2_4[[#All],[年收入总个人所得税税负]]),表2_4[[#This Row],[年收入总个人所得税税负]],NA())</f>
        <v>#N/A</v>
      </c>
      <c r="G944" s="12">
        <f>1-表2_4[[#This Row],[薪酬发放比例]]</f>
        <v>0.94200000000000095</v>
      </c>
    </row>
    <row r="945" spans="1:7" x14ac:dyDescent="0.25">
      <c r="A945" s="11">
        <v>5.69999999999991E-2</v>
      </c>
      <c r="B945" s="7">
        <f>ROUND((MAX((最优测算!$D$7*A945-SUM(最优测算!$D$9:$D$25))*{3;10;20;25;30;35;45}%-{0;2520;16920;31920;52920;85920;181920},0)+IFERROR(最优测算!$D$7*(1-A945)*VLOOKUP(最优测算!$D$7*(1-A945)/12-1%%,数据!$J$3:$L$9,2,1)-VLOOKUP(最优测算!$D$7*(1-A945)/12-1%%,数据!$J$3:$L$9,3,1),0))/最优测算!$D$7,5)</f>
        <v>0.27310000000000001</v>
      </c>
      <c r="C945" s="8">
        <f>最优测算!$D$7*A945</f>
        <v>25649.999999999596</v>
      </c>
      <c r="D945" s="8">
        <f>最优测算!$D$7*(1-A945)</f>
        <v>424350.00000000041</v>
      </c>
      <c r="E94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5" s="12" t="e">
        <f>IF(表2_4[[#This Row],[年收入总个人所得税税负]]=MIN(表2_4[[#All],[年收入总个人所得税税负]]),表2_4[[#This Row],[年收入总个人所得税税负]],NA())</f>
        <v>#N/A</v>
      </c>
      <c r="G945" s="12">
        <f>1-表2_4[[#This Row],[薪酬发放比例]]</f>
        <v>0.94300000000000095</v>
      </c>
    </row>
    <row r="946" spans="1:7" x14ac:dyDescent="0.25">
      <c r="A946" s="11">
        <v>5.5999999999999099E-2</v>
      </c>
      <c r="B946" s="7">
        <f>ROUND((MAX((最优测算!$D$7*A946-SUM(最优测算!$D$9:$D$25))*{3;10;20;25;30;35;45}%-{0;2520;16920;31920;52920;85920;181920},0)+IFERROR(最优测算!$D$7*(1-A946)*VLOOKUP(最优测算!$D$7*(1-A946)/12-1%%,数据!$J$3:$L$9,2,1)-VLOOKUP(最优测算!$D$7*(1-A946)/12-1%%,数据!$J$3:$L$9,3,1),0))/最优测算!$D$7,5)</f>
        <v>0.27339999999999998</v>
      </c>
      <c r="C946" s="8">
        <f>最优测算!$D$7*A946</f>
        <v>25199.999999999596</v>
      </c>
      <c r="D946" s="8">
        <f>最优测算!$D$7*(1-A946)</f>
        <v>424800.00000000041</v>
      </c>
      <c r="E94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6" s="12" t="e">
        <f>IF(表2_4[[#This Row],[年收入总个人所得税税负]]=MIN(表2_4[[#All],[年收入总个人所得税税负]]),表2_4[[#This Row],[年收入总个人所得税税负]],NA())</f>
        <v>#N/A</v>
      </c>
      <c r="G946" s="12">
        <f>1-表2_4[[#This Row],[薪酬发放比例]]</f>
        <v>0.94400000000000095</v>
      </c>
    </row>
    <row r="947" spans="1:7" x14ac:dyDescent="0.25">
      <c r="A947" s="11">
        <v>5.4999999999999001E-2</v>
      </c>
      <c r="B947" s="7">
        <f>ROUND((MAX((最优测算!$D$7*A947-SUM(最优测算!$D$9:$D$25))*{3;10;20;25;30;35;45}%-{0;2520;16920;31920;52920;85920;181920},0)+IFERROR(最优测算!$D$7*(1-A947)*VLOOKUP(最优测算!$D$7*(1-A947)/12-1%%,数据!$J$3:$L$9,2,1)-VLOOKUP(最优测算!$D$7*(1-A947)/12-1%%,数据!$J$3:$L$9,3,1),0))/最优测算!$D$7,5)</f>
        <v>0.2737</v>
      </c>
      <c r="C947" s="8">
        <f>最优测算!$D$7*A947</f>
        <v>24749.999999999549</v>
      </c>
      <c r="D947" s="8">
        <f>最优测算!$D$7*(1-A947)</f>
        <v>425250.00000000041</v>
      </c>
      <c r="E94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7" s="12" t="e">
        <f>IF(表2_4[[#This Row],[年收入总个人所得税税负]]=MIN(表2_4[[#All],[年收入总个人所得税税负]]),表2_4[[#This Row],[年收入总个人所得税税负]],NA())</f>
        <v>#N/A</v>
      </c>
      <c r="G947" s="12">
        <f>1-表2_4[[#This Row],[薪酬发放比例]]</f>
        <v>0.94500000000000095</v>
      </c>
    </row>
    <row r="948" spans="1:7" x14ac:dyDescent="0.25">
      <c r="A948" s="11">
        <v>5.3999999999999E-2</v>
      </c>
      <c r="B948" s="7">
        <f>ROUND((MAX((最优测算!$D$7*A948-SUM(最优测算!$D$9:$D$25))*{3;10;20;25;30;35;45}%-{0;2520;16920;31920;52920;85920;181920},0)+IFERROR(最优测算!$D$7*(1-A948)*VLOOKUP(最优测算!$D$7*(1-A948)/12-1%%,数据!$J$3:$L$9,2,1)-VLOOKUP(最优测算!$D$7*(1-A948)/12-1%%,数据!$J$3:$L$9,3,1),0))/最优测算!$D$7,5)</f>
        <v>0.27400000000000002</v>
      </c>
      <c r="C948" s="8">
        <f>最优测算!$D$7*A948</f>
        <v>24299.999999999549</v>
      </c>
      <c r="D948" s="8">
        <f>最优测算!$D$7*(1-A948)</f>
        <v>425700.00000000041</v>
      </c>
      <c r="E94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8" s="12" t="e">
        <f>IF(表2_4[[#This Row],[年收入总个人所得税税负]]=MIN(表2_4[[#All],[年收入总个人所得税税负]]),表2_4[[#This Row],[年收入总个人所得税税负]],NA())</f>
        <v>#N/A</v>
      </c>
      <c r="G948" s="12">
        <f>1-表2_4[[#This Row],[薪酬发放比例]]</f>
        <v>0.94600000000000095</v>
      </c>
    </row>
    <row r="949" spans="1:7" x14ac:dyDescent="0.25">
      <c r="A949" s="11">
        <v>5.2999999999998999E-2</v>
      </c>
      <c r="B949" s="7">
        <f>ROUND((MAX((最优测算!$D$7*A949-SUM(最优测算!$D$9:$D$25))*{3;10;20;25;30;35;45}%-{0;2520;16920;31920;52920;85920;181920},0)+IFERROR(最优测算!$D$7*(1-A949)*VLOOKUP(最优测算!$D$7*(1-A949)/12-1%%,数据!$J$3:$L$9,2,1)-VLOOKUP(最优测算!$D$7*(1-A949)/12-1%%,数据!$J$3:$L$9,3,1),0))/最优测算!$D$7,5)</f>
        <v>0.27429999999999999</v>
      </c>
      <c r="C949" s="8">
        <f>最优测算!$D$7*A949</f>
        <v>23849.999999999549</v>
      </c>
      <c r="D949" s="8">
        <f>最优测算!$D$7*(1-A949)</f>
        <v>426150.00000000041</v>
      </c>
      <c r="E94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49" s="12" t="e">
        <f>IF(表2_4[[#This Row],[年收入总个人所得税税负]]=MIN(表2_4[[#All],[年收入总个人所得税税负]]),表2_4[[#This Row],[年收入总个人所得税税负]],NA())</f>
        <v>#N/A</v>
      </c>
      <c r="G949" s="12">
        <f>1-表2_4[[#This Row],[薪酬发放比例]]</f>
        <v>0.94700000000000095</v>
      </c>
    </row>
    <row r="950" spans="1:7" x14ac:dyDescent="0.25">
      <c r="A950" s="11">
        <v>5.1999999999998998E-2</v>
      </c>
      <c r="B950" s="7">
        <f>ROUND((MAX((最优测算!$D$7*A950-SUM(最优测算!$D$9:$D$25))*{3;10;20;25;30;35;45}%-{0;2520;16920;31920;52920;85920;181920},0)+IFERROR(最优测算!$D$7*(1-A950)*VLOOKUP(最优测算!$D$7*(1-A950)/12-1%%,数据!$J$3:$L$9,2,1)-VLOOKUP(最优测算!$D$7*(1-A950)/12-1%%,数据!$J$3:$L$9,3,1),0))/最优测算!$D$7,5)</f>
        <v>0.27460000000000001</v>
      </c>
      <c r="C950" s="8">
        <f>最优测算!$D$7*A950</f>
        <v>23399.999999999549</v>
      </c>
      <c r="D950" s="8">
        <f>最优测算!$D$7*(1-A950)</f>
        <v>426600.00000000041</v>
      </c>
      <c r="E95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0" s="12" t="e">
        <f>IF(表2_4[[#This Row],[年收入总个人所得税税负]]=MIN(表2_4[[#All],[年收入总个人所得税税负]]),表2_4[[#This Row],[年收入总个人所得税税负]],NA())</f>
        <v>#N/A</v>
      </c>
      <c r="G950" s="12">
        <f>1-表2_4[[#This Row],[薪酬发放比例]]</f>
        <v>0.94800000000000095</v>
      </c>
    </row>
    <row r="951" spans="1:7" x14ac:dyDescent="0.25">
      <c r="A951" s="11">
        <v>5.0999999999998998E-2</v>
      </c>
      <c r="B951" s="7">
        <f>ROUND((MAX((最优测算!$D$7*A951-SUM(最优测算!$D$9:$D$25))*{3;10;20;25;30;35;45}%-{0;2520;16920;31920;52920;85920;181920},0)+IFERROR(最优测算!$D$7*(1-A951)*VLOOKUP(最优测算!$D$7*(1-A951)/12-1%%,数据!$J$3:$L$9,2,1)-VLOOKUP(最优测算!$D$7*(1-A951)/12-1%%,数据!$J$3:$L$9,3,1),0))/最优测算!$D$7,5)</f>
        <v>0.27489999999999998</v>
      </c>
      <c r="C951" s="8">
        <f>最优测算!$D$7*A951</f>
        <v>22949.999999999549</v>
      </c>
      <c r="D951" s="8">
        <f>最优测算!$D$7*(1-A951)</f>
        <v>427050.00000000041</v>
      </c>
      <c r="E95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1" s="12" t="e">
        <f>IF(表2_4[[#This Row],[年收入总个人所得税税负]]=MIN(表2_4[[#All],[年收入总个人所得税税负]]),表2_4[[#This Row],[年收入总个人所得税税负]],NA())</f>
        <v>#N/A</v>
      </c>
      <c r="G951" s="12">
        <f>1-表2_4[[#This Row],[薪酬发放比例]]</f>
        <v>0.94900000000000095</v>
      </c>
    </row>
    <row r="952" spans="1:7" x14ac:dyDescent="0.25">
      <c r="A952" s="11">
        <v>4.9999999999998997E-2</v>
      </c>
      <c r="B952" s="7">
        <f>ROUND((MAX((最优测算!$D$7*A952-SUM(最优测算!$D$9:$D$25))*{3;10;20;25;30;35;45}%-{0;2520;16920;31920;52920;85920;181920},0)+IFERROR(最优测算!$D$7*(1-A952)*VLOOKUP(最优测算!$D$7*(1-A952)/12-1%%,数据!$J$3:$L$9,2,1)-VLOOKUP(最优测算!$D$7*(1-A952)/12-1%%,数据!$J$3:$L$9,3,1),0))/最优测算!$D$7,5)</f>
        <v>0.2752</v>
      </c>
      <c r="C952" s="8">
        <f>最优测算!$D$7*A952</f>
        <v>22499.999999999549</v>
      </c>
      <c r="D952" s="8">
        <f>最优测算!$D$7*(1-A952)</f>
        <v>427500.00000000041</v>
      </c>
      <c r="E95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2" s="12" t="e">
        <f>IF(表2_4[[#This Row],[年收入总个人所得税税负]]=MIN(表2_4[[#All],[年收入总个人所得税税负]]),表2_4[[#This Row],[年收入总个人所得税税负]],NA())</f>
        <v>#N/A</v>
      </c>
      <c r="G952" s="12">
        <f>1-表2_4[[#This Row],[薪酬发放比例]]</f>
        <v>0.95000000000000095</v>
      </c>
    </row>
    <row r="953" spans="1:7" x14ac:dyDescent="0.25">
      <c r="A953" s="11">
        <v>4.8999999999999003E-2</v>
      </c>
      <c r="B953" s="7">
        <f>ROUND((MAX((最优测算!$D$7*A953-SUM(最优测算!$D$9:$D$25))*{3;10;20;25;30;35;45}%-{0;2520;16920;31920;52920;85920;181920},0)+IFERROR(最优测算!$D$7*(1-A953)*VLOOKUP(最优测算!$D$7*(1-A953)/12-1%%,数据!$J$3:$L$9,2,1)-VLOOKUP(最优测算!$D$7*(1-A953)/12-1%%,数据!$J$3:$L$9,3,1),0))/最优测算!$D$7,5)</f>
        <v>0.27550000000000002</v>
      </c>
      <c r="C953" s="8">
        <f>最优测算!$D$7*A953</f>
        <v>22049.999999999553</v>
      </c>
      <c r="D953" s="8">
        <f>最优测算!$D$7*(1-A953)</f>
        <v>427950.00000000041</v>
      </c>
      <c r="E95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3" s="12" t="e">
        <f>IF(表2_4[[#This Row],[年收入总个人所得税税负]]=MIN(表2_4[[#All],[年收入总个人所得税税负]]),表2_4[[#This Row],[年收入总个人所得税税负]],NA())</f>
        <v>#N/A</v>
      </c>
      <c r="G953" s="12">
        <f>1-表2_4[[#This Row],[薪酬发放比例]]</f>
        <v>0.95100000000000096</v>
      </c>
    </row>
    <row r="954" spans="1:7" x14ac:dyDescent="0.25">
      <c r="A954" s="11">
        <v>4.7999999999999002E-2</v>
      </c>
      <c r="B954" s="7">
        <f>ROUND((MAX((最优测算!$D$7*A954-SUM(最优测算!$D$9:$D$25))*{3;10;20;25;30;35;45}%-{0;2520;16920;31920;52920;85920;181920},0)+IFERROR(最优测算!$D$7*(1-A954)*VLOOKUP(最优测算!$D$7*(1-A954)/12-1%%,数据!$J$3:$L$9,2,1)-VLOOKUP(最优测算!$D$7*(1-A954)/12-1%%,数据!$J$3:$L$9,3,1),0))/最优测算!$D$7,5)</f>
        <v>0.27579999999999999</v>
      </c>
      <c r="C954" s="8">
        <f>最优测算!$D$7*A954</f>
        <v>21599.999999999553</v>
      </c>
      <c r="D954" s="8">
        <f>最优测算!$D$7*(1-A954)</f>
        <v>428400.00000000041</v>
      </c>
      <c r="E95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4" s="12" t="e">
        <f>IF(表2_4[[#This Row],[年收入总个人所得税税负]]=MIN(表2_4[[#All],[年收入总个人所得税税负]]),表2_4[[#This Row],[年收入总个人所得税税负]],NA())</f>
        <v>#N/A</v>
      </c>
      <c r="G954" s="12">
        <f>1-表2_4[[#This Row],[薪酬发放比例]]</f>
        <v>0.95200000000000096</v>
      </c>
    </row>
    <row r="955" spans="1:7" x14ac:dyDescent="0.25">
      <c r="A955" s="11">
        <v>4.6999999999999001E-2</v>
      </c>
      <c r="B955" s="7">
        <f>ROUND((MAX((最优测算!$D$7*A955-SUM(最优测算!$D$9:$D$25))*{3;10;20;25;30;35;45}%-{0;2520;16920;31920;52920;85920;181920},0)+IFERROR(最优测算!$D$7*(1-A955)*VLOOKUP(最优测算!$D$7*(1-A955)/12-1%%,数据!$J$3:$L$9,2,1)-VLOOKUP(最优测算!$D$7*(1-A955)/12-1%%,数据!$J$3:$L$9,3,1),0))/最优测算!$D$7,5)</f>
        <v>0.27610000000000001</v>
      </c>
      <c r="C955" s="8">
        <f>最优测算!$D$7*A955</f>
        <v>21149.999999999549</v>
      </c>
      <c r="D955" s="8">
        <f>最优测算!$D$7*(1-A955)</f>
        <v>428850.00000000041</v>
      </c>
      <c r="E95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5" s="12" t="e">
        <f>IF(表2_4[[#This Row],[年收入总个人所得税税负]]=MIN(表2_4[[#All],[年收入总个人所得税税负]]),表2_4[[#This Row],[年收入总个人所得税税负]],NA())</f>
        <v>#N/A</v>
      </c>
      <c r="G955" s="12">
        <f>1-表2_4[[#This Row],[薪酬发放比例]]</f>
        <v>0.95300000000000096</v>
      </c>
    </row>
    <row r="956" spans="1:7" x14ac:dyDescent="0.25">
      <c r="A956" s="11">
        <v>4.5999999999999E-2</v>
      </c>
      <c r="B956" s="7">
        <f>ROUND((MAX((最优测算!$D$7*A956-SUM(最优测算!$D$9:$D$25))*{3;10;20;25;30;35;45}%-{0;2520;16920;31920;52920;85920;181920},0)+IFERROR(最优测算!$D$7*(1-A956)*VLOOKUP(最优测算!$D$7*(1-A956)/12-1%%,数据!$J$3:$L$9,2,1)-VLOOKUP(最优测算!$D$7*(1-A956)/12-1%%,数据!$J$3:$L$9,3,1),0))/最优测算!$D$7,5)</f>
        <v>0.27639999999999998</v>
      </c>
      <c r="C956" s="8">
        <f>最优测算!$D$7*A956</f>
        <v>20699.999999999549</v>
      </c>
      <c r="D956" s="8">
        <f>最优测算!$D$7*(1-A956)</f>
        <v>429300.00000000041</v>
      </c>
      <c r="E95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6" s="12" t="e">
        <f>IF(表2_4[[#This Row],[年收入总个人所得税税负]]=MIN(表2_4[[#All],[年收入总个人所得税税负]]),表2_4[[#This Row],[年收入总个人所得税税负]],NA())</f>
        <v>#N/A</v>
      </c>
      <c r="G956" s="12">
        <f>1-表2_4[[#This Row],[薪酬发放比例]]</f>
        <v>0.95400000000000096</v>
      </c>
    </row>
    <row r="957" spans="1:7" x14ac:dyDescent="0.25">
      <c r="A957" s="11">
        <v>4.4999999999998999E-2</v>
      </c>
      <c r="B957" s="7">
        <f>ROUND((MAX((最优测算!$D$7*A957-SUM(最优测算!$D$9:$D$25))*{3;10;20;25;30;35;45}%-{0;2520;16920;31920;52920;85920;181920},0)+IFERROR(最优测算!$D$7*(1-A957)*VLOOKUP(最优测算!$D$7*(1-A957)/12-1%%,数据!$J$3:$L$9,2,1)-VLOOKUP(最优测算!$D$7*(1-A957)/12-1%%,数据!$J$3:$L$9,3,1),0))/最优测算!$D$7,5)</f>
        <v>0.2767</v>
      </c>
      <c r="C957" s="8">
        <f>最优测算!$D$7*A957</f>
        <v>20249.999999999549</v>
      </c>
      <c r="D957" s="8">
        <f>最优测算!$D$7*(1-A957)</f>
        <v>429750.00000000041</v>
      </c>
      <c r="E95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7" s="12" t="e">
        <f>IF(表2_4[[#This Row],[年收入总个人所得税税负]]=MIN(表2_4[[#All],[年收入总个人所得税税负]]),表2_4[[#This Row],[年收入总个人所得税税负]],NA())</f>
        <v>#N/A</v>
      </c>
      <c r="G957" s="12">
        <f>1-表2_4[[#This Row],[薪酬发放比例]]</f>
        <v>0.95500000000000096</v>
      </c>
    </row>
    <row r="958" spans="1:7" x14ac:dyDescent="0.25">
      <c r="A958" s="11">
        <v>4.3999999999998998E-2</v>
      </c>
      <c r="B958" s="7">
        <f>ROUND((MAX((最优测算!$D$7*A958-SUM(最优测算!$D$9:$D$25))*{3;10;20;25;30;35;45}%-{0;2520;16920;31920;52920;85920;181920},0)+IFERROR(最优测算!$D$7*(1-A958)*VLOOKUP(最优测算!$D$7*(1-A958)/12-1%%,数据!$J$3:$L$9,2,1)-VLOOKUP(最优测算!$D$7*(1-A958)/12-1%%,数据!$J$3:$L$9,3,1),0))/最优测算!$D$7,5)</f>
        <v>0.27700000000000002</v>
      </c>
      <c r="C958" s="8">
        <f>最优测算!$D$7*A958</f>
        <v>19799.999999999549</v>
      </c>
      <c r="D958" s="8">
        <f>最优测算!$D$7*(1-A958)</f>
        <v>430200.00000000041</v>
      </c>
      <c r="E95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8" s="12" t="e">
        <f>IF(表2_4[[#This Row],[年收入总个人所得税税负]]=MIN(表2_4[[#All],[年收入总个人所得税税负]]),表2_4[[#This Row],[年收入总个人所得税税负]],NA())</f>
        <v>#N/A</v>
      </c>
      <c r="G958" s="12">
        <f>1-表2_4[[#This Row],[薪酬发放比例]]</f>
        <v>0.95600000000000096</v>
      </c>
    </row>
    <row r="959" spans="1:7" x14ac:dyDescent="0.25">
      <c r="A959" s="11">
        <v>4.2999999999998997E-2</v>
      </c>
      <c r="B959" s="7">
        <f>ROUND((MAX((最优测算!$D$7*A959-SUM(最优测算!$D$9:$D$25))*{3;10;20;25;30;35;45}%-{0;2520;16920;31920;52920;85920;181920},0)+IFERROR(最优测算!$D$7*(1-A959)*VLOOKUP(最优测算!$D$7*(1-A959)/12-1%%,数据!$J$3:$L$9,2,1)-VLOOKUP(最优测算!$D$7*(1-A959)/12-1%%,数据!$J$3:$L$9,3,1),0))/最优测算!$D$7,5)</f>
        <v>0.27729999999999999</v>
      </c>
      <c r="C959" s="8">
        <f>最优测算!$D$7*A959</f>
        <v>19349.999999999549</v>
      </c>
      <c r="D959" s="8">
        <f>最优测算!$D$7*(1-A959)</f>
        <v>430650.00000000041</v>
      </c>
      <c r="E95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59" s="12" t="e">
        <f>IF(表2_4[[#This Row],[年收入总个人所得税税负]]=MIN(表2_4[[#All],[年收入总个人所得税税负]]),表2_4[[#This Row],[年收入总个人所得税税负]],NA())</f>
        <v>#N/A</v>
      </c>
      <c r="G959" s="12">
        <f>1-表2_4[[#This Row],[薪酬发放比例]]</f>
        <v>0.95700000000000096</v>
      </c>
    </row>
    <row r="960" spans="1:7" x14ac:dyDescent="0.25">
      <c r="A960" s="11">
        <v>4.1999999999999003E-2</v>
      </c>
      <c r="B960" s="7">
        <f>ROUND((MAX((最优测算!$D$7*A960-SUM(最优测算!$D$9:$D$25))*{3;10;20;25;30;35;45}%-{0;2520;16920;31920;52920;85920;181920},0)+IFERROR(最优测算!$D$7*(1-A960)*VLOOKUP(最优测算!$D$7*(1-A960)/12-1%%,数据!$J$3:$L$9,2,1)-VLOOKUP(最优测算!$D$7*(1-A960)/12-1%%,数据!$J$3:$L$9,3,1),0))/最优测算!$D$7,5)</f>
        <v>0.27760000000000001</v>
      </c>
      <c r="C960" s="8">
        <f>最优测算!$D$7*A960</f>
        <v>18899.999999999553</v>
      </c>
      <c r="D960" s="8">
        <f>最优测算!$D$7*(1-A960)</f>
        <v>431100.00000000041</v>
      </c>
      <c r="E96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0" s="12" t="e">
        <f>IF(表2_4[[#This Row],[年收入总个人所得税税负]]=MIN(表2_4[[#All],[年收入总个人所得税税负]]),表2_4[[#This Row],[年收入总个人所得税税负]],NA())</f>
        <v>#N/A</v>
      </c>
      <c r="G960" s="12">
        <f>1-表2_4[[#This Row],[薪酬发放比例]]</f>
        <v>0.95800000000000096</v>
      </c>
    </row>
    <row r="961" spans="1:7" x14ac:dyDescent="0.25">
      <c r="A961" s="11">
        <v>4.0999999999999003E-2</v>
      </c>
      <c r="B961" s="7">
        <f>ROUND((MAX((最优测算!$D$7*A961-SUM(最优测算!$D$9:$D$25))*{3;10;20;25;30;35;45}%-{0;2520;16920;31920;52920;85920;181920},0)+IFERROR(最优测算!$D$7*(1-A961)*VLOOKUP(最优测算!$D$7*(1-A961)/12-1%%,数据!$J$3:$L$9,2,1)-VLOOKUP(最优测算!$D$7*(1-A961)/12-1%%,数据!$J$3:$L$9,3,1),0))/最优测算!$D$7,5)</f>
        <v>0.27789999999999998</v>
      </c>
      <c r="C961" s="8">
        <f>最优测算!$D$7*A961</f>
        <v>18449.999999999553</v>
      </c>
      <c r="D961" s="8">
        <f>最优测算!$D$7*(1-A961)</f>
        <v>431550.00000000041</v>
      </c>
      <c r="E96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1" s="12" t="e">
        <f>IF(表2_4[[#This Row],[年收入总个人所得税税负]]=MIN(表2_4[[#All],[年收入总个人所得税税负]]),表2_4[[#This Row],[年收入总个人所得税税负]],NA())</f>
        <v>#N/A</v>
      </c>
      <c r="G961" s="12">
        <f>1-表2_4[[#This Row],[薪酬发放比例]]</f>
        <v>0.95900000000000096</v>
      </c>
    </row>
    <row r="962" spans="1:7" x14ac:dyDescent="0.25">
      <c r="A962" s="11">
        <v>3.9999999999999002E-2</v>
      </c>
      <c r="B962" s="7">
        <f>ROUND((MAX((最优测算!$D$7*A962-SUM(最优测算!$D$9:$D$25))*{3;10;20;25;30;35;45}%-{0;2520;16920;31920;52920;85920;181920},0)+IFERROR(最优测算!$D$7*(1-A962)*VLOOKUP(最优测算!$D$7*(1-A962)/12-1%%,数据!$J$3:$L$9,2,1)-VLOOKUP(最优测算!$D$7*(1-A962)/12-1%%,数据!$J$3:$L$9,3,1),0))/最优测算!$D$7,5)</f>
        <v>0.2782</v>
      </c>
      <c r="C962" s="8">
        <f>最优测算!$D$7*A962</f>
        <v>17999.999999999553</v>
      </c>
      <c r="D962" s="8">
        <f>最优测算!$D$7*(1-A962)</f>
        <v>432000.00000000041</v>
      </c>
      <c r="E96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2" s="12" t="e">
        <f>IF(表2_4[[#This Row],[年收入总个人所得税税负]]=MIN(表2_4[[#All],[年收入总个人所得税税负]]),表2_4[[#This Row],[年收入总个人所得税税负]],NA())</f>
        <v>#N/A</v>
      </c>
      <c r="G962" s="12">
        <f>1-表2_4[[#This Row],[薪酬发放比例]]</f>
        <v>0.96000000000000096</v>
      </c>
    </row>
    <row r="963" spans="1:7" x14ac:dyDescent="0.25">
      <c r="A963" s="11">
        <v>3.8999999999999001E-2</v>
      </c>
      <c r="B963" s="7">
        <f>ROUND((MAX((最优测算!$D$7*A963-SUM(最优测算!$D$9:$D$25))*{3;10;20;25;30;35;45}%-{0;2520;16920;31920;52920;85920;181920},0)+IFERROR(最优测算!$D$7*(1-A963)*VLOOKUP(最优测算!$D$7*(1-A963)/12-1%%,数据!$J$3:$L$9,2,1)-VLOOKUP(最优测算!$D$7*(1-A963)/12-1%%,数据!$J$3:$L$9,3,1),0))/最优测算!$D$7,5)</f>
        <v>0.27850000000000003</v>
      </c>
      <c r="C963" s="8">
        <f>最优测算!$D$7*A963</f>
        <v>17549.999999999549</v>
      </c>
      <c r="D963" s="8">
        <f>最优测算!$D$7*(1-A963)</f>
        <v>432450.00000000041</v>
      </c>
      <c r="E96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3" s="12" t="e">
        <f>IF(表2_4[[#This Row],[年收入总个人所得税税负]]=MIN(表2_4[[#All],[年收入总个人所得税税负]]),表2_4[[#This Row],[年收入总个人所得税税负]],NA())</f>
        <v>#N/A</v>
      </c>
      <c r="G963" s="12">
        <f>1-表2_4[[#This Row],[薪酬发放比例]]</f>
        <v>0.96100000000000096</v>
      </c>
    </row>
    <row r="964" spans="1:7" x14ac:dyDescent="0.25">
      <c r="A964" s="11">
        <v>3.7999999999999E-2</v>
      </c>
      <c r="B964" s="7">
        <f>ROUND((MAX((最优测算!$D$7*A964-SUM(最优测算!$D$9:$D$25))*{3;10;20;25;30;35;45}%-{0;2520;16920;31920;52920;85920;181920},0)+IFERROR(最优测算!$D$7*(1-A964)*VLOOKUP(最优测算!$D$7*(1-A964)/12-1%%,数据!$J$3:$L$9,2,1)-VLOOKUP(最优测算!$D$7*(1-A964)/12-1%%,数据!$J$3:$L$9,3,1),0))/最优测算!$D$7,5)</f>
        <v>0.27879999999999999</v>
      </c>
      <c r="C964" s="8">
        <f>最优测算!$D$7*A964</f>
        <v>17099.999999999549</v>
      </c>
      <c r="D964" s="8">
        <f>最优测算!$D$7*(1-A964)</f>
        <v>432900.00000000041</v>
      </c>
      <c r="E96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4" s="12" t="e">
        <f>IF(表2_4[[#This Row],[年收入总个人所得税税负]]=MIN(表2_4[[#All],[年收入总个人所得税税负]]),表2_4[[#This Row],[年收入总个人所得税税负]],NA())</f>
        <v>#N/A</v>
      </c>
      <c r="G964" s="12">
        <f>1-表2_4[[#This Row],[薪酬发放比例]]</f>
        <v>0.96200000000000097</v>
      </c>
    </row>
    <row r="965" spans="1:7" x14ac:dyDescent="0.25">
      <c r="A965" s="11">
        <v>3.6999999999998999E-2</v>
      </c>
      <c r="B965" s="7">
        <f>ROUND((MAX((最优测算!$D$7*A965-SUM(最优测算!$D$9:$D$25))*{3;10;20;25;30;35;45}%-{0;2520;16920;31920;52920;85920;181920},0)+IFERROR(最优测算!$D$7*(1-A965)*VLOOKUP(最优测算!$D$7*(1-A965)/12-1%%,数据!$J$3:$L$9,2,1)-VLOOKUP(最优测算!$D$7*(1-A965)/12-1%%,数据!$J$3:$L$9,3,1),0))/最优测算!$D$7,5)</f>
        <v>0.27910000000000001</v>
      </c>
      <c r="C965" s="8">
        <f>最优测算!$D$7*A965</f>
        <v>16649.999999999549</v>
      </c>
      <c r="D965" s="8">
        <f>最优测算!$D$7*(1-A965)</f>
        <v>433350.00000000041</v>
      </c>
      <c r="E96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5" s="12" t="e">
        <f>IF(表2_4[[#This Row],[年收入总个人所得税税负]]=MIN(表2_4[[#All],[年收入总个人所得税税负]]),表2_4[[#This Row],[年收入总个人所得税税负]],NA())</f>
        <v>#N/A</v>
      </c>
      <c r="G965" s="12">
        <f>1-表2_4[[#This Row],[薪酬发放比例]]</f>
        <v>0.96300000000000097</v>
      </c>
    </row>
    <row r="966" spans="1:7" x14ac:dyDescent="0.25">
      <c r="A966" s="11">
        <v>3.5999999999998998E-2</v>
      </c>
      <c r="B966" s="7">
        <f>ROUND((MAX((最优测算!$D$7*A966-SUM(最优测算!$D$9:$D$25))*{3;10;20;25;30;35;45}%-{0;2520;16920;31920;52920;85920;181920},0)+IFERROR(最优测算!$D$7*(1-A966)*VLOOKUP(最优测算!$D$7*(1-A966)/12-1%%,数据!$J$3:$L$9,2,1)-VLOOKUP(最优测算!$D$7*(1-A966)/12-1%%,数据!$J$3:$L$9,3,1),0))/最优测算!$D$7,5)</f>
        <v>0.27939999999999998</v>
      </c>
      <c r="C966" s="8">
        <f>最优测算!$D$7*A966</f>
        <v>16199.999999999549</v>
      </c>
      <c r="D966" s="8">
        <f>最优测算!$D$7*(1-A966)</f>
        <v>433800.00000000041</v>
      </c>
      <c r="E96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6" s="12" t="e">
        <f>IF(表2_4[[#This Row],[年收入总个人所得税税负]]=MIN(表2_4[[#All],[年收入总个人所得税税负]]),表2_4[[#This Row],[年收入总个人所得税税负]],NA())</f>
        <v>#N/A</v>
      </c>
      <c r="G966" s="12">
        <f>1-表2_4[[#This Row],[薪酬发放比例]]</f>
        <v>0.96400000000000097</v>
      </c>
    </row>
    <row r="967" spans="1:7" x14ac:dyDescent="0.25">
      <c r="A967" s="11">
        <v>3.4999999999998997E-2</v>
      </c>
      <c r="B967" s="7">
        <f>ROUND((MAX((最优测算!$D$7*A967-SUM(最优测算!$D$9:$D$25))*{3;10;20;25;30;35;45}%-{0;2520;16920;31920;52920;85920;181920},0)+IFERROR(最优测算!$D$7*(1-A967)*VLOOKUP(最优测算!$D$7*(1-A967)/12-1%%,数据!$J$3:$L$9,2,1)-VLOOKUP(最优测算!$D$7*(1-A967)/12-1%%,数据!$J$3:$L$9,3,1),0))/最优测算!$D$7,5)</f>
        <v>0.2797</v>
      </c>
      <c r="C967" s="8">
        <f>最优测算!$D$7*A967</f>
        <v>15749.999999999549</v>
      </c>
      <c r="D967" s="8">
        <f>最优测算!$D$7*(1-A967)</f>
        <v>434250.00000000041</v>
      </c>
      <c r="E96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7" s="12" t="e">
        <f>IF(表2_4[[#This Row],[年收入总个人所得税税负]]=MIN(表2_4[[#All],[年收入总个人所得税税负]]),表2_4[[#This Row],[年收入总个人所得税税负]],NA())</f>
        <v>#N/A</v>
      </c>
      <c r="G967" s="12">
        <f>1-表2_4[[#This Row],[薪酬发放比例]]</f>
        <v>0.96500000000000097</v>
      </c>
    </row>
    <row r="968" spans="1:7" x14ac:dyDescent="0.25">
      <c r="A968" s="11">
        <v>3.3999999999999003E-2</v>
      </c>
      <c r="B968" s="7">
        <f>ROUND((MAX((最优测算!$D$7*A968-SUM(最优测算!$D$9:$D$25))*{3;10;20;25;30;35;45}%-{0;2520;16920;31920;52920;85920;181920},0)+IFERROR(最优测算!$D$7*(1-A968)*VLOOKUP(最优测算!$D$7*(1-A968)/12-1%%,数据!$J$3:$L$9,2,1)-VLOOKUP(最优测算!$D$7*(1-A968)/12-1%%,数据!$J$3:$L$9,3,1),0))/最优测算!$D$7,5)</f>
        <v>0.28000000000000003</v>
      </c>
      <c r="C968" s="8">
        <f>最优测算!$D$7*A968</f>
        <v>15299.999999999551</v>
      </c>
      <c r="D968" s="8">
        <f>最优测算!$D$7*(1-A968)</f>
        <v>434700.00000000041</v>
      </c>
      <c r="E96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8" s="12" t="e">
        <f>IF(表2_4[[#This Row],[年收入总个人所得税税负]]=MIN(表2_4[[#All],[年收入总个人所得税税负]]),表2_4[[#This Row],[年收入总个人所得税税负]],NA())</f>
        <v>#N/A</v>
      </c>
      <c r="G968" s="12">
        <f>1-表2_4[[#This Row],[薪酬发放比例]]</f>
        <v>0.96600000000000097</v>
      </c>
    </row>
    <row r="969" spans="1:7" x14ac:dyDescent="0.25">
      <c r="A969" s="11">
        <v>3.2999999999999002E-2</v>
      </c>
      <c r="B969" s="7">
        <f>ROUND((MAX((最优测算!$D$7*A969-SUM(最优测算!$D$9:$D$25))*{3;10;20;25;30;35;45}%-{0;2520;16920;31920;52920;85920;181920},0)+IFERROR(最优测算!$D$7*(1-A969)*VLOOKUP(最优测算!$D$7*(1-A969)/12-1%%,数据!$J$3:$L$9,2,1)-VLOOKUP(最优测算!$D$7*(1-A969)/12-1%%,数据!$J$3:$L$9,3,1),0))/最优测算!$D$7,5)</f>
        <v>0.28029999999999999</v>
      </c>
      <c r="C969" s="8">
        <f>最优测算!$D$7*A969</f>
        <v>14849.999999999551</v>
      </c>
      <c r="D969" s="8">
        <f>最优测算!$D$7*(1-A969)</f>
        <v>435150.00000000041</v>
      </c>
      <c r="E96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69" s="12" t="e">
        <f>IF(表2_4[[#This Row],[年收入总个人所得税税负]]=MIN(表2_4[[#All],[年收入总个人所得税税负]]),表2_4[[#This Row],[年收入总个人所得税税负]],NA())</f>
        <v>#N/A</v>
      </c>
      <c r="G969" s="12">
        <f>1-表2_4[[#This Row],[薪酬发放比例]]</f>
        <v>0.96700000000000097</v>
      </c>
    </row>
    <row r="970" spans="1:7" x14ac:dyDescent="0.25">
      <c r="A970" s="11">
        <v>3.1999999999999001E-2</v>
      </c>
      <c r="B970" s="7">
        <f>ROUND((MAX((最优测算!$D$7*A970-SUM(最优测算!$D$9:$D$25))*{3;10;20;25;30;35;45}%-{0;2520;16920;31920;52920;85920;181920},0)+IFERROR(最优测算!$D$7*(1-A970)*VLOOKUP(最优测算!$D$7*(1-A970)/12-1%%,数据!$J$3:$L$9,2,1)-VLOOKUP(最优测算!$D$7*(1-A970)/12-1%%,数据!$J$3:$L$9,3,1),0))/最优测算!$D$7,5)</f>
        <v>0.28060000000000002</v>
      </c>
      <c r="C970" s="8">
        <f>最优测算!$D$7*A970</f>
        <v>14399.999999999551</v>
      </c>
      <c r="D970" s="8">
        <f>最优测算!$D$7*(1-A970)</f>
        <v>435600.00000000047</v>
      </c>
      <c r="E97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0" s="12" t="e">
        <f>IF(表2_4[[#This Row],[年收入总个人所得税税负]]=MIN(表2_4[[#All],[年收入总个人所得税税负]]),表2_4[[#This Row],[年收入总个人所得税税负]],NA())</f>
        <v>#N/A</v>
      </c>
      <c r="G970" s="12">
        <f>1-表2_4[[#This Row],[薪酬发放比例]]</f>
        <v>0.96800000000000097</v>
      </c>
    </row>
    <row r="971" spans="1:7" x14ac:dyDescent="0.25">
      <c r="A971" s="11">
        <v>3.0999999999999001E-2</v>
      </c>
      <c r="B971" s="7">
        <f>ROUND((MAX((最优测算!$D$7*A971-SUM(最优测算!$D$9:$D$25))*{3;10;20;25;30;35;45}%-{0;2520;16920;31920;52920;85920;181920},0)+IFERROR(最优测算!$D$7*(1-A971)*VLOOKUP(最优测算!$D$7*(1-A971)/12-1%%,数据!$J$3:$L$9,2,1)-VLOOKUP(最优测算!$D$7*(1-A971)/12-1%%,数据!$J$3:$L$9,3,1),0))/最优测算!$D$7,5)</f>
        <v>0.28089999999999998</v>
      </c>
      <c r="C971" s="8">
        <f>最优测算!$D$7*A971</f>
        <v>13949.999999999551</v>
      </c>
      <c r="D971" s="8">
        <f>最优测算!$D$7*(1-A971)</f>
        <v>436050.00000000047</v>
      </c>
      <c r="E97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1" s="12" t="e">
        <f>IF(表2_4[[#This Row],[年收入总个人所得税税负]]=MIN(表2_4[[#All],[年收入总个人所得税税负]]),表2_4[[#This Row],[年收入总个人所得税税负]],NA())</f>
        <v>#N/A</v>
      </c>
      <c r="G971" s="12">
        <f>1-表2_4[[#This Row],[薪酬发放比例]]</f>
        <v>0.96900000000000097</v>
      </c>
    </row>
    <row r="972" spans="1:7" x14ac:dyDescent="0.25">
      <c r="A972" s="11">
        <v>2.9999999999999E-2</v>
      </c>
      <c r="B972" s="7">
        <f>ROUND((MAX((最优测算!$D$7*A972-SUM(最优测算!$D$9:$D$25))*{3;10;20;25;30;35;45}%-{0;2520;16920;31920;52920;85920;181920},0)+IFERROR(最优测算!$D$7*(1-A972)*VLOOKUP(最优测算!$D$7*(1-A972)/12-1%%,数据!$J$3:$L$9,2,1)-VLOOKUP(最优测算!$D$7*(1-A972)/12-1%%,数据!$J$3:$L$9,3,1),0))/最优测算!$D$7,5)</f>
        <v>0.28120000000000001</v>
      </c>
      <c r="C972" s="8">
        <f>最优测算!$D$7*A972</f>
        <v>13499.999999999551</v>
      </c>
      <c r="D972" s="8">
        <f>最优测算!$D$7*(1-A972)</f>
        <v>436500.00000000047</v>
      </c>
      <c r="E97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2" s="12" t="e">
        <f>IF(表2_4[[#This Row],[年收入总个人所得税税负]]=MIN(表2_4[[#All],[年收入总个人所得税税负]]),表2_4[[#This Row],[年收入总个人所得税税负]],NA())</f>
        <v>#N/A</v>
      </c>
      <c r="G972" s="12">
        <f>1-表2_4[[#This Row],[薪酬发放比例]]</f>
        <v>0.97000000000000097</v>
      </c>
    </row>
    <row r="973" spans="1:7" x14ac:dyDescent="0.25">
      <c r="A973" s="11">
        <v>2.8999999999998999E-2</v>
      </c>
      <c r="B973" s="7">
        <f>ROUND((MAX((最优测算!$D$7*A973-SUM(最优测算!$D$9:$D$25))*{3;10;20;25;30;35;45}%-{0;2520;16920;31920;52920;85920;181920},0)+IFERROR(最优测算!$D$7*(1-A973)*VLOOKUP(最优测算!$D$7*(1-A973)/12-1%%,数据!$J$3:$L$9,2,1)-VLOOKUP(最优测算!$D$7*(1-A973)/12-1%%,数据!$J$3:$L$9,3,1),0))/最优测算!$D$7,5)</f>
        <v>0.28149999999999997</v>
      </c>
      <c r="C973" s="8">
        <f>最优测算!$D$7*A973</f>
        <v>13049.999999999549</v>
      </c>
      <c r="D973" s="8">
        <f>最优测算!$D$7*(1-A973)</f>
        <v>436950.00000000047</v>
      </c>
      <c r="E97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3" s="12" t="e">
        <f>IF(表2_4[[#This Row],[年收入总个人所得税税负]]=MIN(表2_4[[#All],[年收入总个人所得税税负]]),表2_4[[#This Row],[年收入总个人所得税税负]],NA())</f>
        <v>#N/A</v>
      </c>
      <c r="G973" s="12">
        <f>1-表2_4[[#This Row],[薪酬发放比例]]</f>
        <v>0.97100000000000097</v>
      </c>
    </row>
    <row r="974" spans="1:7" x14ac:dyDescent="0.25">
      <c r="A974" s="11">
        <v>2.7999999999999001E-2</v>
      </c>
      <c r="B974" s="7">
        <f>ROUND((MAX((最优测算!$D$7*A974-SUM(最优测算!$D$9:$D$25))*{3;10;20;25;30;35;45}%-{0;2520;16920;31920;52920;85920;181920},0)+IFERROR(最优测算!$D$7*(1-A974)*VLOOKUP(最优测算!$D$7*(1-A974)/12-1%%,数据!$J$3:$L$9,2,1)-VLOOKUP(最优测算!$D$7*(1-A974)/12-1%%,数据!$J$3:$L$9,3,1),0))/最优测算!$D$7,5)</f>
        <v>0.28179999999999999</v>
      </c>
      <c r="C974" s="8">
        <f>最优测算!$D$7*A974</f>
        <v>12599.999999999551</v>
      </c>
      <c r="D974" s="8">
        <f>最优测算!$D$7*(1-A974)</f>
        <v>437400.00000000047</v>
      </c>
      <c r="E97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4" s="12" t="e">
        <f>IF(表2_4[[#This Row],[年收入总个人所得税税负]]=MIN(表2_4[[#All],[年收入总个人所得税税负]]),表2_4[[#This Row],[年收入总个人所得税税负]],NA())</f>
        <v>#N/A</v>
      </c>
      <c r="G974" s="12">
        <f>1-表2_4[[#This Row],[薪酬发放比例]]</f>
        <v>0.97200000000000097</v>
      </c>
    </row>
    <row r="975" spans="1:7" x14ac:dyDescent="0.25">
      <c r="A975" s="11">
        <v>2.6999999999999E-2</v>
      </c>
      <c r="B975" s="7">
        <f>ROUND((MAX((最优测算!$D$7*A975-SUM(最优测算!$D$9:$D$25))*{3;10;20;25;30;35;45}%-{0;2520;16920;31920;52920;85920;181920},0)+IFERROR(最优测算!$D$7*(1-A975)*VLOOKUP(最优测算!$D$7*(1-A975)/12-1%%,数据!$J$3:$L$9,2,1)-VLOOKUP(最优测算!$D$7*(1-A975)/12-1%%,数据!$J$3:$L$9,3,1),0))/最优测算!$D$7,5)</f>
        <v>0.28210000000000002</v>
      </c>
      <c r="C975" s="8">
        <f>最优测算!$D$7*A975</f>
        <v>12149.999999999551</v>
      </c>
      <c r="D975" s="8">
        <f>最优测算!$D$7*(1-A975)</f>
        <v>437850.00000000047</v>
      </c>
      <c r="E97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5" s="12" t="e">
        <f>IF(表2_4[[#This Row],[年收入总个人所得税税负]]=MIN(表2_4[[#All],[年收入总个人所得税税负]]),表2_4[[#This Row],[年收入总个人所得税税负]],NA())</f>
        <v>#N/A</v>
      </c>
      <c r="G975" s="12">
        <f>1-表2_4[[#This Row],[薪酬发放比例]]</f>
        <v>0.97300000000000098</v>
      </c>
    </row>
    <row r="976" spans="1:7" x14ac:dyDescent="0.25">
      <c r="A976" s="11">
        <v>2.5999999999999E-2</v>
      </c>
      <c r="B976" s="7">
        <f>ROUND((MAX((最优测算!$D$7*A976-SUM(最优测算!$D$9:$D$25))*{3;10;20;25;30;35;45}%-{0;2520;16920;31920;52920;85920;181920},0)+IFERROR(最优测算!$D$7*(1-A976)*VLOOKUP(最优测算!$D$7*(1-A976)/12-1%%,数据!$J$3:$L$9,2,1)-VLOOKUP(最优测算!$D$7*(1-A976)/12-1%%,数据!$J$3:$L$9,3,1),0))/最优测算!$D$7,5)</f>
        <v>0.28239999999999998</v>
      </c>
      <c r="C976" s="8">
        <f>最优测算!$D$7*A976</f>
        <v>11699.999999999551</v>
      </c>
      <c r="D976" s="8">
        <f>最优测算!$D$7*(1-A976)</f>
        <v>438300.00000000047</v>
      </c>
      <c r="E97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6" s="12" t="e">
        <f>IF(表2_4[[#This Row],[年收入总个人所得税税负]]=MIN(表2_4[[#All],[年收入总个人所得税税负]]),表2_4[[#This Row],[年收入总个人所得税税负]],NA())</f>
        <v>#N/A</v>
      </c>
      <c r="G976" s="12">
        <f>1-表2_4[[#This Row],[薪酬发放比例]]</f>
        <v>0.97400000000000098</v>
      </c>
    </row>
    <row r="977" spans="1:7" x14ac:dyDescent="0.25">
      <c r="A977" s="11">
        <v>2.4999999999998999E-2</v>
      </c>
      <c r="B977" s="7">
        <f>ROUND((MAX((最优测算!$D$7*A977-SUM(最优测算!$D$9:$D$25))*{3;10;20;25;30;35;45}%-{0;2520;16920;31920;52920;85920;181920},0)+IFERROR(最优测算!$D$7*(1-A977)*VLOOKUP(最优测算!$D$7*(1-A977)/12-1%%,数据!$J$3:$L$9,2,1)-VLOOKUP(最优测算!$D$7*(1-A977)/12-1%%,数据!$J$3:$L$9,3,1),0))/最优测算!$D$7,5)</f>
        <v>0.28270000000000001</v>
      </c>
      <c r="C977" s="8">
        <f>最优测算!$D$7*A977</f>
        <v>11249.999999999549</v>
      </c>
      <c r="D977" s="8">
        <f>最优测算!$D$7*(1-A977)</f>
        <v>438750.00000000047</v>
      </c>
      <c r="E97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7" s="12" t="e">
        <f>IF(表2_4[[#This Row],[年收入总个人所得税税负]]=MIN(表2_4[[#All],[年收入总个人所得税税负]]),表2_4[[#This Row],[年收入总个人所得税税负]],NA())</f>
        <v>#N/A</v>
      </c>
      <c r="G977" s="12">
        <f>1-表2_4[[#This Row],[薪酬发放比例]]</f>
        <v>0.97500000000000098</v>
      </c>
    </row>
    <row r="978" spans="1:7" x14ac:dyDescent="0.25">
      <c r="A978" s="11">
        <v>2.3999999999999001E-2</v>
      </c>
      <c r="B978" s="7">
        <f>ROUND((MAX((最优测算!$D$7*A978-SUM(最优测算!$D$9:$D$25))*{3;10;20;25;30;35;45}%-{0;2520;16920;31920;52920;85920;181920},0)+IFERROR(最优测算!$D$7*(1-A978)*VLOOKUP(最优测算!$D$7*(1-A978)/12-1%%,数据!$J$3:$L$9,2,1)-VLOOKUP(最优测算!$D$7*(1-A978)/12-1%%,数据!$J$3:$L$9,3,1),0))/最优测算!$D$7,5)</f>
        <v>0.28299999999999997</v>
      </c>
      <c r="C978" s="8">
        <f>最优测算!$D$7*A978</f>
        <v>10799.999999999551</v>
      </c>
      <c r="D978" s="8">
        <f>最优测算!$D$7*(1-A978)</f>
        <v>439200.00000000047</v>
      </c>
      <c r="E97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8" s="12" t="e">
        <f>IF(表2_4[[#This Row],[年收入总个人所得税税负]]=MIN(表2_4[[#All],[年收入总个人所得税税负]]),表2_4[[#This Row],[年收入总个人所得税税负]],NA())</f>
        <v>#N/A</v>
      </c>
      <c r="G978" s="12">
        <f>1-表2_4[[#This Row],[薪酬发放比例]]</f>
        <v>0.97600000000000098</v>
      </c>
    </row>
    <row r="979" spans="1:7" x14ac:dyDescent="0.25">
      <c r="A979" s="11">
        <v>2.2999999999999E-2</v>
      </c>
      <c r="B979" s="7">
        <f>ROUND((MAX((最优测算!$D$7*A979-SUM(最优测算!$D$9:$D$25))*{3;10;20;25;30;35;45}%-{0;2520;16920;31920;52920;85920;181920},0)+IFERROR(最优测算!$D$7*(1-A979)*VLOOKUP(最优测算!$D$7*(1-A979)/12-1%%,数据!$J$3:$L$9,2,1)-VLOOKUP(最优测算!$D$7*(1-A979)/12-1%%,数据!$J$3:$L$9,3,1),0))/最优测算!$D$7,5)</f>
        <v>0.2833</v>
      </c>
      <c r="C979" s="8">
        <f>最优测算!$D$7*A979</f>
        <v>10349.999999999551</v>
      </c>
      <c r="D979" s="8">
        <f>最优测算!$D$7*(1-A979)</f>
        <v>439650.00000000047</v>
      </c>
      <c r="E97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79" s="12" t="e">
        <f>IF(表2_4[[#This Row],[年收入总个人所得税税负]]=MIN(表2_4[[#All],[年收入总个人所得税税负]]),表2_4[[#This Row],[年收入总个人所得税税负]],NA())</f>
        <v>#N/A</v>
      </c>
      <c r="G979" s="12">
        <f>1-表2_4[[#This Row],[薪酬发放比例]]</f>
        <v>0.97700000000000098</v>
      </c>
    </row>
    <row r="980" spans="1:7" x14ac:dyDescent="0.25">
      <c r="A980" s="11">
        <v>2.1999999999999E-2</v>
      </c>
      <c r="B980" s="7">
        <f>ROUND((MAX((最优测算!$D$7*A980-SUM(最优测算!$D$9:$D$25))*{3;10;20;25;30;35;45}%-{0;2520;16920;31920;52920;85920;181920},0)+IFERROR(最优测算!$D$7*(1-A980)*VLOOKUP(最优测算!$D$7*(1-A980)/12-1%%,数据!$J$3:$L$9,2,1)-VLOOKUP(最优测算!$D$7*(1-A980)/12-1%%,数据!$J$3:$L$9,3,1),0))/最优测算!$D$7,5)</f>
        <v>0.28360000000000002</v>
      </c>
      <c r="C980" s="8">
        <f>最优测算!$D$7*A980</f>
        <v>9899.9999999995489</v>
      </c>
      <c r="D980" s="8">
        <f>最优测算!$D$7*(1-A980)</f>
        <v>440100.00000000047</v>
      </c>
      <c r="E98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0" s="12" t="e">
        <f>IF(表2_4[[#This Row],[年收入总个人所得税税负]]=MIN(表2_4[[#All],[年收入总个人所得税税负]]),表2_4[[#This Row],[年收入总个人所得税税负]],NA())</f>
        <v>#N/A</v>
      </c>
      <c r="G980" s="12">
        <f>1-表2_4[[#This Row],[薪酬发放比例]]</f>
        <v>0.97800000000000098</v>
      </c>
    </row>
    <row r="981" spans="1:7" x14ac:dyDescent="0.25">
      <c r="A981" s="11">
        <v>2.0999999999998999E-2</v>
      </c>
      <c r="B981" s="7">
        <f>ROUND((MAX((最优测算!$D$7*A981-SUM(最优测算!$D$9:$D$25))*{3;10;20;25;30;35;45}%-{0;2520;16920;31920;52920;85920;181920},0)+IFERROR(最优测算!$D$7*(1-A981)*VLOOKUP(最优测算!$D$7*(1-A981)/12-1%%,数据!$J$3:$L$9,2,1)-VLOOKUP(最优测算!$D$7*(1-A981)/12-1%%,数据!$J$3:$L$9,3,1),0))/最优测算!$D$7,5)</f>
        <v>0.28389999999999999</v>
      </c>
      <c r="C981" s="8">
        <f>最优测算!$D$7*A981</f>
        <v>9449.9999999995489</v>
      </c>
      <c r="D981" s="8">
        <f>最优测算!$D$7*(1-A981)</f>
        <v>440550.00000000047</v>
      </c>
      <c r="E98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1" s="12" t="e">
        <f>IF(表2_4[[#This Row],[年收入总个人所得税税负]]=MIN(表2_4[[#All],[年收入总个人所得税税负]]),表2_4[[#This Row],[年收入总个人所得税税负]],NA())</f>
        <v>#N/A</v>
      </c>
      <c r="G981" s="12">
        <f>1-表2_4[[#This Row],[薪酬发放比例]]</f>
        <v>0.97900000000000098</v>
      </c>
    </row>
    <row r="982" spans="1:7" x14ac:dyDescent="0.25">
      <c r="A982" s="11">
        <v>1.9999999999999001E-2</v>
      </c>
      <c r="B982" s="7">
        <f>ROUND((MAX((最优测算!$D$7*A982-SUM(最优测算!$D$9:$D$25))*{3;10;20;25;30;35;45}%-{0;2520;16920;31920;52920;85920;181920},0)+IFERROR(最优测算!$D$7*(1-A982)*VLOOKUP(最优测算!$D$7*(1-A982)/12-1%%,数据!$J$3:$L$9,2,1)-VLOOKUP(最优测算!$D$7*(1-A982)/12-1%%,数据!$J$3:$L$9,3,1),0))/最优测算!$D$7,5)</f>
        <v>0.28420000000000001</v>
      </c>
      <c r="C982" s="8">
        <f>最优测算!$D$7*A982</f>
        <v>8999.9999999995507</v>
      </c>
      <c r="D982" s="8">
        <f>最优测算!$D$7*(1-A982)</f>
        <v>441000.00000000047</v>
      </c>
      <c r="E98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2" s="12" t="e">
        <f>IF(表2_4[[#This Row],[年收入总个人所得税税负]]=MIN(表2_4[[#All],[年收入总个人所得税税负]]),表2_4[[#This Row],[年收入总个人所得税税负]],NA())</f>
        <v>#N/A</v>
      </c>
      <c r="G982" s="12">
        <f>1-表2_4[[#This Row],[薪酬发放比例]]</f>
        <v>0.98000000000000098</v>
      </c>
    </row>
    <row r="983" spans="1:7" x14ac:dyDescent="0.25">
      <c r="A983" s="11">
        <v>1.8999999999999E-2</v>
      </c>
      <c r="B983" s="7">
        <f>ROUND((MAX((最优测算!$D$7*A983-SUM(最优测算!$D$9:$D$25))*{3;10;20;25;30;35;45}%-{0;2520;16920;31920;52920;85920;181920},0)+IFERROR(最优测算!$D$7*(1-A983)*VLOOKUP(最优测算!$D$7*(1-A983)/12-1%%,数据!$J$3:$L$9,2,1)-VLOOKUP(最优测算!$D$7*(1-A983)/12-1%%,数据!$J$3:$L$9,3,1),0))/最优测算!$D$7,5)</f>
        <v>0.28449999999999998</v>
      </c>
      <c r="C983" s="8">
        <f>最优测算!$D$7*A983</f>
        <v>8549.9999999995507</v>
      </c>
      <c r="D983" s="8">
        <f>最优测算!$D$7*(1-A983)</f>
        <v>441450.00000000047</v>
      </c>
      <c r="E98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3" s="12" t="e">
        <f>IF(表2_4[[#This Row],[年收入总个人所得税税负]]=MIN(表2_4[[#All],[年收入总个人所得税税负]]),表2_4[[#This Row],[年收入总个人所得税税负]],NA())</f>
        <v>#N/A</v>
      </c>
      <c r="G983" s="12">
        <f>1-表2_4[[#This Row],[薪酬发放比例]]</f>
        <v>0.98100000000000098</v>
      </c>
    </row>
    <row r="984" spans="1:7" x14ac:dyDescent="0.25">
      <c r="A984" s="11">
        <v>1.7999999999998999E-2</v>
      </c>
      <c r="B984" s="7">
        <f>ROUND((MAX((最优测算!$D$7*A984-SUM(最优测算!$D$9:$D$25))*{3;10;20;25;30;35;45}%-{0;2520;16920;31920;52920;85920;181920},0)+IFERROR(最优测算!$D$7*(1-A984)*VLOOKUP(最优测算!$D$7*(1-A984)/12-1%%,数据!$J$3:$L$9,2,1)-VLOOKUP(最优测算!$D$7*(1-A984)/12-1%%,数据!$J$3:$L$9,3,1),0))/最优测算!$D$7,5)</f>
        <v>0.2848</v>
      </c>
      <c r="C984" s="8">
        <f>最优测算!$D$7*A984</f>
        <v>8099.9999999995498</v>
      </c>
      <c r="D984" s="8">
        <f>最优测算!$D$7*(1-A984)</f>
        <v>441900.00000000047</v>
      </c>
      <c r="E98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4" s="12" t="e">
        <f>IF(表2_4[[#This Row],[年收入总个人所得税税负]]=MIN(表2_4[[#All],[年收入总个人所得税税负]]),表2_4[[#This Row],[年收入总个人所得税税负]],NA())</f>
        <v>#N/A</v>
      </c>
      <c r="G984" s="12">
        <f>1-表2_4[[#This Row],[薪酬发放比例]]</f>
        <v>0.98200000000000098</v>
      </c>
    </row>
    <row r="985" spans="1:7" x14ac:dyDescent="0.25">
      <c r="A985" s="11">
        <v>1.6999999999998999E-2</v>
      </c>
      <c r="B985" s="7">
        <f>ROUND((MAX((最优测算!$D$7*A985-SUM(最优测算!$D$9:$D$25))*{3;10;20;25;30;35;45}%-{0;2520;16920;31920;52920;85920;181920},0)+IFERROR(最优测算!$D$7*(1-A985)*VLOOKUP(最优测算!$D$7*(1-A985)/12-1%%,数据!$J$3:$L$9,2,1)-VLOOKUP(最优测算!$D$7*(1-A985)/12-1%%,数据!$J$3:$L$9,3,1),0))/最优测算!$D$7,5)</f>
        <v>0.28510000000000002</v>
      </c>
      <c r="C985" s="8">
        <f>最优测算!$D$7*A985</f>
        <v>7649.9999999995498</v>
      </c>
      <c r="D985" s="8">
        <f>最优测算!$D$7*(1-A985)</f>
        <v>442350.00000000047</v>
      </c>
      <c r="E98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5" s="12" t="e">
        <f>IF(表2_4[[#This Row],[年收入总个人所得税税负]]=MIN(表2_4[[#All],[年收入总个人所得税税负]]),表2_4[[#This Row],[年收入总个人所得税税负]],NA())</f>
        <v>#N/A</v>
      </c>
      <c r="G985" s="12">
        <f>1-表2_4[[#This Row],[薪酬发放比例]]</f>
        <v>0.98300000000000098</v>
      </c>
    </row>
    <row r="986" spans="1:7" x14ac:dyDescent="0.25">
      <c r="A986" s="11">
        <v>1.5999999999999001E-2</v>
      </c>
      <c r="B986" s="7">
        <f>ROUND((MAX((最优测算!$D$7*A986-SUM(最优测算!$D$9:$D$25))*{3;10;20;25;30;35;45}%-{0;2520;16920;31920;52920;85920;181920},0)+IFERROR(最优测算!$D$7*(1-A986)*VLOOKUP(最优测算!$D$7*(1-A986)/12-1%%,数据!$J$3:$L$9,2,1)-VLOOKUP(最优测算!$D$7*(1-A986)/12-1%%,数据!$J$3:$L$9,3,1),0))/最优测算!$D$7,5)</f>
        <v>0.28539999999999999</v>
      </c>
      <c r="C986" s="8">
        <f>最优测算!$D$7*A986</f>
        <v>7199.9999999995507</v>
      </c>
      <c r="D986" s="8">
        <f>最优测算!$D$7*(1-A986)</f>
        <v>442800.00000000047</v>
      </c>
      <c r="E98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6" s="12" t="e">
        <f>IF(表2_4[[#This Row],[年收入总个人所得税税负]]=MIN(表2_4[[#All],[年收入总个人所得税税负]]),表2_4[[#This Row],[年收入总个人所得税税负]],NA())</f>
        <v>#N/A</v>
      </c>
      <c r="G986" s="12">
        <f>1-表2_4[[#This Row],[薪酬发放比例]]</f>
        <v>0.98400000000000098</v>
      </c>
    </row>
    <row r="987" spans="1:7" x14ac:dyDescent="0.25">
      <c r="A987" s="11">
        <v>1.4999999999999E-2</v>
      </c>
      <c r="B987" s="7">
        <f>ROUND((MAX((最优测算!$D$7*A987-SUM(最优测算!$D$9:$D$25))*{3;10;20;25;30;35;45}%-{0;2520;16920;31920;52920;85920;181920},0)+IFERROR(最优测算!$D$7*(1-A987)*VLOOKUP(最优测算!$D$7*(1-A987)/12-1%%,数据!$J$3:$L$9,2,1)-VLOOKUP(最优测算!$D$7*(1-A987)/12-1%%,数据!$J$3:$L$9,3,1),0))/最优测算!$D$7,5)</f>
        <v>0.28570000000000001</v>
      </c>
      <c r="C987" s="8">
        <f>最优测算!$D$7*A987</f>
        <v>6749.9999999995498</v>
      </c>
      <c r="D987" s="8">
        <f>最优测算!$D$7*(1-A987)</f>
        <v>443250.00000000047</v>
      </c>
      <c r="E98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7" s="12" t="e">
        <f>IF(表2_4[[#This Row],[年收入总个人所得税税负]]=MIN(表2_4[[#All],[年收入总个人所得税税负]]),表2_4[[#This Row],[年收入总个人所得税税负]],NA())</f>
        <v>#N/A</v>
      </c>
      <c r="G987" s="12">
        <f>1-表2_4[[#This Row],[薪酬发放比例]]</f>
        <v>0.98500000000000099</v>
      </c>
    </row>
    <row r="988" spans="1:7" x14ac:dyDescent="0.25">
      <c r="A988" s="11">
        <v>1.3999999999998999E-2</v>
      </c>
      <c r="B988" s="7">
        <f>ROUND((MAX((最优测算!$D$7*A988-SUM(最优测算!$D$9:$D$25))*{3;10;20;25;30;35;45}%-{0;2520;16920;31920;52920;85920;181920},0)+IFERROR(最优测算!$D$7*(1-A988)*VLOOKUP(最优测算!$D$7*(1-A988)/12-1%%,数据!$J$3:$L$9,2,1)-VLOOKUP(最优测算!$D$7*(1-A988)/12-1%%,数据!$J$3:$L$9,3,1),0))/最优测算!$D$7,5)</f>
        <v>0.28599999999999998</v>
      </c>
      <c r="C988" s="8">
        <f>最优测算!$D$7*A988</f>
        <v>6299.9999999995498</v>
      </c>
      <c r="D988" s="8">
        <f>最优测算!$D$7*(1-A988)</f>
        <v>443700.00000000047</v>
      </c>
      <c r="E98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8" s="12" t="e">
        <f>IF(表2_4[[#This Row],[年收入总个人所得税税负]]=MIN(表2_4[[#All],[年收入总个人所得税税负]]),表2_4[[#This Row],[年收入总个人所得税税负]],NA())</f>
        <v>#N/A</v>
      </c>
      <c r="G988" s="12">
        <f>1-表2_4[[#This Row],[薪酬发放比例]]</f>
        <v>0.98600000000000099</v>
      </c>
    </row>
    <row r="989" spans="1:7" x14ac:dyDescent="0.25">
      <c r="A989" s="11">
        <v>1.2999999999999E-2</v>
      </c>
      <c r="B989" s="7">
        <f>ROUND((MAX((最优测算!$D$7*A989-SUM(最优测算!$D$9:$D$25))*{3;10;20;25;30;35;45}%-{0;2520;16920;31920;52920;85920;181920},0)+IFERROR(最优测算!$D$7*(1-A989)*VLOOKUP(最优测算!$D$7*(1-A989)/12-1%%,数据!$J$3:$L$9,2,1)-VLOOKUP(最优测算!$D$7*(1-A989)/12-1%%,数据!$J$3:$L$9,3,1),0))/最优测算!$D$7,5)</f>
        <v>0.2863</v>
      </c>
      <c r="C989" s="8">
        <f>最优测算!$D$7*A989</f>
        <v>5849.9999999995498</v>
      </c>
      <c r="D989" s="8">
        <f>最优测算!$D$7*(1-A989)</f>
        <v>444150.00000000047</v>
      </c>
      <c r="E98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89" s="12" t="e">
        <f>IF(表2_4[[#This Row],[年收入总个人所得税税负]]=MIN(表2_4[[#All],[年收入总个人所得税税负]]),表2_4[[#This Row],[年收入总个人所得税税负]],NA())</f>
        <v>#N/A</v>
      </c>
      <c r="G989" s="12">
        <f>1-表2_4[[#This Row],[薪酬发放比例]]</f>
        <v>0.98700000000000099</v>
      </c>
    </row>
    <row r="990" spans="1:7" x14ac:dyDescent="0.25">
      <c r="A990" s="11">
        <v>1.1999999999998999E-2</v>
      </c>
      <c r="B990" s="7">
        <f>ROUND((MAX((最优测算!$D$7*A990-SUM(最优测算!$D$9:$D$25))*{3;10;20;25;30;35;45}%-{0;2520;16920;31920;52920;85920;181920},0)+IFERROR(最优测算!$D$7*(1-A990)*VLOOKUP(最优测算!$D$7*(1-A990)/12-1%%,数据!$J$3:$L$9,2,1)-VLOOKUP(最优测算!$D$7*(1-A990)/12-1%%,数据!$J$3:$L$9,3,1),0))/最优测算!$D$7,5)</f>
        <v>0.28660000000000002</v>
      </c>
      <c r="C990" s="8">
        <f>最优测算!$D$7*A990</f>
        <v>5399.9999999995498</v>
      </c>
      <c r="D990" s="8">
        <f>最优测算!$D$7*(1-A990)</f>
        <v>444600.00000000047</v>
      </c>
      <c r="E99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0" s="12" t="e">
        <f>IF(表2_4[[#This Row],[年收入总个人所得税税负]]=MIN(表2_4[[#All],[年收入总个人所得税税负]]),表2_4[[#This Row],[年收入总个人所得税税负]],NA())</f>
        <v>#N/A</v>
      </c>
      <c r="G990" s="12">
        <f>1-表2_4[[#This Row],[薪酬发放比例]]</f>
        <v>0.98800000000000099</v>
      </c>
    </row>
    <row r="991" spans="1:7" x14ac:dyDescent="0.25">
      <c r="A991" s="11">
        <v>1.0999999999999E-2</v>
      </c>
      <c r="B991" s="7">
        <f>ROUND((MAX((最优测算!$D$7*A991-SUM(最优测算!$D$9:$D$25))*{3;10;20;25;30;35;45}%-{0;2520;16920;31920;52920;85920;181920},0)+IFERROR(最优测算!$D$7*(1-A991)*VLOOKUP(最优测算!$D$7*(1-A991)/12-1%%,数据!$J$3:$L$9,2,1)-VLOOKUP(最优测算!$D$7*(1-A991)/12-1%%,数据!$J$3:$L$9,3,1),0))/最优测算!$D$7,5)</f>
        <v>0.28689999999999999</v>
      </c>
      <c r="C991" s="8">
        <f>最优测算!$D$7*A991</f>
        <v>4949.9999999995498</v>
      </c>
      <c r="D991" s="8">
        <f>最优测算!$D$7*(1-A991)</f>
        <v>445050.00000000047</v>
      </c>
      <c r="E99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1" s="12" t="e">
        <f>IF(表2_4[[#This Row],[年收入总个人所得税税负]]=MIN(表2_4[[#All],[年收入总个人所得税税负]]),表2_4[[#This Row],[年收入总个人所得税税负]],NA())</f>
        <v>#N/A</v>
      </c>
      <c r="G991" s="12">
        <f>1-表2_4[[#This Row],[薪酬发放比例]]</f>
        <v>0.98900000000000099</v>
      </c>
    </row>
    <row r="992" spans="1:7" x14ac:dyDescent="0.25">
      <c r="A992" s="11">
        <v>9.9999999999990097E-3</v>
      </c>
      <c r="B992" s="7">
        <f>ROUND((MAX((最优测算!$D$7*A992-SUM(最优测算!$D$9:$D$25))*{3;10;20;25;30;35;45}%-{0;2520;16920;31920;52920;85920;181920},0)+IFERROR(最优测算!$D$7*(1-A992)*VLOOKUP(最优测算!$D$7*(1-A992)/12-1%%,数据!$J$3:$L$9,2,1)-VLOOKUP(最优测算!$D$7*(1-A992)/12-1%%,数据!$J$3:$L$9,3,1),0))/最优测算!$D$7,5)</f>
        <v>0.28720000000000001</v>
      </c>
      <c r="C992" s="8">
        <f>最优测算!$D$7*A992</f>
        <v>4499.9999999995543</v>
      </c>
      <c r="D992" s="8">
        <f>最优测算!$D$7*(1-A992)</f>
        <v>445500.00000000047</v>
      </c>
      <c r="E99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2" s="12" t="e">
        <f>IF(表2_4[[#This Row],[年收入总个人所得税税负]]=MIN(表2_4[[#All],[年收入总个人所得税税负]]),表2_4[[#This Row],[年收入总个人所得税税负]],NA())</f>
        <v>#N/A</v>
      </c>
      <c r="G992" s="12">
        <f>1-表2_4[[#This Row],[薪酬发放比例]]</f>
        <v>0.99000000000000099</v>
      </c>
    </row>
    <row r="993" spans="1:7" x14ac:dyDescent="0.25">
      <c r="A993" s="11">
        <v>8.9999999999990105E-3</v>
      </c>
      <c r="B993" s="7">
        <f>ROUND((MAX((最优测算!$D$7*A993-SUM(最优测算!$D$9:$D$25))*{3;10;20;25;30;35;45}%-{0;2520;16920;31920;52920;85920;181920},0)+IFERROR(最优测算!$D$7*(1-A993)*VLOOKUP(最优测算!$D$7*(1-A993)/12-1%%,数据!$J$3:$L$9,2,1)-VLOOKUP(最优测算!$D$7*(1-A993)/12-1%%,数据!$J$3:$L$9,3,1),0))/最优测算!$D$7,5)</f>
        <v>0.28749999999999998</v>
      </c>
      <c r="C993" s="8">
        <f>最优测算!$D$7*A993</f>
        <v>4049.9999999995548</v>
      </c>
      <c r="D993" s="8">
        <f>最优测算!$D$7*(1-A993)</f>
        <v>445950.00000000047</v>
      </c>
      <c r="E993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3" s="12" t="e">
        <f>IF(表2_4[[#This Row],[年收入总个人所得税税负]]=MIN(表2_4[[#All],[年收入总个人所得税税负]]),表2_4[[#This Row],[年收入总个人所得税税负]],NA())</f>
        <v>#N/A</v>
      </c>
      <c r="G993" s="12">
        <f>1-表2_4[[#This Row],[薪酬发放比例]]</f>
        <v>0.99100000000000099</v>
      </c>
    </row>
    <row r="994" spans="1:7" x14ac:dyDescent="0.25">
      <c r="A994" s="11">
        <v>7.9999999999990096E-3</v>
      </c>
      <c r="B994" s="7">
        <f>ROUND((MAX((最优测算!$D$7*A994-SUM(最优测算!$D$9:$D$25))*{3;10;20;25;30;35;45}%-{0;2520;16920;31920;52920;85920;181920},0)+IFERROR(最优测算!$D$7*(1-A994)*VLOOKUP(最优测算!$D$7*(1-A994)/12-1%%,数据!$J$3:$L$9,2,1)-VLOOKUP(最优测算!$D$7*(1-A994)/12-1%%,数据!$J$3:$L$9,3,1),0))/最优测算!$D$7,5)</f>
        <v>0.2878</v>
      </c>
      <c r="C994" s="8">
        <f>最优测算!$D$7*A994</f>
        <v>3599.9999999995543</v>
      </c>
      <c r="D994" s="8">
        <f>最优测算!$D$7*(1-A994)</f>
        <v>446400.00000000047</v>
      </c>
      <c r="E994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4" s="12" t="e">
        <f>IF(表2_4[[#This Row],[年收入总个人所得税税负]]=MIN(表2_4[[#All],[年收入总个人所得税税负]]),表2_4[[#This Row],[年收入总个人所得税税负]],NA())</f>
        <v>#N/A</v>
      </c>
      <c r="G994" s="12">
        <f>1-表2_4[[#This Row],[薪酬发放比例]]</f>
        <v>0.99200000000000099</v>
      </c>
    </row>
    <row r="995" spans="1:7" x14ac:dyDescent="0.25">
      <c r="A995" s="11">
        <v>6.9999999999990096E-3</v>
      </c>
      <c r="B995" s="7">
        <f>ROUND((MAX((最优测算!$D$7*A995-SUM(最优测算!$D$9:$D$25))*{3;10;20;25;30;35;45}%-{0;2520;16920;31920;52920;85920;181920},0)+IFERROR(最优测算!$D$7*(1-A995)*VLOOKUP(最优测算!$D$7*(1-A995)/12-1%%,数据!$J$3:$L$9,2,1)-VLOOKUP(最优测算!$D$7*(1-A995)/12-1%%,数据!$J$3:$L$9,3,1),0))/最优测算!$D$7,5)</f>
        <v>0.28810000000000002</v>
      </c>
      <c r="C995" s="8">
        <f>最优测算!$D$7*A995</f>
        <v>3149.9999999995543</v>
      </c>
      <c r="D995" s="8">
        <f>最优测算!$D$7*(1-A995)</f>
        <v>446850.00000000047</v>
      </c>
      <c r="E995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5" s="12" t="e">
        <f>IF(表2_4[[#This Row],[年收入总个人所得税税负]]=MIN(表2_4[[#All],[年收入总个人所得税税负]]),表2_4[[#This Row],[年收入总个人所得税税负]],NA())</f>
        <v>#N/A</v>
      </c>
      <c r="G995" s="12">
        <f>1-表2_4[[#This Row],[薪酬发放比例]]</f>
        <v>0.99300000000000099</v>
      </c>
    </row>
    <row r="996" spans="1:7" x14ac:dyDescent="0.25">
      <c r="A996" s="11">
        <v>5.9999999999990096E-3</v>
      </c>
      <c r="B996" s="7">
        <f>ROUND((MAX((最优测算!$D$7*A996-SUM(最优测算!$D$9:$D$25))*{3;10;20;25;30;35;45}%-{0;2520;16920;31920;52920;85920;181920},0)+IFERROR(最优测算!$D$7*(1-A996)*VLOOKUP(最优测算!$D$7*(1-A996)/12-1%%,数据!$J$3:$L$9,2,1)-VLOOKUP(最优测算!$D$7*(1-A996)/12-1%%,数据!$J$3:$L$9,3,1),0))/最优测算!$D$7,5)</f>
        <v>0.28839999999999999</v>
      </c>
      <c r="C996" s="8">
        <f>最优测算!$D$7*A996</f>
        <v>2699.9999999995543</v>
      </c>
      <c r="D996" s="8">
        <f>最优测算!$D$7*(1-A996)</f>
        <v>447300.00000000047</v>
      </c>
      <c r="E996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6" s="12" t="e">
        <f>IF(表2_4[[#This Row],[年收入总个人所得税税负]]=MIN(表2_4[[#All],[年收入总个人所得税税负]]),表2_4[[#This Row],[年收入总个人所得税税负]],NA())</f>
        <v>#N/A</v>
      </c>
      <c r="G996" s="12">
        <f>1-表2_4[[#This Row],[薪酬发放比例]]</f>
        <v>0.99400000000000099</v>
      </c>
    </row>
    <row r="997" spans="1:7" x14ac:dyDescent="0.25">
      <c r="A997" s="11">
        <v>4.9999999999990096E-3</v>
      </c>
      <c r="B997" s="7">
        <f>ROUND((MAX((最优测算!$D$7*A997-SUM(最优测算!$D$9:$D$25))*{3;10;20;25;30;35;45}%-{0;2520;16920;31920;52920;85920;181920},0)+IFERROR(最优测算!$D$7*(1-A997)*VLOOKUP(最优测算!$D$7*(1-A997)/12-1%%,数据!$J$3:$L$9,2,1)-VLOOKUP(最优测算!$D$7*(1-A997)/12-1%%,数据!$J$3:$L$9,3,1),0))/最优测算!$D$7,5)</f>
        <v>0.28870000000000001</v>
      </c>
      <c r="C997" s="8">
        <f>最优测算!$D$7*A997</f>
        <v>2249.9999999995543</v>
      </c>
      <c r="D997" s="8">
        <f>最优测算!$D$7*(1-A997)</f>
        <v>447750.00000000047</v>
      </c>
      <c r="E997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7" s="12" t="e">
        <f>IF(表2_4[[#This Row],[年收入总个人所得税税负]]=MIN(表2_4[[#All],[年收入总个人所得税税负]]),表2_4[[#This Row],[年收入总个人所得税税负]],NA())</f>
        <v>#N/A</v>
      </c>
      <c r="G997" s="12">
        <f>1-表2_4[[#This Row],[薪酬发放比例]]</f>
        <v>0.99500000000000099</v>
      </c>
    </row>
    <row r="998" spans="1:7" x14ac:dyDescent="0.25">
      <c r="A998" s="11">
        <v>3.999999999999E-3</v>
      </c>
      <c r="B998" s="7">
        <f>ROUND((MAX((最优测算!$D$7*A998-SUM(最优测算!$D$9:$D$25))*{3;10;20;25;30;35;45}%-{0;2520;16920;31920;52920;85920;181920},0)+IFERROR(最优测算!$D$7*(1-A998)*VLOOKUP(最优测算!$D$7*(1-A998)/12-1%%,数据!$J$3:$L$9,2,1)-VLOOKUP(最优测算!$D$7*(1-A998)/12-1%%,数据!$J$3:$L$9,3,1),0))/最优测算!$D$7,5)</f>
        <v>0.28899999999999998</v>
      </c>
      <c r="C998" s="8">
        <f>最优测算!$D$7*A998</f>
        <v>1799.99999999955</v>
      </c>
      <c r="D998" s="8">
        <f>最优测算!$D$7*(1-A998)</f>
        <v>448200.00000000047</v>
      </c>
      <c r="E998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8" s="12" t="e">
        <f>IF(表2_4[[#This Row],[年收入总个人所得税税负]]=MIN(表2_4[[#All],[年收入总个人所得税税负]]),表2_4[[#This Row],[年收入总个人所得税税负]],NA())</f>
        <v>#N/A</v>
      </c>
      <c r="G998" s="12">
        <f>1-表2_4[[#This Row],[薪酬发放比例]]</f>
        <v>0.996000000000001</v>
      </c>
    </row>
    <row r="999" spans="1:7" x14ac:dyDescent="0.25">
      <c r="A999" s="11">
        <v>2.999999999999E-3</v>
      </c>
      <c r="B999" s="7">
        <f>ROUND((MAX((最优测算!$D$7*A999-SUM(最优测算!$D$9:$D$25))*{3;10;20;25;30;35;45}%-{0;2520;16920;31920;52920;85920;181920},0)+IFERROR(最优测算!$D$7*(1-A999)*VLOOKUP(最优测算!$D$7*(1-A999)/12-1%%,数据!$J$3:$L$9,2,1)-VLOOKUP(最优测算!$D$7*(1-A999)/12-1%%,数据!$J$3:$L$9,3,1),0))/最优测算!$D$7,5)</f>
        <v>0.2893</v>
      </c>
      <c r="C999" s="8">
        <f>最优测算!$D$7*A999</f>
        <v>1349.99999999955</v>
      </c>
      <c r="D999" s="8">
        <f>最优测算!$D$7*(1-A999)</f>
        <v>448650.00000000047</v>
      </c>
      <c r="E999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999" s="12" t="e">
        <f>IF(表2_4[[#This Row],[年收入总个人所得税税负]]=MIN(表2_4[[#All],[年收入总个人所得税税负]]),表2_4[[#This Row],[年收入总个人所得税税负]],NA())</f>
        <v>#N/A</v>
      </c>
      <c r="G999" s="12">
        <f>1-表2_4[[#This Row],[薪酬发放比例]]</f>
        <v>0.997000000000001</v>
      </c>
    </row>
    <row r="1000" spans="1:7" x14ac:dyDescent="0.25">
      <c r="A1000" s="11">
        <v>1.999999999999E-3</v>
      </c>
      <c r="B1000" s="7">
        <f>ROUND((MAX((最优测算!$D$7*A1000-SUM(最优测算!$D$9:$D$25))*{3;10;20;25;30;35;45}%-{0;2520;16920;31920;52920;85920;181920},0)+IFERROR(最优测算!$D$7*(1-A1000)*VLOOKUP(最优测算!$D$7*(1-A1000)/12-1%%,数据!$J$3:$L$9,2,1)-VLOOKUP(最优测算!$D$7*(1-A1000)/12-1%%,数据!$J$3:$L$9,3,1),0))/最优测算!$D$7,5)</f>
        <v>0.28960000000000002</v>
      </c>
      <c r="C1000" s="8">
        <f>最优测算!$D$7*A1000</f>
        <v>899.99999999955003</v>
      </c>
      <c r="D1000" s="8">
        <f>最优测算!$D$7*(1-A1000)</f>
        <v>449100.00000000047</v>
      </c>
      <c r="E1000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00" s="12" t="e">
        <f>IF(表2_4[[#This Row],[年收入总个人所得税税负]]=MIN(表2_4[[#All],[年收入总个人所得税税负]]),表2_4[[#This Row],[年收入总个人所得税税负]],NA())</f>
        <v>#N/A</v>
      </c>
      <c r="G1000" s="12">
        <f>1-表2_4[[#This Row],[薪酬发放比例]]</f>
        <v>0.998000000000001</v>
      </c>
    </row>
    <row r="1001" spans="1:7" x14ac:dyDescent="0.25">
      <c r="A1001" s="11">
        <v>9.999999999990019E-4</v>
      </c>
      <c r="B1001" s="7">
        <f>ROUND((MAX((最优测算!$D$7*A1001-SUM(最优测算!$D$9:$D$25))*{3;10;20;25;30;35;45}%-{0;2520;16920;31920;52920;85920;181920},0)+IFERROR(最优测算!$D$7*(1-A1001)*VLOOKUP(最优测算!$D$7*(1-A1001)/12-1%%,数据!$J$3:$L$9,2,1)-VLOOKUP(最优测算!$D$7*(1-A1001)/12-1%%,数据!$J$3:$L$9,3,1),0))/最优测算!$D$7,5)</f>
        <v>0.28989999999999999</v>
      </c>
      <c r="C1001" s="8">
        <f>最优测算!$D$7*A1001</f>
        <v>449.99999999955088</v>
      </c>
      <c r="D1001" s="8">
        <f>最优测算!$D$7*(1-A1001)</f>
        <v>449550.00000000047</v>
      </c>
      <c r="E1001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01" s="12" t="e">
        <f>IF(表2_4[[#This Row],[年收入总个人所得税税负]]=MIN(表2_4[[#All],[年收入总个人所得税税负]]),表2_4[[#This Row],[年收入总个人所得税税负]],NA())</f>
        <v>#N/A</v>
      </c>
      <c r="G1001" s="12">
        <f>1-表2_4[[#This Row],[薪酬发放比例]]</f>
        <v>0.999000000000001</v>
      </c>
    </row>
    <row r="1002" spans="1:7" x14ac:dyDescent="0.25">
      <c r="A1002" s="16">
        <v>0</v>
      </c>
      <c r="B1002" s="7">
        <f>ROUND((MAX((最优测算!$D$7*A1002-SUM(最优测算!$D$9:$D$25))*{3;10;20;25;30;35;45}%-{0;2520;16920;31920;52920;85920;181920},0)+IFERROR(最优测算!$D$7*(1-A1002)*VLOOKUP(最优测算!$D$7*(1-A1002)/12-1%%,数据!$J$3:$L$9,2,1)-VLOOKUP(最优测算!$D$7*(1-A1002)/12-1%%,数据!$J$3:$L$9,3,1),0))/最优测算!$D$7,5)</f>
        <v>0.29020000000000001</v>
      </c>
      <c r="C1002" s="8">
        <f>最优测算!$D$7*A1002</f>
        <v>0</v>
      </c>
      <c r="D1002" s="8">
        <f>最优测算!$D$7*(1-A1002)</f>
        <v>450000</v>
      </c>
      <c r="E1002" s="12" t="e">
        <f>IF(表2_4[[#This Row],[工资发放总额]]=最优测算!$D$30,表2_4[[#This Row],[年收入总个人所得税税负]],IF(表2_4[[#This Row],[年终奖发放总额]]=最优测算!$E$29,表2_4[[#This Row],[年收入总个人所得税税负]],NA()))</f>
        <v>#N/A</v>
      </c>
      <c r="F1002" s="28" t="e">
        <f>IF(表2_4[[#This Row],[年收入总个人所得税税负]]=MIN(表2_4[[#All],[年收入总个人所得税税负]]),表2_4[[#This Row],[年收入总个人所得税税负]],NA())</f>
        <v>#N/A</v>
      </c>
      <c r="G1002" s="28">
        <f>1-表2_4[[#This Row],[薪酬发放比例]]</f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最优测算</vt:lpstr>
      <vt:lpstr>函数图像解释</vt:lpstr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2019-08-17T01:42:53Z</dcterms:modified>
</cp:coreProperties>
</file>