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a Projects\WinRT\Xellanix MasterTools\backbehav\"/>
    </mc:Choice>
  </mc:AlternateContent>
  <xr:revisionPtr revIDLastSave="0" documentId="8_{63B264BF-04C0-444D-976D-9CB720EC957F}" xr6:coauthVersionLast="47" xr6:coauthVersionMax="47" xr10:uidLastSave="{00000000-0000-0000-0000-000000000000}"/>
  <bookViews>
    <workbookView xWindow="-108" yWindow="-108" windowWidth="23256" windowHeight="12456" activeTab="6" xr2:uid="{80F89D5B-03EB-4768-8DCA-8B76BA1B74F4}"/>
  </bookViews>
  <sheets>
    <sheet name="Sheet1" sheetId="1" r:id="rId1"/>
    <sheet name="2" sheetId="8" r:id="rId2"/>
    <sheet name="5" sheetId="9" r:id="rId3"/>
    <sheet name="7" sheetId="10" r:id="rId4"/>
    <sheet name="10" sheetId="7" r:id="rId5"/>
    <sheet name="Conc" sheetId="11" r:id="rId6"/>
    <sheet name="Sheet12" sheetId="12" r:id="rId7"/>
    <sheet name="Sheet6" sheetId="6" r:id="rId8"/>
  </sheets>
  <definedNames>
    <definedName name="SPACE">_xlfn.LAMBDA(_xlpm.sensitivity,0.125*POWER(_xlpm.sensitivity,2)-0.25*_xlpm.sensitivity+5)</definedName>
    <definedName name="TARGET">_xlfn.LAMBDA(_xlpm.s,27/512*POWER(_xlpm.s,3)-261/256*POWER(_xlpm.s,2)-135/128*_xlpm.s+7089/64)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2" l="1"/>
  <c r="K4" i="12"/>
  <c r="L4" i="12"/>
  <c r="M4" i="12"/>
  <c r="B1" i="12" a="1"/>
  <c r="B1" i="12" s="1"/>
  <c r="B4" i="12" s="1"/>
  <c r="C4" i="12"/>
  <c r="D4" i="12"/>
  <c r="E4" i="12"/>
  <c r="F4" i="12"/>
  <c r="G4" i="12"/>
  <c r="H4" i="12"/>
  <c r="I4" i="12"/>
  <c r="B43" i="11" a="1"/>
  <c r="B43" i="11" s="1"/>
  <c r="C43" i="11" a="1"/>
  <c r="C43" i="11" s="1"/>
  <c r="D43" i="11" a="1"/>
  <c r="D43" i="11" s="1"/>
  <c r="E43" i="11" a="1"/>
  <c r="E43" i="11" s="1"/>
  <c r="F43" i="11" a="1"/>
  <c r="F43" i="11" s="1"/>
  <c r="G43" i="11" a="1"/>
  <c r="G43" i="11" s="1"/>
  <c r="H43" i="11" a="1"/>
  <c r="H43" i="11" s="1"/>
  <c r="I43" i="11" a="1"/>
  <c r="I43" i="11" s="1"/>
  <c r="J43" i="11" a="1"/>
  <c r="J43" i="11" s="1"/>
  <c r="B45" i="11" a="1"/>
  <c r="B45" i="11" s="1"/>
  <c r="C45" i="11" a="1"/>
  <c r="C45" i="11" s="1"/>
  <c r="D45" i="11" a="1"/>
  <c r="D45" i="11" s="1"/>
  <c r="E45" i="11" a="1"/>
  <c r="E45" i="11" s="1"/>
  <c r="F45" i="11" a="1"/>
  <c r="F45" i="11" s="1"/>
  <c r="G45" i="11" a="1"/>
  <c r="G45" i="11" s="1"/>
  <c r="H45" i="11" a="1"/>
  <c r="H45" i="11" s="1"/>
  <c r="I45" i="11" a="1"/>
  <c r="I45" i="11" s="1"/>
  <c r="J45" i="11" a="1"/>
  <c r="J45" i="11" s="1"/>
  <c r="B39" i="11" a="1"/>
  <c r="B39" i="11" s="1"/>
  <c r="C40" i="11" a="1"/>
  <c r="C40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I40" i="11" a="1"/>
  <c r="I40" i="11" s="1"/>
  <c r="J40" i="11" a="1"/>
  <c r="J40" i="11" s="1"/>
  <c r="B40" i="11" a="1"/>
  <c r="B40" i="11" s="1"/>
  <c r="C38" i="11"/>
  <c r="D38" i="11" s="1"/>
  <c r="E38" i="11" s="1"/>
  <c r="F38" i="11" s="1"/>
  <c r="G38" i="11" s="1"/>
  <c r="H38" i="11" s="1"/>
  <c r="I38" i="11" s="1"/>
  <c r="J38" i="11" s="1"/>
  <c r="C36" i="11" a="1"/>
  <c r="C36" i="11" s="1"/>
  <c r="D36" i="11" a="1"/>
  <c r="D36" i="11" s="1"/>
  <c r="E36" i="11" a="1"/>
  <c r="E36" i="11" s="1"/>
  <c r="F36" i="11" a="1"/>
  <c r="F36" i="11" s="1"/>
  <c r="G36" i="11" a="1"/>
  <c r="G36" i="11" s="1"/>
  <c r="H36" i="11" a="1"/>
  <c r="H36" i="11" s="1"/>
  <c r="I36" i="11" a="1"/>
  <c r="I36" i="11" s="1"/>
  <c r="J36" i="11" a="1"/>
  <c r="J36" i="11" s="1"/>
  <c r="B36" i="11" a="1"/>
  <c r="B36" i="11" s="1"/>
  <c r="C34" i="11" a="1"/>
  <c r="C34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I34" i="11" a="1"/>
  <c r="I34" i="11" s="1"/>
  <c r="J34" i="11" a="1"/>
  <c r="J34" i="11" s="1"/>
  <c r="B34" i="11" a="1"/>
  <c r="B34" i="11" s="1"/>
  <c r="B33" i="11" a="1"/>
  <c r="B33" i="11" s="1"/>
  <c r="C11" i="11"/>
  <c r="G15" i="11" s="1"/>
  <c r="C7" i="11"/>
  <c r="I15" i="11" s="1"/>
  <c r="H15" i="11"/>
  <c r="D2" i="10"/>
  <c r="L15" i="11"/>
  <c r="K15" i="11"/>
  <c r="J15" i="11"/>
  <c r="F15" i="11"/>
  <c r="E15" i="11"/>
  <c r="D15" i="11"/>
  <c r="C15" i="11"/>
  <c r="B15" i="11"/>
  <c r="A15" i="11"/>
  <c r="D11" i="11"/>
  <c r="B11" i="11"/>
  <c r="A11" i="11"/>
  <c r="D7" i="11"/>
  <c r="B7" i="11"/>
  <c r="A7" i="11"/>
  <c r="E2" i="7"/>
  <c r="D2" i="7"/>
  <c r="C2" i="7"/>
  <c r="E3" i="10"/>
  <c r="D3" i="10"/>
  <c r="C3" i="10"/>
  <c r="E2" i="9"/>
  <c r="D2" i="9"/>
  <c r="C2" i="9"/>
  <c r="E2" i="8"/>
  <c r="C2" i="8"/>
  <c r="D2" i="8"/>
  <c r="D1" i="6" a="1"/>
  <c r="D1" i="6" s="1"/>
  <c r="D2" i="6" a="1"/>
  <c r="D2" i="6"/>
  <c r="D3" i="6" a="1"/>
  <c r="D3" i="6"/>
  <c r="D4" i="6" a="1"/>
  <c r="D4" i="6"/>
  <c r="D5" i="6" a="1"/>
  <c r="D5" i="6"/>
  <c r="D6" i="6" a="1"/>
  <c r="D6" i="6"/>
  <c r="D7" i="6" a="1"/>
  <c r="D7" i="6"/>
  <c r="D8" i="6" a="1"/>
  <c r="D8" i="6"/>
  <c r="D9" i="6" a="1"/>
  <c r="D9" i="6"/>
  <c r="H34" i="1" a="1"/>
  <c r="H34" i="1" s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M38" i="1" a="1"/>
  <c r="M38" i="1" s="1"/>
  <c r="N38" i="1" a="1"/>
  <c r="N38" i="1" s="1"/>
  <c r="O38" i="1" a="1"/>
  <c r="O38" i="1" s="1"/>
  <c r="G38" i="1" a="1"/>
  <c r="G38" i="1" s="1"/>
  <c r="G37" i="1" s="1" a="1"/>
  <c r="G37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N36" i="1" a="1"/>
  <c r="N36" i="1" s="1"/>
  <c r="O36" i="1" a="1"/>
  <c r="O36" i="1" s="1"/>
  <c r="C2" i="6" a="1"/>
  <c r="C2" i="6" s="1"/>
  <c r="C3" i="6" a="1"/>
  <c r="C3" i="6"/>
  <c r="C4" i="6" a="1"/>
  <c r="C4" i="6" s="1"/>
  <c r="C5" i="6" a="1"/>
  <c r="C5" i="6"/>
  <c r="C6" i="6" a="1"/>
  <c r="C6" i="6" s="1"/>
  <c r="C7" i="6" a="1"/>
  <c r="C7" i="6" s="1"/>
  <c r="C8" i="6" a="1"/>
  <c r="C8" i="6" s="1"/>
  <c r="C9" i="6" a="1"/>
  <c r="C9" i="6"/>
  <c r="A1" i="6" a="1"/>
  <c r="A1" i="6" s="1"/>
  <c r="G35" i="1" a="1"/>
  <c r="G35" i="1" s="1"/>
  <c r="B10" i="1" a="1"/>
  <c r="B18" i="1" a="1"/>
  <c r="B5" i="1" a="1"/>
  <c r="B40" i="1" a="1"/>
  <c r="B42" i="1" a="1"/>
  <c r="B11" i="1" a="1"/>
  <c r="B12" i="1" a="1"/>
  <c r="B22" i="1" a="1"/>
  <c r="B36" i="1" a="1"/>
  <c r="B24" i="1" a="1"/>
  <c r="B29" i="1" a="1"/>
  <c r="B21" i="1" a="1"/>
  <c r="B34" i="1" a="1"/>
  <c r="B17" i="1" a="1"/>
  <c r="B30" i="1" a="1"/>
  <c r="B25" i="1" a="1"/>
  <c r="B3" i="1" a="1"/>
  <c r="B39" i="1" a="1"/>
  <c r="B35" i="1" a="1"/>
  <c r="B13" i="1" a="1"/>
  <c r="B8" i="1" a="1"/>
  <c r="B28" i="1" a="1"/>
  <c r="B2" i="1" a="1"/>
  <c r="B32" i="1" a="1"/>
  <c r="B19" i="1" a="1"/>
  <c r="B4" i="1" a="1"/>
  <c r="B7" i="1" a="1"/>
  <c r="B27" i="1" a="1"/>
  <c r="B41" i="1" a="1"/>
  <c r="B26" i="1" a="1"/>
  <c r="B20" i="1" a="1"/>
  <c r="B1" i="1" a="1"/>
  <c r="B33" i="1" a="1"/>
  <c r="B6" i="1" a="1"/>
  <c r="B23" i="1" a="1"/>
  <c r="B31" i="1" a="1"/>
  <c r="B14" i="1" a="1"/>
  <c r="B38" i="1" a="1"/>
  <c r="B37" i="1" a="1"/>
  <c r="B16" i="1" a="1"/>
  <c r="B9" i="1" a="1"/>
  <c r="B15" i="1" a="1"/>
  <c r="B35" i="11" l="1" a="1"/>
  <c r="B35" i="11" s="1"/>
  <c r="B37" i="11" a="1"/>
  <c r="B37" i="11" s="1"/>
  <c r="G39" i="1" a="1"/>
  <c r="G39" i="1" s="1"/>
  <c r="B9" i="1"/>
  <c r="B16" i="1"/>
  <c r="B37" i="1"/>
  <c r="B38" i="1"/>
  <c r="B14" i="1"/>
  <c r="B31" i="1"/>
  <c r="B23" i="1"/>
  <c r="B6" i="1"/>
  <c r="B33" i="1"/>
  <c r="B1" i="1"/>
  <c r="B20" i="1"/>
  <c r="B26" i="1"/>
  <c r="B41" i="1"/>
  <c r="B27" i="1"/>
  <c r="B7" i="1"/>
  <c r="B4" i="1"/>
  <c r="B19" i="1"/>
  <c r="B32" i="1"/>
  <c r="B2" i="1"/>
  <c r="B28" i="1"/>
  <c r="B8" i="1"/>
  <c r="B13" i="1"/>
  <c r="B35" i="1"/>
  <c r="B39" i="1"/>
  <c r="B3" i="1"/>
  <c r="B25" i="1"/>
  <c r="B30" i="1"/>
  <c r="B17" i="1"/>
  <c r="B34" i="1"/>
  <c r="B21" i="1"/>
  <c r="B29" i="1"/>
  <c r="B24" i="1"/>
  <c r="B36" i="1"/>
  <c r="B22" i="1"/>
  <c r="B12" i="1"/>
  <c r="B11" i="1"/>
  <c r="B42" i="1"/>
  <c r="B40" i="1"/>
  <c r="B5" i="1"/>
  <c r="B18" i="1"/>
  <c r="B10" i="1"/>
  <c r="B15" i="1"/>
  <c r="E3" i="1" l="1"/>
  <c r="E30" i="1"/>
  <c r="J2" i="1" s="1"/>
  <c r="E32" i="1"/>
  <c r="J8" i="1" s="1"/>
  <c r="E31" i="1"/>
  <c r="E11" i="1"/>
  <c r="I8" i="1" s="1"/>
  <c r="M14" i="1" s="1"/>
  <c r="E10" i="1"/>
  <c r="I5" i="1" s="1"/>
  <c r="E9" i="1"/>
  <c r="I2" i="1" s="1"/>
  <c r="L14" i="1" s="1"/>
  <c r="E1" i="1"/>
  <c r="E2" i="1"/>
  <c r="K14" i="1" l="1"/>
  <c r="J14" i="1"/>
  <c r="I14" i="1"/>
  <c r="H5" i="1"/>
  <c r="N14" i="1" s="1"/>
  <c r="J5" i="1"/>
  <c r="H14" i="1" s="1"/>
  <c r="H8" i="1"/>
  <c r="P14" i="1" s="1"/>
  <c r="H2" i="1"/>
  <c r="O14" i="1" s="1"/>
  <c r="E4" i="1"/>
  <c r="E12" i="1"/>
  <c r="I11" i="1" s="1"/>
  <c r="E33" i="1"/>
  <c r="J11" i="1" s="1"/>
  <c r="H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<sst xmlns="http://schemas.openxmlformats.org/spreadsheetml/2006/main" count="119" uniqueCount="51">
  <si>
    <t>Shake Detected with 82 steps</t>
  </si>
  <si>
    <t>Shake Detected with 95 steps</t>
  </si>
  <si>
    <t>Shake Detected with 44 steps</t>
  </si>
  <si>
    <t>Shake Detected with 62 steps</t>
  </si>
  <si>
    <t>Shake Detected with 65 steps</t>
  </si>
  <si>
    <t>Shake Detected with 86 steps</t>
  </si>
  <si>
    <t>Shake Detected with 78 steps</t>
  </si>
  <si>
    <t>Shake Detected with 68 steps</t>
  </si>
  <si>
    <t>Shake Detected with 76 steps</t>
  </si>
  <si>
    <t>Shake Detected with 60 steps</t>
  </si>
  <si>
    <t>Shake Detected with 80 steps</t>
  </si>
  <si>
    <t>Shake Detected with 170 steps</t>
  </si>
  <si>
    <t>Shake Detected with 212 steps</t>
  </si>
  <si>
    <t>Shake Detected with 222 steps</t>
  </si>
  <si>
    <t>Shake Detected with 246 steps</t>
  </si>
  <si>
    <t>Shake Detected with 211 steps</t>
  </si>
  <si>
    <t>Shake Detected with 36 steps</t>
  </si>
  <si>
    <t>Shake Detected with 27 steps</t>
  </si>
  <si>
    <t>Shake Detected with 28 steps</t>
  </si>
  <si>
    <t>Shake Detected with 34 steps</t>
  </si>
  <si>
    <t>Shake Detected with 26 steps</t>
  </si>
  <si>
    <t>Shake Detected with 20 steps</t>
  </si>
  <si>
    <t>Shake Detected with 37 steps</t>
  </si>
  <si>
    <t>Shake Detected with 150 steps</t>
  </si>
  <si>
    <t>Shake Detected with 119 steps</t>
  </si>
  <si>
    <t>Shake Detected with 103 steps</t>
  </si>
  <si>
    <t>Shake Detected with 92 steps</t>
  </si>
  <si>
    <t>Shake Detected with 88 steps</t>
  </si>
  <si>
    <t>Shake Detected with 67 steps</t>
  </si>
  <si>
    <t>Shake Detected with 73 steps</t>
  </si>
  <si>
    <t>Shake Detected with 79 steps</t>
  </si>
  <si>
    <t>Shake Detected with 89 steps</t>
  </si>
  <si>
    <t>Shake Detected with 108 steps</t>
  </si>
  <si>
    <t>Shake Detected with 77 steps</t>
  </si>
  <si>
    <t>Shake Detected with 33 steps</t>
  </si>
  <si>
    <t>2-4</t>
  </si>
  <si>
    <t>4-8</t>
  </si>
  <si>
    <t>8-10</t>
  </si>
  <si>
    <t>AVERAGE</t>
  </si>
  <si>
    <t>MIN</t>
  </si>
  <si>
    <t>MAX</t>
  </si>
  <si>
    <t>COMPLEX</t>
  </si>
  <si>
    <t>Sensitivity</t>
  </si>
  <si>
    <t>Space</t>
  </si>
  <si>
    <t>Min</t>
  </si>
  <si>
    <t>Target</t>
  </si>
  <si>
    <t>Max</t>
  </si>
  <si>
    <t>AVG</t>
  </si>
  <si>
    <t>y = 0.375x + 0.25</t>
  </si>
  <si>
    <t>Value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</si>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</sst>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Inherit"/>
    </font>
    <font>
      <sz val="8"/>
      <color theme="1"/>
      <name val="Inherit"/>
    </font>
    <font>
      <sz val="9"/>
      <color rgb="FF59595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quotePrefix="1" applyFill="1" applyAlignment="1">
      <alignment horizontal="center" vertical="center"/>
    </xf>
    <xf numFmtId="0" fontId="0" fillId="3" borderId="0" xfId="0" applyFill="1"/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16" fontId="0" fillId="4" borderId="0" xfId="0" quotePrefix="1" applyNumberFormat="1" applyFill="1" applyAlignment="1">
      <alignment horizontal="center" vertical="center"/>
    </xf>
    <xf numFmtId="0" fontId="0" fillId="0" borderId="0" xfId="0" applyAlignment="1"/>
    <xf numFmtId="0" fontId="0" fillId="0" borderId="0" xfId="0" quotePrefix="1"/>
    <xf numFmtId="0" fontId="0" fillId="5" borderId="0" xfId="0" applyFill="1" applyAlignment="1">
      <alignment horizontal="center" vertical="center"/>
    </xf>
    <xf numFmtId="0" fontId="0" fillId="5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5" borderId="0" xfId="0" quotePrefix="1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quotePrefix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1865954145408549"/>
                  <c:y val="4.95816196874500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Sheet1!$H$14:$P$14</c:f>
              <c:numCache>
                <c:formatCode>General</c:formatCode>
                <c:ptCount val="9"/>
                <c:pt idx="0">
                  <c:v>20</c:v>
                </c:pt>
                <c:pt idx="1">
                  <c:v>32.307692307692307</c:v>
                </c:pt>
                <c:pt idx="2">
                  <c:v>44</c:v>
                </c:pt>
                <c:pt idx="3">
                  <c:v>60</c:v>
                </c:pt>
                <c:pt idx="4">
                  <c:v>76.761904761904759</c:v>
                </c:pt>
                <c:pt idx="5">
                  <c:v>103</c:v>
                </c:pt>
                <c:pt idx="6">
                  <c:v>108</c:v>
                </c:pt>
                <c:pt idx="7">
                  <c:v>179.75</c:v>
                </c:pt>
                <c:pt idx="8">
                  <c:v>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CD-4952-80BC-FE69D3FF8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999360"/>
        <c:axId val="1853997280"/>
      </c:scatterChart>
      <c:valAx>
        <c:axId val="185399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997280"/>
        <c:crosses val="autoZero"/>
        <c:crossBetween val="midCat"/>
      </c:valAx>
      <c:valAx>
        <c:axId val="185399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99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5413867016622923"/>
                  <c:y val="0.154063867016622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Conc!$A$3:$D$3</c:f>
              <c:numCache>
                <c:formatCode>General</c:formatCode>
                <c:ptCount val="4"/>
                <c:pt idx="0">
                  <c:v>105</c:v>
                </c:pt>
                <c:pt idx="1">
                  <c:v>89</c:v>
                </c:pt>
                <c:pt idx="2">
                  <c:v>69</c:v>
                </c:pt>
                <c:pt idx="3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B9-40DE-918C-66A30E2F2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213120"/>
        <c:axId val="1868213952"/>
      </c:scatterChart>
      <c:valAx>
        <c:axId val="186821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13952"/>
        <c:crosses val="autoZero"/>
        <c:crossBetween val="midCat"/>
      </c:valAx>
      <c:valAx>
        <c:axId val="18682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1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Conc!$A$7:$D$7</c:f>
              <c:numCache>
                <c:formatCode>General</c:formatCode>
                <c:ptCount val="4"/>
                <c:pt idx="0">
                  <c:v>65</c:v>
                </c:pt>
                <c:pt idx="1">
                  <c:v>48</c:v>
                </c:pt>
                <c:pt idx="2">
                  <c:v>34</c:v>
                </c:pt>
                <c:pt idx="3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42-4933-B81E-78EE08710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149040"/>
        <c:axId val="2018151952"/>
      </c:scatterChart>
      <c:valAx>
        <c:axId val="201814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151952"/>
        <c:crosses val="autoZero"/>
        <c:crossBetween val="midCat"/>
      </c:valAx>
      <c:valAx>
        <c:axId val="201815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14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Conc!$A$11:$D$11</c:f>
              <c:numCache>
                <c:formatCode>General</c:formatCode>
                <c:ptCount val="4"/>
                <c:pt idx="0">
                  <c:v>128</c:v>
                </c:pt>
                <c:pt idx="1">
                  <c:v>95</c:v>
                </c:pt>
                <c:pt idx="2">
                  <c:v>72</c:v>
                </c:pt>
                <c:pt idx="3">
                  <c:v>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A0-42DC-9337-E609733C9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467808"/>
        <c:axId val="2009467392"/>
      </c:scatterChart>
      <c:valAx>
        <c:axId val="200946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467392"/>
        <c:crosses val="autoZero"/>
        <c:crossBetween val="midCat"/>
      </c:valAx>
      <c:valAx>
        <c:axId val="20094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46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Sheet6!$A$1:$A$9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Sheet6!$B$1:$B$9</c:f>
              <c:numCache>
                <c:formatCode>General</c:formatCode>
                <c:ptCount val="9"/>
                <c:pt idx="0">
                  <c:v>5</c:v>
                </c:pt>
                <c:pt idx="4">
                  <c:v>8</c:v>
                </c:pt>
                <c:pt idx="8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FB-4C44-8B72-CFEB4A652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527152"/>
        <c:axId val="2016529648"/>
      </c:scatterChart>
      <c:valAx>
        <c:axId val="201652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29648"/>
        <c:crosses val="autoZero"/>
        <c:crossBetween val="midCat"/>
      </c:valAx>
      <c:valAx>
        <c:axId val="201652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2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14</xdr:row>
      <xdr:rowOff>167640</xdr:rowOff>
    </xdr:from>
    <xdr:to>
      <xdr:col>16</xdr:col>
      <xdr:colOff>7620</xdr:colOff>
      <xdr:row>33</xdr:row>
      <xdr:rowOff>15240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2580ACA-3DBB-7732-132D-D812EF57A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175260</xdr:rowOff>
    </xdr:from>
    <xdr:to>
      <xdr:col>7</xdr:col>
      <xdr:colOff>304800</xdr:colOff>
      <xdr:row>30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DA7BB5-455E-F3C5-1BC9-254A110B9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16</xdr:row>
      <xdr:rowOff>7620</xdr:rowOff>
    </xdr:from>
    <xdr:to>
      <xdr:col>15</xdr:col>
      <xdr:colOff>312420</xdr:colOff>
      <xdr:row>31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3AD921-6A53-E204-DBAA-EFC9ADDD4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15</xdr:row>
      <xdr:rowOff>175260</xdr:rowOff>
    </xdr:from>
    <xdr:to>
      <xdr:col>23</xdr:col>
      <xdr:colOff>304800</xdr:colOff>
      <xdr:row>30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88070C-D993-20DB-ACBA-B566B429B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83820</xdr:rowOff>
    </xdr:from>
    <xdr:to>
      <xdr:col>13</xdr:col>
      <xdr:colOff>91440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8D247-21A2-AB3C-9806-F7FB050AE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7CA6-EF3C-4A55-A82C-524CD04A99A5}">
  <dimension ref="A1:P44"/>
  <sheetViews>
    <sheetView topLeftCell="A25" zoomScaleNormal="100" workbookViewId="0">
      <selection activeCell="G37" sqref="G37:G39"/>
    </sheetView>
  </sheetViews>
  <sheetFormatPr defaultRowHeight="14.4"/>
  <cols>
    <col min="1" max="1" width="26.21875" bestFit="1" customWidth="1"/>
    <col min="7" max="7" width="9" bestFit="1" customWidth="1"/>
  </cols>
  <sheetData>
    <row r="1" spans="1:16">
      <c r="A1" s="7" t="s">
        <v>14</v>
      </c>
      <c r="B1" s="7" cm="1">
        <f t="array" aca="1" ref="B1" ca="1">_xlfn.NUMBERVALUE(_xlfn.TEXTJOIN("",TRUE,IFERROR(MID(A1,ROW(INDIRECT("1:"&amp;LEN(A1))),1)*1,"")))</f>
        <v>246</v>
      </c>
      <c r="C1" s="8" t="s">
        <v>35</v>
      </c>
      <c r="D1" s="9" t="s">
        <v>38</v>
      </c>
      <c r="E1">
        <f ca="1">AVERAGE(B1:B8)</f>
        <v>179.75</v>
      </c>
      <c r="G1" s="11"/>
      <c r="H1" s="12" t="s">
        <v>35</v>
      </c>
      <c r="I1" s="12" t="s">
        <v>36</v>
      </c>
      <c r="J1" s="12" t="s">
        <v>37</v>
      </c>
    </row>
    <row r="2" spans="1:16">
      <c r="A2" s="7" t="s">
        <v>13</v>
      </c>
      <c r="B2" s="7" cm="1">
        <f t="array" aca="1" ref="B2" ca="1">_xlfn.NUMBERVALUE(_xlfn.TEXTJOIN("",TRUE,IFERROR(MID(A2,ROW(INDIRECT("1:"&amp;LEN(A2))),1)*1,"")))</f>
        <v>222</v>
      </c>
      <c r="C2" s="8"/>
      <c r="D2" s="9" t="s">
        <v>39</v>
      </c>
      <c r="E2">
        <f ca="1">MIN(B1:B8)</f>
        <v>108</v>
      </c>
      <c r="G2" s="11" t="s">
        <v>38</v>
      </c>
      <c r="H2" s="11">
        <f ca="1">E1</f>
        <v>179.75</v>
      </c>
      <c r="I2" s="11">
        <f ca="1">E9</f>
        <v>76.761904761904759</v>
      </c>
      <c r="J2" s="11">
        <f ca="1">E30</f>
        <v>32.307692307692307</v>
      </c>
    </row>
    <row r="3" spans="1:16">
      <c r="A3" s="7" t="s">
        <v>12</v>
      </c>
      <c r="B3" s="7" cm="1">
        <f t="array" aca="1" ref="B3" ca="1">_xlfn.NUMBERVALUE(_xlfn.TEXTJOIN("",TRUE,IFERROR(MID(A3,ROW(INDIRECT("1:"&amp;LEN(A3))),1)*1,"")))</f>
        <v>212</v>
      </c>
      <c r="C3" s="8"/>
      <c r="D3" s="9" t="s">
        <v>40</v>
      </c>
      <c r="E3">
        <f ca="1">MAX(B1:B8)</f>
        <v>246</v>
      </c>
      <c r="G3" s="13"/>
      <c r="H3" s="13"/>
      <c r="I3" s="13"/>
      <c r="J3" s="13"/>
    </row>
    <row r="4" spans="1:16">
      <c r="A4" s="7" t="s">
        <v>15</v>
      </c>
      <c r="B4" s="7" cm="1">
        <f t="array" aca="1" ref="B4" ca="1">_xlfn.NUMBERVALUE(_xlfn.TEXTJOIN("",TRUE,IFERROR(MID(A4,ROW(INDIRECT("1:"&amp;LEN(A4))),1)*1,"")))</f>
        <v>211</v>
      </c>
      <c r="C4" s="8"/>
      <c r="D4" s="9" t="s">
        <v>38</v>
      </c>
      <c r="E4">
        <f ca="1">AVERAGE(E2:E3)</f>
        <v>177</v>
      </c>
      <c r="G4" s="14"/>
      <c r="H4" s="12" t="s">
        <v>35</v>
      </c>
      <c r="I4" s="12" t="s">
        <v>36</v>
      </c>
      <c r="J4" s="12" t="s">
        <v>37</v>
      </c>
    </row>
    <row r="5" spans="1:16">
      <c r="A5" s="7" t="s">
        <v>11</v>
      </c>
      <c r="B5" s="7" cm="1">
        <f t="array" aca="1" ref="B5" ca="1">_xlfn.NUMBERVALUE(_xlfn.TEXTJOIN("",TRUE,IFERROR(MID(A5,ROW(INDIRECT("1:"&amp;LEN(A5))),1)*1,"")))</f>
        <v>170</v>
      </c>
      <c r="C5" s="8"/>
      <c r="D5" s="9"/>
      <c r="G5" s="14" t="s">
        <v>39</v>
      </c>
      <c r="H5" s="14">
        <f ca="1">E2</f>
        <v>108</v>
      </c>
      <c r="I5" s="14">
        <f ca="1">E10</f>
        <v>60</v>
      </c>
      <c r="J5" s="14">
        <f ca="1">E31</f>
        <v>20</v>
      </c>
    </row>
    <row r="6" spans="1:16">
      <c r="A6" s="7" t="s">
        <v>23</v>
      </c>
      <c r="B6" s="7" cm="1">
        <f t="array" aca="1" ref="B6" ca="1">_xlfn.NUMBERVALUE(_xlfn.TEXTJOIN("",TRUE,IFERROR(MID(A6,ROW(INDIRECT("1:"&amp;LEN(A6))),1)*1,"")))</f>
        <v>150</v>
      </c>
      <c r="C6" s="8"/>
      <c r="D6" s="9"/>
      <c r="G6" s="15"/>
      <c r="H6" s="15"/>
      <c r="I6" s="15"/>
      <c r="J6" s="15"/>
    </row>
    <row r="7" spans="1:16">
      <c r="A7" s="7" t="s">
        <v>24</v>
      </c>
      <c r="B7" s="7" cm="1">
        <f t="array" aca="1" ref="B7" ca="1">_xlfn.NUMBERVALUE(_xlfn.TEXTJOIN("",TRUE,IFERROR(MID(A7,ROW(INDIRECT("1:"&amp;LEN(A7))),1)*1,"")))</f>
        <v>119</v>
      </c>
      <c r="C7" s="8"/>
      <c r="D7" s="9"/>
      <c r="G7" s="16"/>
      <c r="H7" s="12" t="s">
        <v>35</v>
      </c>
      <c r="I7" s="12" t="s">
        <v>36</v>
      </c>
      <c r="J7" s="12" t="s">
        <v>37</v>
      </c>
    </row>
    <row r="8" spans="1:16">
      <c r="A8" s="7" t="s">
        <v>32</v>
      </c>
      <c r="B8" s="7" cm="1">
        <f t="array" aca="1" ref="B8" ca="1">_xlfn.NUMBERVALUE(_xlfn.TEXTJOIN("",TRUE,IFERROR(MID(A8,ROW(INDIRECT("1:"&amp;LEN(A8))),1)*1,"")))</f>
        <v>108</v>
      </c>
      <c r="C8" s="8"/>
      <c r="D8" s="9"/>
      <c r="G8" s="16" t="s">
        <v>40</v>
      </c>
      <c r="H8" s="16">
        <f ca="1">E3</f>
        <v>246</v>
      </c>
      <c r="I8" s="16">
        <f ca="1">E11</f>
        <v>103</v>
      </c>
      <c r="J8" s="16">
        <f ca="1">E32</f>
        <v>44</v>
      </c>
    </row>
    <row r="9" spans="1:16">
      <c r="A9" s="5" t="s">
        <v>25</v>
      </c>
      <c r="B9" s="5" cm="1">
        <f t="array" aca="1" ref="B9" ca="1">_xlfn.NUMBERVALUE(_xlfn.TEXTJOIN("",TRUE,IFERROR(MID(A9,ROW(INDIRECT("1:"&amp;LEN(A9))),1)*1,"")))</f>
        <v>103</v>
      </c>
      <c r="C9" s="6" t="s">
        <v>36</v>
      </c>
      <c r="D9" t="s">
        <v>38</v>
      </c>
      <c r="E9">
        <f ca="1">AVERAGE(B9:B29)</f>
        <v>76.761904761904759</v>
      </c>
      <c r="G9" s="13"/>
      <c r="H9" s="13"/>
      <c r="I9" s="13"/>
      <c r="J9" s="13"/>
    </row>
    <row r="10" spans="1:16">
      <c r="A10" s="5" t="s">
        <v>1</v>
      </c>
      <c r="B10" s="5" cm="1">
        <f t="array" aca="1" ref="B10" ca="1">_xlfn.NUMBERVALUE(_xlfn.TEXTJOIN("",TRUE,IFERROR(MID(A10,ROW(INDIRECT("1:"&amp;LEN(A10))),1)*1,"")))</f>
        <v>95</v>
      </c>
      <c r="C10" s="6"/>
      <c r="D10" t="s">
        <v>39</v>
      </c>
      <c r="E10">
        <f ca="1">MIN(B9:B29)</f>
        <v>60</v>
      </c>
      <c r="G10" s="17"/>
      <c r="H10" s="12" t="s">
        <v>35</v>
      </c>
      <c r="I10" s="12" t="s">
        <v>36</v>
      </c>
      <c r="J10" s="12" t="s">
        <v>37</v>
      </c>
    </row>
    <row r="11" spans="1:16">
      <c r="A11" s="5" t="s">
        <v>26</v>
      </c>
      <c r="B11" s="5" cm="1">
        <f t="array" aca="1" ref="B11" ca="1">_xlfn.NUMBERVALUE(_xlfn.TEXTJOIN("",TRUE,IFERROR(MID(A11,ROW(INDIRECT("1:"&amp;LEN(A11))),1)*1,"")))</f>
        <v>92</v>
      </c>
      <c r="C11" s="6"/>
      <c r="D11" t="s">
        <v>40</v>
      </c>
      <c r="E11">
        <f ca="1">MAX(B9:B29)</f>
        <v>103</v>
      </c>
      <c r="G11" s="17" t="s">
        <v>38</v>
      </c>
      <c r="H11" s="17">
        <f ca="1">E4</f>
        <v>177</v>
      </c>
      <c r="I11" s="17">
        <f ca="1">E12</f>
        <v>81.5</v>
      </c>
      <c r="J11" s="17">
        <f ca="1">E33</f>
        <v>32</v>
      </c>
    </row>
    <row r="12" spans="1:16">
      <c r="A12" s="5" t="s">
        <v>31</v>
      </c>
      <c r="B12" s="5" cm="1">
        <f t="array" aca="1" ref="B12" ca="1">_xlfn.NUMBERVALUE(_xlfn.TEXTJOIN("",TRUE,IFERROR(MID(A12,ROW(INDIRECT("1:"&amp;LEN(A12))),1)*1,"")))</f>
        <v>89</v>
      </c>
      <c r="C12" s="6"/>
      <c r="D12" t="s">
        <v>38</v>
      </c>
      <c r="E12">
        <f ca="1">AVERAGE(E10:E11)</f>
        <v>81.5</v>
      </c>
    </row>
    <row r="13" spans="1:16">
      <c r="A13" s="5" t="s">
        <v>27</v>
      </c>
      <c r="B13" s="5" cm="1">
        <f t="array" aca="1" ref="B13" ca="1">_xlfn.NUMBERVALUE(_xlfn.TEXTJOIN("",TRUE,IFERROR(MID(A13,ROW(INDIRECT("1:"&amp;LEN(A13))),1)*1,"")))</f>
        <v>88</v>
      </c>
      <c r="C13" s="6"/>
      <c r="G13" s="24" t="s">
        <v>41</v>
      </c>
      <c r="H13" s="19" t="s">
        <v>35</v>
      </c>
      <c r="I13" s="19"/>
      <c r="J13" s="19"/>
      <c r="K13" s="20" t="s">
        <v>36</v>
      </c>
      <c r="L13" s="21"/>
      <c r="M13" s="21"/>
      <c r="N13" s="22" t="s">
        <v>37</v>
      </c>
      <c r="O13" s="23"/>
      <c r="P13" s="23"/>
    </row>
    <row r="14" spans="1:16">
      <c r="A14" s="5" t="s">
        <v>5</v>
      </c>
      <c r="B14" s="5" cm="1">
        <f t="array" aca="1" ref="B14" ca="1">_xlfn.NUMBERVALUE(_xlfn.TEXTJOIN("",TRUE,IFERROR(MID(A14,ROW(INDIRECT("1:"&amp;LEN(A14))),1)*1,"")))</f>
        <v>86</v>
      </c>
      <c r="C14" s="6"/>
      <c r="G14" s="24"/>
      <c r="H14" s="11">
        <f ca="1">J5</f>
        <v>20</v>
      </c>
      <c r="I14" s="11">
        <f ca="1">J2</f>
        <v>32.307692307692307</v>
      </c>
      <c r="J14" s="11">
        <f ca="1">J8</f>
        <v>44</v>
      </c>
      <c r="K14" s="14">
        <f ca="1">I5</f>
        <v>60</v>
      </c>
      <c r="L14" s="14">
        <f ca="1">I2</f>
        <v>76.761904761904759</v>
      </c>
      <c r="M14" s="14">
        <f ca="1">I8</f>
        <v>103</v>
      </c>
      <c r="N14" s="16">
        <f ca="1">H5</f>
        <v>108</v>
      </c>
      <c r="O14" s="16">
        <f ca="1">H2</f>
        <v>179.75</v>
      </c>
      <c r="P14" s="16">
        <f ca="1">H8</f>
        <v>246</v>
      </c>
    </row>
    <row r="15" spans="1:16">
      <c r="A15" s="5" t="s">
        <v>0</v>
      </c>
      <c r="B15" s="5" cm="1">
        <f t="array" aca="1" ref="B15" ca="1">_xlfn.NUMBERVALUE(_xlfn.TEXTJOIN("",TRUE,IFERROR(MID(A15,ROW(INDIRECT("1:"&amp;LEN(A15))),1)*1,"")))</f>
        <v>82</v>
      </c>
      <c r="C15" s="6"/>
    </row>
    <row r="16" spans="1:16">
      <c r="A16" s="5" t="s">
        <v>10</v>
      </c>
      <c r="B16" s="5" cm="1">
        <f t="array" aca="1" ref="B16" ca="1">_xlfn.NUMBERVALUE(_xlfn.TEXTJOIN("",TRUE,IFERROR(MID(A16,ROW(INDIRECT("1:"&amp;LEN(A16))),1)*1,"")))</f>
        <v>80</v>
      </c>
      <c r="C16" s="6"/>
    </row>
    <row r="17" spans="1:5">
      <c r="A17" s="5" t="s">
        <v>30</v>
      </c>
      <c r="B17" s="5" cm="1">
        <f t="array" aca="1" ref="B17" ca="1">_xlfn.NUMBERVALUE(_xlfn.TEXTJOIN("",TRUE,IFERROR(MID(A17,ROW(INDIRECT("1:"&amp;LEN(A17))),1)*1,"")))</f>
        <v>79</v>
      </c>
      <c r="C17" s="6"/>
    </row>
    <row r="18" spans="1:5">
      <c r="A18" s="5" t="s">
        <v>6</v>
      </c>
      <c r="B18" s="5" cm="1">
        <f t="array" aca="1" ref="B18" ca="1">_xlfn.NUMBERVALUE(_xlfn.TEXTJOIN("",TRUE,IFERROR(MID(A18,ROW(INDIRECT("1:"&amp;LEN(A18))),1)*1,"")))</f>
        <v>78</v>
      </c>
      <c r="C18" s="6"/>
    </row>
    <row r="19" spans="1:5">
      <c r="A19" s="5" t="s">
        <v>33</v>
      </c>
      <c r="B19" s="5" cm="1">
        <f t="array" aca="1" ref="B19" ca="1">_xlfn.NUMBERVALUE(_xlfn.TEXTJOIN("",TRUE,IFERROR(MID(A19,ROW(INDIRECT("1:"&amp;LEN(A19))),1)*1,"")))</f>
        <v>77</v>
      </c>
      <c r="C19" s="6"/>
    </row>
    <row r="20" spans="1:5">
      <c r="A20" s="5" t="s">
        <v>8</v>
      </c>
      <c r="B20" s="5" cm="1">
        <f t="array" aca="1" ref="B20" ca="1">_xlfn.NUMBERVALUE(_xlfn.TEXTJOIN("",TRUE,IFERROR(MID(A20,ROW(INDIRECT("1:"&amp;LEN(A20))),1)*1,"")))</f>
        <v>76</v>
      </c>
      <c r="C20" s="6"/>
    </row>
    <row r="21" spans="1:5">
      <c r="A21" s="5" t="s">
        <v>29</v>
      </c>
      <c r="B21" s="5" cm="1">
        <f t="array" aca="1" ref="B21" ca="1">_xlfn.NUMBERVALUE(_xlfn.TEXTJOIN("",TRUE,IFERROR(MID(A21,ROW(INDIRECT("1:"&amp;LEN(A21))),1)*1,"")))</f>
        <v>73</v>
      </c>
      <c r="C21" s="6"/>
    </row>
    <row r="22" spans="1:5">
      <c r="A22" s="5" t="s">
        <v>7</v>
      </c>
      <c r="B22" s="5" cm="1">
        <f t="array" aca="1" ref="B22" ca="1">_xlfn.NUMBERVALUE(_xlfn.TEXTJOIN("",TRUE,IFERROR(MID(A22,ROW(INDIRECT("1:"&amp;LEN(A22))),1)*1,"")))</f>
        <v>68</v>
      </c>
      <c r="C22" s="6"/>
    </row>
    <row r="23" spans="1:5">
      <c r="A23" s="5" t="s">
        <v>28</v>
      </c>
      <c r="B23" s="5" cm="1">
        <f t="array" aca="1" ref="B23" ca="1">_xlfn.NUMBERVALUE(_xlfn.TEXTJOIN("",TRUE,IFERROR(MID(A23,ROW(INDIRECT("1:"&amp;LEN(A23))),1)*1,"")))</f>
        <v>67</v>
      </c>
      <c r="C23" s="6"/>
    </row>
    <row r="24" spans="1:5">
      <c r="A24" s="5" t="s">
        <v>4</v>
      </c>
      <c r="B24" s="5" cm="1">
        <f t="array" aca="1" ref="B24" ca="1">_xlfn.NUMBERVALUE(_xlfn.TEXTJOIN("",TRUE,IFERROR(MID(A24,ROW(INDIRECT("1:"&amp;LEN(A24))),1)*1,"")))</f>
        <v>65</v>
      </c>
      <c r="C24" s="6"/>
    </row>
    <row r="25" spans="1:5">
      <c r="A25" s="5" t="s">
        <v>4</v>
      </c>
      <c r="B25" s="5" cm="1">
        <f t="array" aca="1" ref="B25" ca="1">_xlfn.NUMBERVALUE(_xlfn.TEXTJOIN("",TRUE,IFERROR(MID(A25,ROW(INDIRECT("1:"&amp;LEN(A25))),1)*1,"")))</f>
        <v>65</v>
      </c>
      <c r="C25" s="6"/>
    </row>
    <row r="26" spans="1:5">
      <c r="A26" s="5" t="s">
        <v>4</v>
      </c>
      <c r="B26" s="5" cm="1">
        <f t="array" aca="1" ref="B26" ca="1">_xlfn.NUMBERVALUE(_xlfn.TEXTJOIN("",TRUE,IFERROR(MID(A26,ROW(INDIRECT("1:"&amp;LEN(A26))),1)*1,"")))</f>
        <v>65</v>
      </c>
      <c r="C26" s="6"/>
    </row>
    <row r="27" spans="1:5">
      <c r="A27" s="5" t="s">
        <v>3</v>
      </c>
      <c r="B27" s="5" cm="1">
        <f t="array" aca="1" ref="B27" ca="1">_xlfn.NUMBERVALUE(_xlfn.TEXTJOIN("",TRUE,IFERROR(MID(A27,ROW(INDIRECT("1:"&amp;LEN(A27))),1)*1,"")))</f>
        <v>62</v>
      </c>
      <c r="C27" s="6"/>
    </row>
    <row r="28" spans="1:5">
      <c r="A28" s="5" t="s">
        <v>3</v>
      </c>
      <c r="B28" s="5" cm="1">
        <f t="array" aca="1" ref="B28" ca="1">_xlfn.NUMBERVALUE(_xlfn.TEXTJOIN("",TRUE,IFERROR(MID(A28,ROW(INDIRECT("1:"&amp;LEN(A28))),1)*1,"")))</f>
        <v>62</v>
      </c>
      <c r="C28" s="6"/>
    </row>
    <row r="29" spans="1:5">
      <c r="A29" s="5" t="s">
        <v>9</v>
      </c>
      <c r="B29" s="5" cm="1">
        <f t="array" aca="1" ref="B29" ca="1">_xlfn.NUMBERVALUE(_xlfn.TEXTJOIN("",TRUE,IFERROR(MID(A29,ROW(INDIRECT("1:"&amp;LEN(A29))),1)*1,"")))</f>
        <v>60</v>
      </c>
      <c r="C29" s="6"/>
    </row>
    <row r="30" spans="1:5">
      <c r="A30" s="3" t="s">
        <v>2</v>
      </c>
      <c r="B30" s="3" cm="1">
        <f t="array" aca="1" ref="B30" ca="1">_xlfn.NUMBERVALUE(_xlfn.TEXTJOIN("",TRUE,IFERROR(MID(A30,ROW(INDIRECT("1:"&amp;LEN(A30))),1)*1,"")))</f>
        <v>44</v>
      </c>
      <c r="C30" s="4" t="s">
        <v>37</v>
      </c>
      <c r="D30" t="s">
        <v>38</v>
      </c>
      <c r="E30">
        <f ca="1">AVERAGE(B30:B50)</f>
        <v>32.307692307692307</v>
      </c>
    </row>
    <row r="31" spans="1:5">
      <c r="A31" s="3" t="s">
        <v>22</v>
      </c>
      <c r="B31" s="3" cm="1">
        <f t="array" aca="1" ref="B31" ca="1">_xlfn.NUMBERVALUE(_xlfn.TEXTJOIN("",TRUE,IFERROR(MID(A31,ROW(INDIRECT("1:"&amp;LEN(A31))),1)*1,"")))</f>
        <v>37</v>
      </c>
      <c r="C31" s="4"/>
      <c r="D31" t="s">
        <v>39</v>
      </c>
      <c r="E31">
        <f ca="1">MIN(B30:B50)</f>
        <v>20</v>
      </c>
    </row>
    <row r="32" spans="1:5">
      <c r="A32" s="3" t="s">
        <v>22</v>
      </c>
      <c r="B32" s="3" cm="1">
        <f t="array" aca="1" ref="B32" ca="1">_xlfn.NUMBERVALUE(_xlfn.TEXTJOIN("",TRUE,IFERROR(MID(A32,ROW(INDIRECT("1:"&amp;LEN(A32))),1)*1,"")))</f>
        <v>37</v>
      </c>
      <c r="C32" s="4"/>
      <c r="D32" t="s">
        <v>40</v>
      </c>
      <c r="E32">
        <f ca="1">MAX(B30:B50)</f>
        <v>44</v>
      </c>
    </row>
    <row r="33" spans="1:15">
      <c r="A33" s="3" t="s">
        <v>16</v>
      </c>
      <c r="B33" s="3" cm="1">
        <f t="array" aca="1" ref="B33" ca="1">_xlfn.NUMBERVALUE(_xlfn.TEXTJOIN("",TRUE,IFERROR(MID(A33,ROW(INDIRECT("1:"&amp;LEN(A33))),1)*1,"")))</f>
        <v>36</v>
      </c>
      <c r="C33" s="4"/>
      <c r="D33" t="s">
        <v>38</v>
      </c>
      <c r="E33">
        <f ca="1">AVERAGE(E31:E32)</f>
        <v>32</v>
      </c>
    </row>
    <row r="34" spans="1:15">
      <c r="A34" s="3" t="s">
        <v>16</v>
      </c>
      <c r="B34" s="3" cm="1">
        <f t="array" aca="1" ref="B34" ca="1">_xlfn.NUMBERVALUE(_xlfn.TEXTJOIN("",TRUE,IFERROR(MID(A34,ROW(INDIRECT("1:"&amp;LEN(A34))),1)*1,"")))</f>
        <v>36</v>
      </c>
      <c r="C34" s="4"/>
      <c r="H34" t="e" cm="1" vm="1">
        <f t="array" ref="H34">_xlfn.LAMBDA(_xlpm.sensitivity,0.1304*POWER(_xlpm.sensitivity,4)-1.8394*POWER(_xlpm.sensitivity,3)+9.5806*POWER(_xlpm.sensitivity,2)-6.8267*_xlpm.sensitivity+19.112)</f>
        <v>#VALUE!</v>
      </c>
    </row>
    <row r="35" spans="1:15">
      <c r="A35" s="3" t="s">
        <v>19</v>
      </c>
      <c r="B35" s="3" cm="1">
        <f t="array" aca="1" ref="B35" ca="1">_xlfn.NUMBERVALUE(_xlfn.TEXTJOIN("",TRUE,IFERROR(MID(A35,ROW(INDIRECT("1:"&amp;LEN(A35))),1)*1,"")))</f>
        <v>34</v>
      </c>
      <c r="C35" s="4"/>
      <c r="F35" t="s">
        <v>42</v>
      </c>
      <c r="G35" cm="1">
        <f t="array" ref="G35:O35">TRANSPOSE(_xlfn.SEQUENCE(9,,2))</f>
        <v>2</v>
      </c>
      <c r="H35">
        <v>3</v>
      </c>
      <c r="I35">
        <v>4</v>
      </c>
      <c r="J35">
        <v>5</v>
      </c>
      <c r="K35">
        <v>6</v>
      </c>
      <c r="L35">
        <v>7</v>
      </c>
      <c r="M35">
        <v>8</v>
      </c>
      <c r="N35">
        <v>9</v>
      </c>
      <c r="O35">
        <v>10</v>
      </c>
    </row>
    <row r="36" spans="1:15">
      <c r="A36" s="3" t="s">
        <v>19</v>
      </c>
      <c r="B36" s="3" cm="1">
        <f t="array" aca="1" ref="B36" ca="1">_xlfn.NUMBERVALUE(_xlfn.TEXTJOIN("",TRUE,IFERROR(MID(A36,ROW(INDIRECT("1:"&amp;LEN(A36))),1)*1,"")))</f>
        <v>34</v>
      </c>
      <c r="C36" s="4"/>
      <c r="F36" t="s">
        <v>43</v>
      </c>
      <c r="G36" s="10" cm="1">
        <f t="array" ref="G36">ROUND(SPACE(G35),0)</f>
        <v>5</v>
      </c>
      <c r="H36" s="10" cm="1">
        <f t="array" ref="H36">ROUND(SPACE(H35),0)</f>
        <v>5</v>
      </c>
      <c r="I36" s="10" cm="1">
        <f t="array" ref="I36">ROUND(SPACE(I35),0)</f>
        <v>6</v>
      </c>
      <c r="J36" s="10" cm="1">
        <f t="array" ref="J36">ROUND(SPACE(J35),0)</f>
        <v>7</v>
      </c>
      <c r="K36" s="10" cm="1">
        <f t="array" ref="K36">ROUND(SPACE(K35),0)</f>
        <v>8</v>
      </c>
      <c r="L36" s="10" cm="1">
        <f t="array" ref="L36">ROUND(SPACE(L35),0)</f>
        <v>9</v>
      </c>
      <c r="M36" s="10" cm="1">
        <f t="array" ref="M36">ROUND(SPACE(M35),0)</f>
        <v>11</v>
      </c>
      <c r="N36" s="10" cm="1">
        <f t="array" ref="N36">ROUND(SPACE(N35),0)</f>
        <v>13</v>
      </c>
      <c r="O36" s="10" cm="1">
        <f t="array" ref="O36">ROUND(SPACE(O35),0)</f>
        <v>15</v>
      </c>
    </row>
    <row r="37" spans="1:15">
      <c r="A37" s="3" t="s">
        <v>34</v>
      </c>
      <c r="B37" s="3" cm="1">
        <f t="array" aca="1" ref="B37" ca="1">_xlfn.NUMBERVALUE(_xlfn.TEXTJOIN("",TRUE,IFERROR(MID(A37,ROW(INDIRECT("1:"&amp;LEN(A37))),1)*1,"")))</f>
        <v>33</v>
      </c>
      <c r="C37" s="4"/>
      <c r="F37" t="s">
        <v>44</v>
      </c>
      <c r="G37" cm="1">
        <f t="array" ref="G37:O37">_xlfn.MAKEARRAY(1,9,_xlfn.LAMBDA(_xlpm.r,_xlpm.c,INDEX(G38:O38,1,_xlpm.c)-INDEX(G36:O36,1,_xlpm.c)))</f>
        <v>104</v>
      </c>
      <c r="H37">
        <v>100</v>
      </c>
      <c r="I37">
        <v>94</v>
      </c>
      <c r="J37">
        <v>87</v>
      </c>
      <c r="K37">
        <v>79</v>
      </c>
      <c r="L37">
        <v>70</v>
      </c>
      <c r="M37">
        <v>61</v>
      </c>
      <c r="N37">
        <v>51</v>
      </c>
      <c r="O37">
        <v>42</v>
      </c>
    </row>
    <row r="38" spans="1:15">
      <c r="A38" s="3" t="s">
        <v>18</v>
      </c>
      <c r="B38" s="3" cm="1">
        <f t="array" aca="1" ref="B38" ca="1">_xlfn.NUMBERVALUE(_xlfn.TEXTJOIN("",TRUE,IFERROR(MID(A38,ROW(INDIRECT("1:"&amp;LEN(A38))),1)*1,"")))</f>
        <v>28</v>
      </c>
      <c r="C38" s="4"/>
      <c r="F38" t="s">
        <v>45</v>
      </c>
      <c r="G38" s="25" cm="1">
        <f t="array" ref="G38">ROUND(TARGET(G35-1),0)</f>
        <v>109</v>
      </c>
      <c r="H38" s="25" cm="1">
        <f t="array" ref="H38">ROUND(TARGET(H35-1),0)</f>
        <v>105</v>
      </c>
      <c r="I38" s="25" cm="1">
        <f t="array" ref="I38">ROUND(TARGET(I35-1),0)</f>
        <v>100</v>
      </c>
      <c r="J38" s="25" cm="1">
        <f t="array" ref="J38">ROUND(TARGET(J35-1),0)</f>
        <v>94</v>
      </c>
      <c r="K38" s="25" cm="1">
        <f t="array" ref="K38">ROUND(TARGET(K35-1),0)</f>
        <v>87</v>
      </c>
      <c r="L38" s="25" cm="1">
        <f t="array" ref="L38">ROUND(TARGET(L35-1),0)</f>
        <v>79</v>
      </c>
      <c r="M38" s="25" cm="1">
        <f t="array" ref="M38">ROUND(TARGET(M35-1),0)</f>
        <v>72</v>
      </c>
      <c r="N38" s="25" cm="1">
        <f t="array" ref="N38">ROUND(TARGET(N35-1),0)</f>
        <v>64</v>
      </c>
      <c r="O38" s="25" cm="1">
        <f t="array" ref="O38">ROUND(TARGET(O35-1),0)</f>
        <v>57</v>
      </c>
    </row>
    <row r="39" spans="1:15">
      <c r="A39" s="3" t="s">
        <v>18</v>
      </c>
      <c r="B39" s="3" cm="1">
        <f t="array" aca="1" ref="B39" ca="1">_xlfn.NUMBERVALUE(_xlfn.TEXTJOIN("",TRUE,IFERROR(MID(A39,ROW(INDIRECT("1:"&amp;LEN(A39))),1)*1,"")))</f>
        <v>28</v>
      </c>
      <c r="C39" s="4"/>
      <c r="F39" t="s">
        <v>46</v>
      </c>
      <c r="G39" cm="1">
        <f t="array" ref="G39:O39">_xlfn.MAKEARRAY(1,9,_xlfn.LAMBDA(_xlpm.r,_xlpm.c,INDEX(G38:O38,1,_xlpm.c)+INDEX(G36:O36,1,_xlpm.c)))</f>
        <v>114</v>
      </c>
      <c r="H39">
        <v>110</v>
      </c>
      <c r="I39">
        <v>106</v>
      </c>
      <c r="J39">
        <v>101</v>
      </c>
      <c r="K39">
        <v>95</v>
      </c>
      <c r="L39">
        <v>88</v>
      </c>
      <c r="M39">
        <v>83</v>
      </c>
      <c r="N39">
        <v>77</v>
      </c>
      <c r="O39">
        <v>72</v>
      </c>
    </row>
    <row r="40" spans="1:15">
      <c r="A40" s="3" t="s">
        <v>17</v>
      </c>
      <c r="B40" s="3" cm="1">
        <f t="array" aca="1" ref="B40" ca="1">_xlfn.NUMBERVALUE(_xlfn.TEXTJOIN("",TRUE,IFERROR(MID(A40,ROW(INDIRECT("1:"&amp;LEN(A40))),1)*1,"")))</f>
        <v>27</v>
      </c>
      <c r="C40" s="4"/>
    </row>
    <row r="41" spans="1:15">
      <c r="A41" s="3" t="s">
        <v>20</v>
      </c>
      <c r="B41" s="3" cm="1">
        <f t="array" aca="1" ref="B41" ca="1">_xlfn.NUMBERVALUE(_xlfn.TEXTJOIN("",TRUE,IFERROR(MID(A41,ROW(INDIRECT("1:"&amp;LEN(A41))),1)*1,"")))</f>
        <v>26</v>
      </c>
      <c r="C41" s="4"/>
      <c r="F41" s="26"/>
    </row>
    <row r="42" spans="1:15">
      <c r="A42" s="3" t="s">
        <v>21</v>
      </c>
      <c r="B42" s="3" cm="1">
        <f t="array" aca="1" ref="B42" ca="1">_xlfn.NUMBERVALUE(_xlfn.TEXTJOIN("",TRUE,IFERROR(MID(A42,ROW(INDIRECT("1:"&amp;LEN(A42))),1)*1,"")))</f>
        <v>20</v>
      </c>
      <c r="C42" s="4"/>
      <c r="F42" s="27"/>
    </row>
    <row r="43" spans="1:15">
      <c r="F43" s="27"/>
    </row>
    <row r="44" spans="1:15">
      <c r="F44" s="27"/>
    </row>
  </sheetData>
  <sortState xmlns:xlrd2="http://schemas.microsoft.com/office/spreadsheetml/2017/richdata2" ref="A1:D42">
    <sortCondition ref="D1:D42"/>
  </sortState>
  <mergeCells count="7">
    <mergeCell ref="H13:J13"/>
    <mergeCell ref="K13:M13"/>
    <mergeCell ref="N13:P13"/>
    <mergeCell ref="G13:G14"/>
    <mergeCell ref="C1:C8"/>
    <mergeCell ref="C9:C29"/>
    <mergeCell ref="C30:C4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A40C-046D-4F57-B870-383FE6E161AC}">
  <dimension ref="A1:E49"/>
  <sheetViews>
    <sheetView workbookViewId="0">
      <selection activeCell="I9" sqref="I9"/>
    </sheetView>
  </sheetViews>
  <sheetFormatPr defaultRowHeight="14.4"/>
  <cols>
    <col min="1" max="16384" width="8.88671875" style="13"/>
  </cols>
  <sheetData>
    <row r="1" spans="1:5">
      <c r="A1" s="13">
        <v>65</v>
      </c>
      <c r="C1" s="13" t="s">
        <v>40</v>
      </c>
      <c r="D1" s="13" t="s">
        <v>47</v>
      </c>
      <c r="E1" s="13" t="s">
        <v>39</v>
      </c>
    </row>
    <row r="2" spans="1:5">
      <c r="A2" s="13">
        <v>72</v>
      </c>
      <c r="C2" s="13">
        <f>MAX(A:A)</f>
        <v>128</v>
      </c>
      <c r="D2" s="13">
        <f>AVERAGE(A:A)</f>
        <v>98.755102040816325</v>
      </c>
      <c r="E2" s="13">
        <f>MIN(A:A)</f>
        <v>65</v>
      </c>
    </row>
    <row r="3" spans="1:5">
      <c r="A3" s="13">
        <v>79</v>
      </c>
    </row>
    <row r="4" spans="1:5">
      <c r="A4" s="13">
        <v>79</v>
      </c>
    </row>
    <row r="5" spans="1:5">
      <c r="A5" s="13">
        <v>80</v>
      </c>
    </row>
    <row r="6" spans="1:5">
      <c r="A6" s="13">
        <v>85</v>
      </c>
    </row>
    <row r="7" spans="1:5">
      <c r="A7" s="13">
        <v>85</v>
      </c>
    </row>
    <row r="8" spans="1:5">
      <c r="A8" s="13">
        <v>86</v>
      </c>
    </row>
    <row r="9" spans="1:5">
      <c r="A9" s="13">
        <v>86</v>
      </c>
    </row>
    <row r="10" spans="1:5">
      <c r="A10" s="13">
        <v>88</v>
      </c>
    </row>
    <row r="11" spans="1:5">
      <c r="A11" s="13">
        <v>90</v>
      </c>
    </row>
    <row r="12" spans="1:5">
      <c r="A12" s="13">
        <v>90</v>
      </c>
    </row>
    <row r="13" spans="1:5">
      <c r="A13" s="13">
        <v>91</v>
      </c>
    </row>
    <row r="14" spans="1:5">
      <c r="A14" s="13">
        <v>92</v>
      </c>
    </row>
    <row r="15" spans="1:5">
      <c r="A15" s="13">
        <v>92</v>
      </c>
    </row>
    <row r="16" spans="1:5">
      <c r="A16" s="13">
        <v>92</v>
      </c>
    </row>
    <row r="17" spans="1:1">
      <c r="A17" s="13">
        <v>93</v>
      </c>
    </row>
    <row r="18" spans="1:1">
      <c r="A18" s="13">
        <v>94</v>
      </c>
    </row>
    <row r="19" spans="1:1">
      <c r="A19" s="13">
        <v>94</v>
      </c>
    </row>
    <row r="20" spans="1:1">
      <c r="A20" s="13">
        <v>95</v>
      </c>
    </row>
    <row r="21" spans="1:1">
      <c r="A21" s="13">
        <v>95</v>
      </c>
    </row>
    <row r="22" spans="1:1">
      <c r="A22" s="13">
        <v>97</v>
      </c>
    </row>
    <row r="23" spans="1:1">
      <c r="A23" s="13">
        <v>98</v>
      </c>
    </row>
    <row r="24" spans="1:1">
      <c r="A24" s="13">
        <v>98</v>
      </c>
    </row>
    <row r="25" spans="1:1">
      <c r="A25" s="13">
        <v>99</v>
      </c>
    </row>
    <row r="26" spans="1:1">
      <c r="A26" s="13">
        <v>100</v>
      </c>
    </row>
    <row r="27" spans="1:1">
      <c r="A27" s="13">
        <v>101</v>
      </c>
    </row>
    <row r="28" spans="1:1">
      <c r="A28" s="13">
        <v>101</v>
      </c>
    </row>
    <row r="29" spans="1:1">
      <c r="A29" s="13">
        <v>102</v>
      </c>
    </row>
    <row r="30" spans="1:1">
      <c r="A30" s="13">
        <v>102</v>
      </c>
    </row>
    <row r="31" spans="1:1">
      <c r="A31" s="13">
        <v>102</v>
      </c>
    </row>
    <row r="32" spans="1:1">
      <c r="A32" s="13">
        <v>102</v>
      </c>
    </row>
    <row r="33" spans="1:1">
      <c r="A33" s="13">
        <v>104</v>
      </c>
    </row>
    <row r="34" spans="1:1">
      <c r="A34" s="13">
        <v>106</v>
      </c>
    </row>
    <row r="35" spans="1:1">
      <c r="A35" s="13">
        <v>106</v>
      </c>
    </row>
    <row r="36" spans="1:1">
      <c r="A36" s="13">
        <v>106</v>
      </c>
    </row>
    <row r="37" spans="1:1">
      <c r="A37" s="13">
        <v>108</v>
      </c>
    </row>
    <row r="38" spans="1:1">
      <c r="A38" s="13">
        <v>108</v>
      </c>
    </row>
    <row r="39" spans="1:1">
      <c r="A39" s="13">
        <v>109</v>
      </c>
    </row>
    <row r="40" spans="1:1">
      <c r="A40" s="13">
        <v>111</v>
      </c>
    </row>
    <row r="41" spans="1:1">
      <c r="A41" s="13">
        <v>111</v>
      </c>
    </row>
    <row r="42" spans="1:1">
      <c r="A42" s="13">
        <v>112</v>
      </c>
    </row>
    <row r="43" spans="1:1">
      <c r="A43" s="13">
        <v>114</v>
      </c>
    </row>
    <row r="44" spans="1:1">
      <c r="A44" s="13">
        <v>116</v>
      </c>
    </row>
    <row r="45" spans="1:1">
      <c r="A45" s="13">
        <v>117</v>
      </c>
    </row>
    <row r="46" spans="1:1">
      <c r="A46" s="13">
        <v>118</v>
      </c>
    </row>
    <row r="47" spans="1:1">
      <c r="A47" s="13">
        <v>118</v>
      </c>
    </row>
    <row r="48" spans="1:1">
      <c r="A48" s="13">
        <v>122</v>
      </c>
    </row>
    <row r="49" spans="1:1">
      <c r="A49" s="13">
        <v>128</v>
      </c>
    </row>
  </sheetData>
  <sortState xmlns:xlrd2="http://schemas.microsoft.com/office/spreadsheetml/2017/richdata2" ref="A1:A49">
    <sortCondition ref="A1:A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D013-F8B2-480E-AB61-8B224DBBBB67}">
  <dimension ref="A1:E30"/>
  <sheetViews>
    <sheetView workbookViewId="0">
      <selection sqref="A1:A1048576"/>
    </sheetView>
  </sheetViews>
  <sheetFormatPr defaultRowHeight="14.4"/>
  <sheetData>
    <row r="1" spans="1:5">
      <c r="A1">
        <v>48</v>
      </c>
      <c r="C1" s="13" t="s">
        <v>40</v>
      </c>
      <c r="D1" s="13" t="s">
        <v>47</v>
      </c>
      <c r="E1" s="13" t="s">
        <v>39</v>
      </c>
    </row>
    <row r="2" spans="1:5">
      <c r="A2">
        <v>49</v>
      </c>
      <c r="C2" s="13">
        <f>MAX(A:A)</f>
        <v>95</v>
      </c>
      <c r="D2" s="13">
        <f>AVERAGE(A:A)</f>
        <v>70.166666666666671</v>
      </c>
      <c r="E2" s="13">
        <f>MIN(A:A)</f>
        <v>48</v>
      </c>
    </row>
    <row r="3" spans="1:5">
      <c r="A3">
        <v>56</v>
      </c>
    </row>
    <row r="4" spans="1:5">
      <c r="A4">
        <v>56</v>
      </c>
    </row>
    <row r="5" spans="1:5">
      <c r="A5">
        <v>57</v>
      </c>
    </row>
    <row r="6" spans="1:5">
      <c r="A6">
        <v>59</v>
      </c>
    </row>
    <row r="7" spans="1:5">
      <c r="A7">
        <v>61</v>
      </c>
    </row>
    <row r="8" spans="1:5">
      <c r="A8">
        <v>62</v>
      </c>
    </row>
    <row r="9" spans="1:5">
      <c r="A9">
        <v>62</v>
      </c>
    </row>
    <row r="10" spans="1:5">
      <c r="A10">
        <v>62</v>
      </c>
    </row>
    <row r="11" spans="1:5">
      <c r="A11">
        <v>63</v>
      </c>
    </row>
    <row r="12" spans="1:5">
      <c r="A12">
        <v>64</v>
      </c>
    </row>
    <row r="13" spans="1:5">
      <c r="A13">
        <v>64</v>
      </c>
    </row>
    <row r="14" spans="1:5">
      <c r="A14">
        <v>66</v>
      </c>
    </row>
    <row r="15" spans="1:5">
      <c r="A15">
        <v>66</v>
      </c>
    </row>
    <row r="16" spans="1:5">
      <c r="A16">
        <v>67</v>
      </c>
    </row>
    <row r="17" spans="1:1">
      <c r="A17">
        <v>70</v>
      </c>
    </row>
    <row r="18" spans="1:1">
      <c r="A18">
        <v>71</v>
      </c>
    </row>
    <row r="19" spans="1:1">
      <c r="A19">
        <v>72</v>
      </c>
    </row>
    <row r="20" spans="1:1">
      <c r="A20">
        <v>72</v>
      </c>
    </row>
    <row r="21" spans="1:1">
      <c r="A21">
        <v>74</v>
      </c>
    </row>
    <row r="22" spans="1:1">
      <c r="A22">
        <v>74</v>
      </c>
    </row>
    <row r="23" spans="1:1">
      <c r="A23">
        <v>77</v>
      </c>
    </row>
    <row r="24" spans="1:1">
      <c r="A24">
        <v>87</v>
      </c>
    </row>
    <row r="25" spans="1:1">
      <c r="A25">
        <v>88</v>
      </c>
    </row>
    <row r="26" spans="1:1">
      <c r="A26">
        <v>89</v>
      </c>
    </row>
    <row r="27" spans="1:1">
      <c r="A27">
        <v>90</v>
      </c>
    </row>
    <row r="28" spans="1:1">
      <c r="A28">
        <v>92</v>
      </c>
    </row>
    <row r="29" spans="1:1">
      <c r="A29">
        <v>92</v>
      </c>
    </row>
    <row r="30" spans="1:1">
      <c r="A30">
        <v>95</v>
      </c>
    </row>
  </sheetData>
  <sortState xmlns:xlrd2="http://schemas.microsoft.com/office/spreadsheetml/2017/richdata2" ref="A1:A30">
    <sortCondition ref="A1:A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EC62-9854-47E9-B483-E1E7462B7DCB}">
  <dimension ref="A1:E25"/>
  <sheetViews>
    <sheetView workbookViewId="0">
      <selection activeCell="C2" sqref="C2:E2"/>
    </sheetView>
  </sheetViews>
  <sheetFormatPr defaultRowHeight="14.4"/>
  <sheetData>
    <row r="1" spans="1:5">
      <c r="A1">
        <v>49</v>
      </c>
      <c r="C1" s="13" t="s">
        <v>40</v>
      </c>
      <c r="D1" s="13" t="s">
        <v>47</v>
      </c>
      <c r="E1" s="13" t="s">
        <v>39</v>
      </c>
    </row>
    <row r="2" spans="1:5">
      <c r="A2">
        <v>51</v>
      </c>
      <c r="C2" s="13">
        <v>72</v>
      </c>
      <c r="D2" s="13">
        <f>AVERAGE(C2,E2)</f>
        <v>53</v>
      </c>
      <c r="E2" s="13">
        <v>34</v>
      </c>
    </row>
    <row r="3" spans="1:5">
      <c r="A3">
        <v>53</v>
      </c>
      <c r="C3" s="13">
        <f>MAX(A:A)</f>
        <v>78</v>
      </c>
      <c r="D3" s="13">
        <f>AVERAGE(A:A)</f>
        <v>64.92</v>
      </c>
      <c r="E3" s="13">
        <f>MIN(A:A)</f>
        <v>49</v>
      </c>
    </row>
    <row r="4" spans="1:5">
      <c r="A4">
        <v>53</v>
      </c>
    </row>
    <row r="5" spans="1:5">
      <c r="A5">
        <v>54</v>
      </c>
    </row>
    <row r="6" spans="1:5">
      <c r="A6">
        <v>55</v>
      </c>
    </row>
    <row r="7" spans="1:5">
      <c r="A7">
        <v>59</v>
      </c>
    </row>
    <row r="8" spans="1:5">
      <c r="A8">
        <v>60</v>
      </c>
    </row>
    <row r="9" spans="1:5">
      <c r="A9">
        <v>61</v>
      </c>
    </row>
    <row r="10" spans="1:5">
      <c r="A10">
        <v>61</v>
      </c>
    </row>
    <row r="11" spans="1:5">
      <c r="A11">
        <v>63</v>
      </c>
    </row>
    <row r="12" spans="1:5">
      <c r="A12">
        <v>64</v>
      </c>
    </row>
    <row r="13" spans="1:5">
      <c r="A13">
        <v>65</v>
      </c>
    </row>
    <row r="14" spans="1:5">
      <c r="A14">
        <v>68</v>
      </c>
    </row>
    <row r="15" spans="1:5">
      <c r="A15">
        <v>69</v>
      </c>
    </row>
    <row r="16" spans="1:5">
      <c r="A16">
        <v>70</v>
      </c>
    </row>
    <row r="17" spans="1:1">
      <c r="A17">
        <v>71</v>
      </c>
    </row>
    <row r="18" spans="1:1">
      <c r="A18">
        <v>71</v>
      </c>
    </row>
    <row r="19" spans="1:1">
      <c r="A19">
        <v>72</v>
      </c>
    </row>
    <row r="20" spans="1:1">
      <c r="A20">
        <v>72</v>
      </c>
    </row>
    <row r="21" spans="1:1">
      <c r="A21">
        <v>73</v>
      </c>
    </row>
    <row r="22" spans="1:1">
      <c r="A22">
        <v>75</v>
      </c>
    </row>
    <row r="23" spans="1:1">
      <c r="A23">
        <v>78</v>
      </c>
    </row>
    <row r="24" spans="1:1">
      <c r="A24">
        <v>78</v>
      </c>
    </row>
    <row r="25" spans="1:1">
      <c r="A25">
        <v>78</v>
      </c>
    </row>
  </sheetData>
  <sortState xmlns:xlrd2="http://schemas.microsoft.com/office/spreadsheetml/2017/richdata2" ref="A1:A25">
    <sortCondition ref="A1:A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58AA-7F8A-44BF-982A-6FF3092F7F91}">
  <dimension ref="A1:E175"/>
  <sheetViews>
    <sheetView topLeftCell="A58" workbookViewId="0">
      <selection activeCell="F179" sqref="F179"/>
    </sheetView>
  </sheetViews>
  <sheetFormatPr defaultRowHeight="14.4"/>
  <sheetData>
    <row r="1" spans="1:5">
      <c r="A1">
        <v>17</v>
      </c>
      <c r="C1" s="13" t="s">
        <v>40</v>
      </c>
      <c r="D1" s="13" t="s">
        <v>47</v>
      </c>
      <c r="E1" s="13" t="s">
        <v>39</v>
      </c>
    </row>
    <row r="2" spans="1:5">
      <c r="A2">
        <v>18</v>
      </c>
      <c r="C2" s="13">
        <f>MAX(A:A)</f>
        <v>67</v>
      </c>
      <c r="D2" s="13">
        <f>AVERAGE(A:A)</f>
        <v>36.937142857142859</v>
      </c>
      <c r="E2" s="13">
        <f>MIN(A:A)</f>
        <v>17</v>
      </c>
    </row>
    <row r="3" spans="1:5">
      <c r="A3">
        <v>19</v>
      </c>
    </row>
    <row r="4" spans="1:5">
      <c r="A4">
        <v>20</v>
      </c>
    </row>
    <row r="5" spans="1:5">
      <c r="A5">
        <v>20</v>
      </c>
    </row>
    <row r="6" spans="1:5">
      <c r="A6">
        <v>20</v>
      </c>
    </row>
    <row r="7" spans="1:5">
      <c r="A7">
        <v>21</v>
      </c>
    </row>
    <row r="8" spans="1:5">
      <c r="A8">
        <v>22</v>
      </c>
    </row>
    <row r="9" spans="1:5">
      <c r="A9">
        <v>22</v>
      </c>
    </row>
    <row r="10" spans="1:5">
      <c r="A10">
        <v>22</v>
      </c>
    </row>
    <row r="11" spans="1:5">
      <c r="A11">
        <v>22</v>
      </c>
    </row>
    <row r="12" spans="1:5">
      <c r="A12">
        <v>23</v>
      </c>
    </row>
    <row r="13" spans="1:5">
      <c r="A13">
        <v>23</v>
      </c>
    </row>
    <row r="14" spans="1:5">
      <c r="A14">
        <v>23</v>
      </c>
    </row>
    <row r="15" spans="1:5">
      <c r="A15">
        <v>23</v>
      </c>
    </row>
    <row r="16" spans="1:5">
      <c r="A16">
        <v>23</v>
      </c>
    </row>
    <row r="17" spans="1:1">
      <c r="A17">
        <v>23</v>
      </c>
    </row>
    <row r="18" spans="1:1">
      <c r="A18">
        <v>23</v>
      </c>
    </row>
    <row r="19" spans="1:1">
      <c r="A19">
        <v>23</v>
      </c>
    </row>
    <row r="20" spans="1:1">
      <c r="A20">
        <v>24</v>
      </c>
    </row>
    <row r="21" spans="1:1">
      <c r="A21">
        <v>24</v>
      </c>
    </row>
    <row r="22" spans="1:1">
      <c r="A22">
        <v>25</v>
      </c>
    </row>
    <row r="23" spans="1:1">
      <c r="A23">
        <v>25</v>
      </c>
    </row>
    <row r="24" spans="1:1">
      <c r="A24">
        <v>26</v>
      </c>
    </row>
    <row r="25" spans="1:1">
      <c r="A25">
        <v>26</v>
      </c>
    </row>
    <row r="26" spans="1:1">
      <c r="A26">
        <v>26</v>
      </c>
    </row>
    <row r="27" spans="1:1">
      <c r="A27">
        <v>26</v>
      </c>
    </row>
    <row r="28" spans="1:1">
      <c r="A28">
        <v>27</v>
      </c>
    </row>
    <row r="29" spans="1:1">
      <c r="A29">
        <v>27</v>
      </c>
    </row>
    <row r="30" spans="1:1">
      <c r="A30">
        <v>27</v>
      </c>
    </row>
    <row r="31" spans="1:1">
      <c r="A31">
        <v>27</v>
      </c>
    </row>
    <row r="32" spans="1:1">
      <c r="A32">
        <v>28</v>
      </c>
    </row>
    <row r="33" spans="1:1">
      <c r="A33">
        <v>28</v>
      </c>
    </row>
    <row r="34" spans="1:1">
      <c r="A34">
        <v>28</v>
      </c>
    </row>
    <row r="35" spans="1:1">
      <c r="A35">
        <v>28</v>
      </c>
    </row>
    <row r="36" spans="1:1">
      <c r="A36">
        <v>28</v>
      </c>
    </row>
    <row r="37" spans="1:1">
      <c r="A37">
        <v>29</v>
      </c>
    </row>
    <row r="38" spans="1:1">
      <c r="A38">
        <v>29</v>
      </c>
    </row>
    <row r="39" spans="1:1">
      <c r="A39">
        <v>29</v>
      </c>
    </row>
    <row r="40" spans="1:1">
      <c r="A40">
        <v>29</v>
      </c>
    </row>
    <row r="41" spans="1:1">
      <c r="A41">
        <v>29</v>
      </c>
    </row>
    <row r="42" spans="1:1">
      <c r="A42">
        <v>30</v>
      </c>
    </row>
    <row r="43" spans="1:1">
      <c r="A43">
        <v>30</v>
      </c>
    </row>
    <row r="44" spans="1:1">
      <c r="A44">
        <v>30</v>
      </c>
    </row>
    <row r="45" spans="1:1">
      <c r="A45">
        <v>30</v>
      </c>
    </row>
    <row r="46" spans="1:1">
      <c r="A46">
        <v>30</v>
      </c>
    </row>
    <row r="47" spans="1:1">
      <c r="A47">
        <v>31</v>
      </c>
    </row>
    <row r="48" spans="1:1">
      <c r="A48">
        <v>31</v>
      </c>
    </row>
    <row r="49" spans="1:1">
      <c r="A49">
        <v>31</v>
      </c>
    </row>
    <row r="50" spans="1:1">
      <c r="A50">
        <v>31</v>
      </c>
    </row>
    <row r="51" spans="1:1">
      <c r="A51">
        <v>31</v>
      </c>
    </row>
    <row r="52" spans="1:1">
      <c r="A52">
        <v>31</v>
      </c>
    </row>
    <row r="53" spans="1:1">
      <c r="A53">
        <v>31</v>
      </c>
    </row>
    <row r="54" spans="1:1">
      <c r="A54">
        <v>31</v>
      </c>
    </row>
    <row r="55" spans="1:1">
      <c r="A55">
        <v>31</v>
      </c>
    </row>
    <row r="56" spans="1:1">
      <c r="A56">
        <v>31</v>
      </c>
    </row>
    <row r="57" spans="1:1">
      <c r="A57">
        <v>31</v>
      </c>
    </row>
    <row r="58" spans="1:1">
      <c r="A58">
        <v>32</v>
      </c>
    </row>
    <row r="59" spans="1:1">
      <c r="A59">
        <v>32</v>
      </c>
    </row>
    <row r="60" spans="1:1">
      <c r="A60">
        <v>32</v>
      </c>
    </row>
    <row r="61" spans="1:1">
      <c r="A61">
        <v>32</v>
      </c>
    </row>
    <row r="62" spans="1:1">
      <c r="A62">
        <v>32</v>
      </c>
    </row>
    <row r="63" spans="1:1">
      <c r="A63">
        <v>32</v>
      </c>
    </row>
    <row r="64" spans="1:1">
      <c r="A64">
        <v>32</v>
      </c>
    </row>
    <row r="65" spans="1:1">
      <c r="A65">
        <v>32</v>
      </c>
    </row>
    <row r="66" spans="1:1">
      <c r="A66">
        <v>32</v>
      </c>
    </row>
    <row r="67" spans="1:1">
      <c r="A67">
        <v>32</v>
      </c>
    </row>
    <row r="68" spans="1:1">
      <c r="A68">
        <v>33</v>
      </c>
    </row>
    <row r="69" spans="1:1">
      <c r="A69">
        <v>33</v>
      </c>
    </row>
    <row r="70" spans="1:1">
      <c r="A70">
        <v>33</v>
      </c>
    </row>
    <row r="71" spans="1:1">
      <c r="A71">
        <v>33</v>
      </c>
    </row>
    <row r="72" spans="1:1">
      <c r="A72">
        <v>33</v>
      </c>
    </row>
    <row r="73" spans="1:1">
      <c r="A73">
        <v>33</v>
      </c>
    </row>
    <row r="74" spans="1:1">
      <c r="A74">
        <v>33</v>
      </c>
    </row>
    <row r="75" spans="1:1">
      <c r="A75">
        <v>34</v>
      </c>
    </row>
    <row r="76" spans="1:1">
      <c r="A76">
        <v>34</v>
      </c>
    </row>
    <row r="77" spans="1:1">
      <c r="A77">
        <v>34</v>
      </c>
    </row>
    <row r="78" spans="1:1">
      <c r="A78">
        <v>34</v>
      </c>
    </row>
    <row r="79" spans="1:1">
      <c r="A79">
        <v>34</v>
      </c>
    </row>
    <row r="80" spans="1:1">
      <c r="A80">
        <v>34</v>
      </c>
    </row>
    <row r="81" spans="1:1">
      <c r="A81">
        <v>35</v>
      </c>
    </row>
    <row r="82" spans="1:1">
      <c r="A82">
        <v>35</v>
      </c>
    </row>
    <row r="83" spans="1:1">
      <c r="A83">
        <v>35</v>
      </c>
    </row>
    <row r="84" spans="1:1">
      <c r="A84">
        <v>35</v>
      </c>
    </row>
    <row r="85" spans="1:1">
      <c r="A85">
        <v>35</v>
      </c>
    </row>
    <row r="86" spans="1:1">
      <c r="A86">
        <v>35</v>
      </c>
    </row>
    <row r="87" spans="1:1">
      <c r="A87">
        <v>35</v>
      </c>
    </row>
    <row r="88" spans="1:1">
      <c r="A88">
        <v>35</v>
      </c>
    </row>
    <row r="89" spans="1:1">
      <c r="A89">
        <v>35</v>
      </c>
    </row>
    <row r="90" spans="1:1">
      <c r="A90">
        <v>35</v>
      </c>
    </row>
    <row r="91" spans="1:1">
      <c r="A91">
        <v>35</v>
      </c>
    </row>
    <row r="92" spans="1:1">
      <c r="A92">
        <v>36</v>
      </c>
    </row>
    <row r="93" spans="1:1">
      <c r="A93">
        <v>36</v>
      </c>
    </row>
    <row r="94" spans="1:1">
      <c r="A94">
        <v>36</v>
      </c>
    </row>
    <row r="95" spans="1:1">
      <c r="A95">
        <v>36</v>
      </c>
    </row>
    <row r="96" spans="1:1">
      <c r="A96">
        <v>36</v>
      </c>
    </row>
    <row r="97" spans="1:1">
      <c r="A97">
        <v>37</v>
      </c>
    </row>
    <row r="98" spans="1:1">
      <c r="A98">
        <v>37</v>
      </c>
    </row>
    <row r="99" spans="1:1">
      <c r="A99">
        <v>37</v>
      </c>
    </row>
    <row r="100" spans="1:1">
      <c r="A100">
        <v>37</v>
      </c>
    </row>
    <row r="101" spans="1:1">
      <c r="A101">
        <v>37</v>
      </c>
    </row>
    <row r="102" spans="1:1">
      <c r="A102">
        <v>37</v>
      </c>
    </row>
    <row r="103" spans="1:1">
      <c r="A103">
        <v>37</v>
      </c>
    </row>
    <row r="104" spans="1:1">
      <c r="A104">
        <v>37</v>
      </c>
    </row>
    <row r="105" spans="1:1">
      <c r="A105">
        <v>37</v>
      </c>
    </row>
    <row r="106" spans="1:1">
      <c r="A106">
        <v>38</v>
      </c>
    </row>
    <row r="107" spans="1:1">
      <c r="A107">
        <v>38</v>
      </c>
    </row>
    <row r="108" spans="1:1">
      <c r="A108">
        <v>38</v>
      </c>
    </row>
    <row r="109" spans="1:1">
      <c r="A109">
        <v>38</v>
      </c>
    </row>
    <row r="110" spans="1:1">
      <c r="A110">
        <v>39</v>
      </c>
    </row>
    <row r="111" spans="1:1">
      <c r="A111">
        <v>39</v>
      </c>
    </row>
    <row r="112" spans="1:1">
      <c r="A112">
        <v>40</v>
      </c>
    </row>
    <row r="113" spans="1:1">
      <c r="A113">
        <v>40</v>
      </c>
    </row>
    <row r="114" spans="1:1">
      <c r="A114">
        <v>40</v>
      </c>
    </row>
    <row r="115" spans="1:1">
      <c r="A115">
        <v>40</v>
      </c>
    </row>
    <row r="116" spans="1:1">
      <c r="A116">
        <v>40</v>
      </c>
    </row>
    <row r="117" spans="1:1">
      <c r="A117">
        <v>40</v>
      </c>
    </row>
    <row r="118" spans="1:1">
      <c r="A118">
        <v>41</v>
      </c>
    </row>
    <row r="119" spans="1:1">
      <c r="A119">
        <v>41</v>
      </c>
    </row>
    <row r="120" spans="1:1">
      <c r="A120">
        <v>41</v>
      </c>
    </row>
    <row r="121" spans="1:1">
      <c r="A121">
        <v>41</v>
      </c>
    </row>
    <row r="122" spans="1:1">
      <c r="A122">
        <v>41</v>
      </c>
    </row>
    <row r="123" spans="1:1">
      <c r="A123">
        <v>41</v>
      </c>
    </row>
    <row r="124" spans="1:1">
      <c r="A124">
        <v>42</v>
      </c>
    </row>
    <row r="125" spans="1:1">
      <c r="A125">
        <v>42</v>
      </c>
    </row>
    <row r="126" spans="1:1">
      <c r="A126">
        <v>42</v>
      </c>
    </row>
    <row r="127" spans="1:1">
      <c r="A127">
        <v>42</v>
      </c>
    </row>
    <row r="128" spans="1:1">
      <c r="A128">
        <v>42</v>
      </c>
    </row>
    <row r="129" spans="1:1">
      <c r="A129">
        <v>42</v>
      </c>
    </row>
    <row r="130" spans="1:1">
      <c r="A130">
        <v>42</v>
      </c>
    </row>
    <row r="131" spans="1:1">
      <c r="A131">
        <v>42</v>
      </c>
    </row>
    <row r="132" spans="1:1">
      <c r="A132">
        <v>43</v>
      </c>
    </row>
    <row r="133" spans="1:1">
      <c r="A133">
        <v>43</v>
      </c>
    </row>
    <row r="134" spans="1:1">
      <c r="A134">
        <v>43</v>
      </c>
    </row>
    <row r="135" spans="1:1">
      <c r="A135">
        <v>44</v>
      </c>
    </row>
    <row r="136" spans="1:1">
      <c r="A136">
        <v>44</v>
      </c>
    </row>
    <row r="137" spans="1:1">
      <c r="A137">
        <v>45</v>
      </c>
    </row>
    <row r="138" spans="1:1">
      <c r="A138">
        <v>45</v>
      </c>
    </row>
    <row r="139" spans="1:1">
      <c r="A139">
        <v>46</v>
      </c>
    </row>
    <row r="140" spans="1:1">
      <c r="A140">
        <v>46</v>
      </c>
    </row>
    <row r="141" spans="1:1">
      <c r="A141">
        <v>46</v>
      </c>
    </row>
    <row r="142" spans="1:1">
      <c r="A142">
        <v>46</v>
      </c>
    </row>
    <row r="143" spans="1:1">
      <c r="A143">
        <v>47</v>
      </c>
    </row>
    <row r="144" spans="1:1">
      <c r="A144">
        <v>47</v>
      </c>
    </row>
    <row r="145" spans="1:1">
      <c r="A145">
        <v>47</v>
      </c>
    </row>
    <row r="146" spans="1:1">
      <c r="A146">
        <v>47</v>
      </c>
    </row>
    <row r="147" spans="1:1">
      <c r="A147">
        <v>48</v>
      </c>
    </row>
    <row r="148" spans="1:1">
      <c r="A148">
        <v>48</v>
      </c>
    </row>
    <row r="149" spans="1:1">
      <c r="A149">
        <v>48</v>
      </c>
    </row>
    <row r="150" spans="1:1">
      <c r="A150">
        <v>49</v>
      </c>
    </row>
    <row r="151" spans="1:1">
      <c r="A151">
        <v>50</v>
      </c>
    </row>
    <row r="152" spans="1:1">
      <c r="A152">
        <v>51</v>
      </c>
    </row>
    <row r="153" spans="1:1">
      <c r="A153">
        <v>51</v>
      </c>
    </row>
    <row r="154" spans="1:1">
      <c r="A154">
        <v>51</v>
      </c>
    </row>
    <row r="155" spans="1:1">
      <c r="A155">
        <v>52</v>
      </c>
    </row>
    <row r="156" spans="1:1">
      <c r="A156">
        <v>52</v>
      </c>
    </row>
    <row r="157" spans="1:1">
      <c r="A157">
        <v>52</v>
      </c>
    </row>
    <row r="158" spans="1:1">
      <c r="A158">
        <v>53</v>
      </c>
    </row>
    <row r="159" spans="1:1">
      <c r="A159">
        <v>53</v>
      </c>
    </row>
    <row r="160" spans="1:1">
      <c r="A160">
        <v>53</v>
      </c>
    </row>
    <row r="161" spans="1:1">
      <c r="A161">
        <v>54</v>
      </c>
    </row>
    <row r="162" spans="1:1">
      <c r="A162">
        <v>55</v>
      </c>
    </row>
    <row r="163" spans="1:1">
      <c r="A163">
        <v>55</v>
      </c>
    </row>
    <row r="164" spans="1:1">
      <c r="A164">
        <v>55</v>
      </c>
    </row>
    <row r="165" spans="1:1">
      <c r="A165">
        <v>56</v>
      </c>
    </row>
    <row r="166" spans="1:1">
      <c r="A166">
        <v>56</v>
      </c>
    </row>
    <row r="167" spans="1:1">
      <c r="A167">
        <v>56</v>
      </c>
    </row>
    <row r="168" spans="1:1">
      <c r="A168">
        <v>56</v>
      </c>
    </row>
    <row r="169" spans="1:1">
      <c r="A169">
        <v>56</v>
      </c>
    </row>
    <row r="170" spans="1:1">
      <c r="A170">
        <v>58</v>
      </c>
    </row>
    <row r="171" spans="1:1">
      <c r="A171">
        <v>61</v>
      </c>
    </row>
    <row r="172" spans="1:1">
      <c r="A172">
        <v>62</v>
      </c>
    </row>
    <row r="173" spans="1:1">
      <c r="A173">
        <v>63</v>
      </c>
    </row>
    <row r="174" spans="1:1">
      <c r="A174">
        <v>66</v>
      </c>
    </row>
    <row r="175" spans="1:1">
      <c r="A175">
        <v>67</v>
      </c>
    </row>
  </sheetData>
  <sortState xmlns:xlrd2="http://schemas.microsoft.com/office/spreadsheetml/2017/richdata2" ref="A1:A176">
    <sortCondition ref="A1:A17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A1D1-5C61-4BBB-B0F6-912B61348900}">
  <dimension ref="A1:L45"/>
  <sheetViews>
    <sheetView topLeftCell="A22" zoomScaleNormal="100" workbookViewId="0">
      <selection activeCell="K38" sqref="K38"/>
    </sheetView>
  </sheetViews>
  <sheetFormatPr defaultRowHeight="14.4"/>
  <cols>
    <col min="1" max="16384" width="8.88671875" style="13"/>
  </cols>
  <sheetData>
    <row r="1" spans="1:12">
      <c r="A1" s="2" t="s">
        <v>47</v>
      </c>
      <c r="B1" s="2"/>
      <c r="C1" s="2"/>
      <c r="D1" s="2"/>
    </row>
    <row r="2" spans="1:12">
      <c r="A2" s="17">
        <v>2</v>
      </c>
      <c r="B2" s="11">
        <v>5</v>
      </c>
      <c r="C2" s="14">
        <v>7</v>
      </c>
      <c r="D2" s="16">
        <v>10</v>
      </c>
    </row>
    <row r="3" spans="1:12">
      <c r="A3" s="17">
        <v>105</v>
      </c>
      <c r="B3" s="11">
        <v>89</v>
      </c>
      <c r="C3" s="14">
        <v>69</v>
      </c>
      <c r="D3" s="16">
        <v>60</v>
      </c>
    </row>
    <row r="5" spans="1:12">
      <c r="A5" s="2" t="s">
        <v>39</v>
      </c>
      <c r="B5" s="2"/>
      <c r="C5" s="2"/>
      <c r="D5" s="2"/>
    </row>
    <row r="6" spans="1:12">
      <c r="A6" s="17">
        <v>2</v>
      </c>
      <c r="B6" s="11">
        <v>5</v>
      </c>
      <c r="C6" s="14">
        <v>7</v>
      </c>
      <c r="D6" s="16">
        <v>10</v>
      </c>
    </row>
    <row r="7" spans="1:12">
      <c r="A7" s="17">
        <f>'2'!E2</f>
        <v>65</v>
      </c>
      <c r="B7" s="11">
        <f>'5'!E2</f>
        <v>48</v>
      </c>
      <c r="C7" s="14">
        <f>'7'!E2</f>
        <v>34</v>
      </c>
      <c r="D7" s="16">
        <f>'10'!E2</f>
        <v>17</v>
      </c>
    </row>
    <row r="9" spans="1:12">
      <c r="A9" s="2" t="s">
        <v>40</v>
      </c>
      <c r="B9" s="2"/>
      <c r="C9" s="2"/>
      <c r="D9" s="2"/>
    </row>
    <row r="10" spans="1:12">
      <c r="A10" s="17">
        <v>2</v>
      </c>
      <c r="B10" s="11">
        <v>5</v>
      </c>
      <c r="C10" s="14">
        <v>7</v>
      </c>
      <c r="D10" s="16">
        <v>10</v>
      </c>
    </row>
    <row r="11" spans="1:12">
      <c r="A11" s="17">
        <f>'2'!C2</f>
        <v>128</v>
      </c>
      <c r="B11" s="11">
        <f>'5'!C2</f>
        <v>95</v>
      </c>
      <c r="C11" s="14">
        <f>'7'!C2</f>
        <v>72</v>
      </c>
      <c r="D11" s="16">
        <f>'10'!C2</f>
        <v>67</v>
      </c>
    </row>
    <row r="13" spans="1:12">
      <c r="A13" s="28">
        <v>2</v>
      </c>
      <c r="B13" s="28"/>
      <c r="C13" s="28"/>
      <c r="D13" s="29">
        <v>5</v>
      </c>
      <c r="E13" s="29"/>
      <c r="F13" s="29"/>
      <c r="G13" s="30">
        <v>7</v>
      </c>
      <c r="H13" s="30"/>
      <c r="I13" s="30"/>
      <c r="J13" s="31">
        <v>10</v>
      </c>
      <c r="K13" s="31"/>
      <c r="L13" s="31"/>
    </row>
    <row r="14" spans="1:12">
      <c r="A14" s="17" t="s">
        <v>40</v>
      </c>
      <c r="B14" s="17" t="s">
        <v>47</v>
      </c>
      <c r="C14" s="17" t="s">
        <v>39</v>
      </c>
      <c r="D14" s="11" t="s">
        <v>40</v>
      </c>
      <c r="E14" s="11" t="s">
        <v>47</v>
      </c>
      <c r="F14" s="11" t="s">
        <v>39</v>
      </c>
      <c r="G14" s="14" t="s">
        <v>40</v>
      </c>
      <c r="H14" s="14" t="s">
        <v>47</v>
      </c>
      <c r="I14" s="14" t="s">
        <v>39</v>
      </c>
      <c r="J14" s="16" t="s">
        <v>40</v>
      </c>
      <c r="K14" s="16" t="s">
        <v>47</v>
      </c>
      <c r="L14" s="16" t="s">
        <v>39</v>
      </c>
    </row>
    <row r="15" spans="1:12">
      <c r="A15" s="17">
        <f>A11</f>
        <v>128</v>
      </c>
      <c r="B15" s="17">
        <f>A3</f>
        <v>105</v>
      </c>
      <c r="C15" s="17">
        <f>A7</f>
        <v>65</v>
      </c>
      <c r="D15" s="11">
        <f>B11</f>
        <v>95</v>
      </c>
      <c r="E15" s="11">
        <f>B3</f>
        <v>89</v>
      </c>
      <c r="F15" s="11">
        <f>B7</f>
        <v>48</v>
      </c>
      <c r="G15" s="14">
        <f>C11</f>
        <v>72</v>
      </c>
      <c r="H15" s="14">
        <f>C3</f>
        <v>69</v>
      </c>
      <c r="I15" s="14">
        <f>C7</f>
        <v>34</v>
      </c>
      <c r="J15" s="16">
        <f>D11</f>
        <v>67</v>
      </c>
      <c r="K15" s="16">
        <f>D3</f>
        <v>60</v>
      </c>
      <c r="L15" s="16">
        <f>D7</f>
        <v>17</v>
      </c>
    </row>
    <row r="33" spans="1:11">
      <c r="A33" t="s">
        <v>42</v>
      </c>
      <c r="B33" s="13" cm="1">
        <f t="array" ref="B33:J33">_xlfn.SEQUENCE(1,9,2)</f>
        <v>2</v>
      </c>
      <c r="C33" s="13">
        <v>3</v>
      </c>
      <c r="D33" s="13">
        <v>4</v>
      </c>
      <c r="E33" s="13">
        <v>5</v>
      </c>
      <c r="F33" s="13">
        <v>6</v>
      </c>
      <c r="G33" s="13">
        <v>7</v>
      </c>
      <c r="H33" s="13">
        <v>8</v>
      </c>
      <c r="I33" s="13">
        <v>9</v>
      </c>
      <c r="J33" s="13">
        <v>10</v>
      </c>
    </row>
    <row r="34" spans="1:11">
      <c r="A34" t="s">
        <v>43</v>
      </c>
      <c r="B34" s="18" cm="1">
        <f t="array" ref="B34">ROUND(SPACE(B33),0)</f>
        <v>5</v>
      </c>
      <c r="C34" s="18" cm="1">
        <f t="array" ref="C34">ROUND(SPACE(C33),0)</f>
        <v>5</v>
      </c>
      <c r="D34" s="18" cm="1">
        <f t="array" ref="D34">ROUND(SPACE(D33),0)</f>
        <v>6</v>
      </c>
      <c r="E34" s="18" cm="1">
        <f t="array" ref="E34">ROUND(SPACE(E33),0)</f>
        <v>7</v>
      </c>
      <c r="F34" s="18" cm="1">
        <f t="array" ref="F34">ROUND(SPACE(F33),0)</f>
        <v>8</v>
      </c>
      <c r="G34" s="18" cm="1">
        <f t="array" ref="G34">ROUND(SPACE(G33),0)</f>
        <v>9</v>
      </c>
      <c r="H34" s="18" cm="1">
        <f t="array" ref="H34">ROUND(SPACE(H33),0)</f>
        <v>11</v>
      </c>
      <c r="I34" s="18" cm="1">
        <f t="array" ref="I34">ROUND(SPACE(I33),0)</f>
        <v>13</v>
      </c>
      <c r="J34" s="18" cm="1">
        <f t="array" ref="J34">ROUND(SPACE(J33),0)</f>
        <v>15</v>
      </c>
    </row>
    <row r="35" spans="1:11">
      <c r="A35" t="s">
        <v>44</v>
      </c>
      <c r="B35" s="1" cm="1">
        <f t="array" ref="B35:J35">_xlfn.MAKEARRAY(1,9,_xlfn.LAMBDA(_xlpm.r,_xlpm.c,INDEX(B36:J36,1,_xlpm.c)-INDEX(B34:J34,1,_xlpm.c)))</f>
        <v>100</v>
      </c>
      <c r="C35" s="13">
        <v>95</v>
      </c>
      <c r="D35" s="13">
        <v>88</v>
      </c>
      <c r="E35" s="13">
        <v>80</v>
      </c>
      <c r="F35" s="13">
        <v>71</v>
      </c>
      <c r="G35" s="13">
        <v>63</v>
      </c>
      <c r="H35" s="13">
        <v>53</v>
      </c>
      <c r="I35" s="13">
        <v>44</v>
      </c>
      <c r="J35" s="13">
        <v>36</v>
      </c>
    </row>
    <row r="36" spans="1:11">
      <c r="A36" t="s">
        <v>45</v>
      </c>
      <c r="B36" s="32" cm="1">
        <f t="array" ref="B36">ROUND(TARGET(B33),0)</f>
        <v>105</v>
      </c>
      <c r="C36" s="32" cm="1">
        <f t="array" ref="C36">ROUND(TARGET(C33),0)</f>
        <v>100</v>
      </c>
      <c r="D36" s="32" cm="1">
        <f t="array" ref="D36">ROUND(TARGET(D33),0)</f>
        <v>94</v>
      </c>
      <c r="E36" s="32" cm="1">
        <f t="array" ref="E36">ROUND(TARGET(E33),0)</f>
        <v>87</v>
      </c>
      <c r="F36" s="32" cm="1">
        <f t="array" ref="F36">ROUND(TARGET(F33),0)</f>
        <v>79</v>
      </c>
      <c r="G36" s="32" cm="1">
        <f t="array" ref="G36">ROUND(TARGET(G33),0)</f>
        <v>72</v>
      </c>
      <c r="H36" s="32" cm="1">
        <f t="array" ref="H36">ROUND(TARGET(H33),0)</f>
        <v>64</v>
      </c>
      <c r="I36" s="32" cm="1">
        <f t="array" ref="I36">ROUND(TARGET(I33),0)</f>
        <v>57</v>
      </c>
      <c r="J36" s="32" cm="1">
        <f t="array" ref="J36">ROUND(TARGET(J33),0)</f>
        <v>51</v>
      </c>
    </row>
    <row r="37" spans="1:11">
      <c r="A37" t="s">
        <v>46</v>
      </c>
      <c r="B37" s="1" cm="1">
        <f t="array" ref="B37:J37">_xlfn.MAKEARRAY(1,9,_xlfn.LAMBDA(_xlpm.r,_xlpm.c,INDEX(B36:J36,1,_xlpm.c)+INDEX(B34:J34,1,_xlpm.c)))</f>
        <v>110</v>
      </c>
      <c r="C37" s="13">
        <v>105</v>
      </c>
      <c r="D37" s="13">
        <v>100</v>
      </c>
      <c r="E37" s="13">
        <v>94</v>
      </c>
      <c r="F37" s="13">
        <v>87</v>
      </c>
      <c r="G37" s="13">
        <v>81</v>
      </c>
      <c r="H37" s="13">
        <v>75</v>
      </c>
      <c r="I37" s="13">
        <v>70</v>
      </c>
      <c r="J37" s="13">
        <v>66</v>
      </c>
    </row>
    <row r="38" spans="1:11">
      <c r="B38" s="13">
        <v>1</v>
      </c>
      <c r="C38" s="13">
        <f>B38+3/8</f>
        <v>1.375</v>
      </c>
      <c r="D38" s="13">
        <f t="shared" ref="D38:J38" si="0">C38+3/8</f>
        <v>1.75</v>
      </c>
      <c r="E38" s="13">
        <f t="shared" si="0"/>
        <v>2.125</v>
      </c>
      <c r="F38" s="13">
        <f t="shared" si="0"/>
        <v>2.5</v>
      </c>
      <c r="G38" s="13">
        <f t="shared" si="0"/>
        <v>2.875</v>
      </c>
      <c r="H38" s="13">
        <f t="shared" si="0"/>
        <v>3.25</v>
      </c>
      <c r="I38" s="13">
        <f t="shared" si="0"/>
        <v>3.625</v>
      </c>
      <c r="J38" s="13">
        <f t="shared" si="0"/>
        <v>4</v>
      </c>
      <c r="K38" s="33" t="s">
        <v>48</v>
      </c>
    </row>
    <row r="39" spans="1:11">
      <c r="B39" s="13" cm="1">
        <f t="array" ref="B39:J39">_xlfn.SEQUENCE(1,9,2)</f>
        <v>2</v>
      </c>
      <c r="C39" s="13">
        <v>3</v>
      </c>
      <c r="D39" s="13">
        <v>4</v>
      </c>
      <c r="E39" s="13">
        <v>5</v>
      </c>
      <c r="F39" s="13">
        <v>6</v>
      </c>
      <c r="G39" s="13">
        <v>7</v>
      </c>
      <c r="H39" s="13">
        <v>8</v>
      </c>
      <c r="I39" s="13">
        <v>9</v>
      </c>
      <c r="J39" s="13">
        <v>10</v>
      </c>
    </row>
    <row r="40" spans="1:11">
      <c r="B40" s="13" cm="1">
        <f t="array" ref="B40">_xlfn.LAMBDA(_xlpm.s,POWER(_xlpm.s,3)-8*POWER(_xlpm.s,2)+_xlpm.s+111)(B38)</f>
        <v>105</v>
      </c>
      <c r="C40" s="13" cm="1">
        <f t="array" ref="C40">_xlfn.LAMBDA(_xlpm.s,POWER(_xlpm.s,3)-8*POWER(_xlpm.s,2)+_xlpm.s+111)(C38)</f>
        <v>99.849609375</v>
      </c>
      <c r="D40" s="13" cm="1">
        <f t="array" ref="D40">_xlfn.LAMBDA(_xlpm.s,POWER(_xlpm.s,3)-8*POWER(_xlpm.s,2)+_xlpm.s+111)(D38)</f>
        <v>93.609375</v>
      </c>
      <c r="E40" s="13" cm="1">
        <f t="array" ref="E40">_xlfn.LAMBDA(_xlpm.s,POWER(_xlpm.s,3)-8*POWER(_xlpm.s,2)+_xlpm.s+111)(E38)</f>
        <v>86.595703125</v>
      </c>
      <c r="F40" s="13" cm="1">
        <f t="array" ref="F40">_xlfn.LAMBDA(_xlpm.s,POWER(_xlpm.s,3)-8*POWER(_xlpm.s,2)+_xlpm.s+111)(F38)</f>
        <v>79.125</v>
      </c>
      <c r="G40" s="13" cm="1">
        <f t="array" ref="G40">_xlfn.LAMBDA(_xlpm.s,POWER(_xlpm.s,3)-8*POWER(_xlpm.s,2)+_xlpm.s+111)(G38)</f>
        <v>71.513671875</v>
      </c>
      <c r="H40" s="13" cm="1">
        <f t="array" ref="H40">_xlfn.LAMBDA(_xlpm.s,POWER(_xlpm.s,3)-8*POWER(_xlpm.s,2)+_xlpm.s+111)(H38)</f>
        <v>64.078125</v>
      </c>
      <c r="I40" s="13" cm="1">
        <f t="array" ref="I40">_xlfn.LAMBDA(_xlpm.s,POWER(_xlpm.s,3)-8*POWER(_xlpm.s,2)+_xlpm.s+111)(I38)</f>
        <v>57.134765625</v>
      </c>
      <c r="J40" s="13" cm="1">
        <f t="array" ref="J40">_xlfn.LAMBDA(_xlpm.s,POWER(_xlpm.s,3)-8*POWER(_xlpm.s,2)+_xlpm.s+111)(J38)</f>
        <v>51</v>
      </c>
    </row>
    <row r="43" spans="1:11">
      <c r="B43" s="13" cm="1">
        <f t="array" ref="B43">_xlfn.LAMBDA(_xlpm.s,(135*POWER(_xlpm.s,3)+270*POWER(_xlpm.s,2)+3636*_xlpm.s+107880)/1024-153/64*POWER(_xlpm.s,2))(B33)</f>
        <v>105</v>
      </c>
      <c r="C43" s="13" cm="1">
        <f t="array" ref="C43">_xlfn.LAMBDA(_xlpm.s,(135*POWER(_xlpm.s,3)+270*POWER(_xlpm.s,2)+3636*_xlpm.s+107880)/1024-153/64*POWER(_xlpm.s,2))(C33)</f>
        <v>100.4208984375</v>
      </c>
      <c r="D43" s="13" cm="1">
        <f t="array" ref="D43">_xlfn.LAMBDA(_xlpm.s,(135*POWER(_xlpm.s,3)+270*POWER(_xlpm.s,2)+3636*_xlpm.s+107880)/1024-153/64*POWER(_xlpm.s,2))(D33)</f>
        <v>93.9609375</v>
      </c>
      <c r="E43" s="13" cm="1">
        <f t="array" ref="E43">_xlfn.LAMBDA(_xlpm.s,(135*POWER(_xlpm.s,3)+270*POWER(_xlpm.s,2)+3636*_xlpm.s+107880)/1024-153/64*POWER(_xlpm.s,2))(E33)</f>
        <v>86.4111328125</v>
      </c>
      <c r="F43" s="13" cm="1">
        <f t="array" ref="F43">_xlfn.LAMBDA(_xlpm.s,(135*POWER(_xlpm.s,3)+270*POWER(_xlpm.s,2)+3636*_xlpm.s+107880)/1024-153/64*POWER(_xlpm.s,2))(F33)</f>
        <v>78.5625</v>
      </c>
      <c r="G43" s="13" cm="1">
        <f t="array" ref="G43">_xlfn.LAMBDA(_xlpm.s,(135*POWER(_xlpm.s,3)+270*POWER(_xlpm.s,2)+3636*_xlpm.s+107880)/1024-153/64*POWER(_xlpm.s,2))(G33)</f>
        <v>71.2060546875</v>
      </c>
      <c r="H43" s="13" cm="1">
        <f t="array" ref="H43">_xlfn.LAMBDA(_xlpm.s,(135*POWER(_xlpm.s,3)+270*POWER(_xlpm.s,2)+3636*_xlpm.s+107880)/1024-153/64*POWER(_xlpm.s,2))(H33)</f>
        <v>65.1328125</v>
      </c>
      <c r="I43" s="13" cm="1">
        <f t="array" ref="I43">_xlfn.LAMBDA(_xlpm.s,(135*POWER(_xlpm.s,3)+270*POWER(_xlpm.s,2)+3636*_xlpm.s+107880)/1024-153/64*POWER(_xlpm.s,2))(I33)</f>
        <v>61.1337890625</v>
      </c>
      <c r="J43" s="13" cm="1">
        <f t="array" ref="J43">_xlfn.LAMBDA(_xlpm.s,(135*POWER(_xlpm.s,3)+270*POWER(_xlpm.s,2)+3636*_xlpm.s+107880)/1024-153/64*POWER(_xlpm.s,2))(J33)</f>
        <v>60</v>
      </c>
    </row>
    <row r="45" spans="1:11">
      <c r="B45" s="13" cm="1">
        <f t="array" ref="B45">_xlfn.LAMBDA(_xlpm.s,27/512*POWER(_xlpm.s,3)-261/256*POWER(_xlpm.s,2)-135/128*_xlpm.s+7089/64)(B33)</f>
        <v>105</v>
      </c>
      <c r="C45" s="13" cm="1">
        <f t="array" ref="C45">_xlfn.LAMBDA(_xlpm.s,27/512*POWER(_xlpm.s,3)-261/256*POWER(_xlpm.s,2)-135/128*_xlpm.s+7089/64)(C33)</f>
        <v>99.849609375</v>
      </c>
      <c r="D45" s="13" cm="1">
        <f t="array" ref="D45">_xlfn.LAMBDA(_xlpm.s,27/512*POWER(_xlpm.s,3)-261/256*POWER(_xlpm.s,2)-135/128*_xlpm.s+7089/64)(D33)</f>
        <v>93.609375</v>
      </c>
      <c r="E45" s="13" cm="1">
        <f t="array" ref="E45">_xlfn.LAMBDA(_xlpm.s,27/512*POWER(_xlpm.s,3)-261/256*POWER(_xlpm.s,2)-135/128*_xlpm.s+7089/64)(E33)</f>
        <v>86.595703125</v>
      </c>
      <c r="F45" s="13" cm="1">
        <f t="array" ref="F45">_xlfn.LAMBDA(_xlpm.s,27/512*POWER(_xlpm.s,3)-261/256*POWER(_xlpm.s,2)-135/128*_xlpm.s+7089/64)(F33)</f>
        <v>79.125</v>
      </c>
      <c r="G45" s="13" cm="1">
        <f t="array" ref="G45">_xlfn.LAMBDA(_xlpm.s,27/512*POWER(_xlpm.s,3)-261/256*POWER(_xlpm.s,2)-135/128*_xlpm.s+7089/64)(G33)</f>
        <v>71.513671875</v>
      </c>
      <c r="H45" s="13" cm="1">
        <f t="array" ref="H45">_xlfn.LAMBDA(_xlpm.s,27/512*POWER(_xlpm.s,3)-261/256*POWER(_xlpm.s,2)-135/128*_xlpm.s+7089/64)(H33)</f>
        <v>64.078125</v>
      </c>
      <c r="I45" s="13" cm="1">
        <f t="array" ref="I45">_xlfn.LAMBDA(_xlpm.s,27/512*POWER(_xlpm.s,3)-261/256*POWER(_xlpm.s,2)-135/128*_xlpm.s+7089/64)(I33)</f>
        <v>57.134765625</v>
      </c>
      <c r="J45" s="13" cm="1">
        <f t="array" ref="J45">_xlfn.LAMBDA(_xlpm.s,27/512*POWER(_xlpm.s,3)-261/256*POWER(_xlpm.s,2)-135/128*_xlpm.s+7089/64)(J33)</f>
        <v>51</v>
      </c>
    </row>
  </sheetData>
  <mergeCells count="7">
    <mergeCell ref="A13:C13"/>
    <mergeCell ref="D13:F13"/>
    <mergeCell ref="G13:I13"/>
    <mergeCell ref="J13:L13"/>
    <mergeCell ref="A1:D1"/>
    <mergeCell ref="A5:D5"/>
    <mergeCell ref="A9:D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68DF-9565-4A5E-8B27-6B978CEBAE84}">
  <dimension ref="A1:M4"/>
  <sheetViews>
    <sheetView tabSelected="1" workbookViewId="0">
      <selection activeCell="B4" sqref="B4"/>
    </sheetView>
  </sheetViews>
  <sheetFormatPr defaultRowHeight="14.4"/>
  <sheetData>
    <row r="1" spans="1:13">
      <c r="A1" t="s">
        <v>49</v>
      </c>
      <c r="B1" cm="1">
        <f t="array" ref="B1:M1">_xlfn.SEQUENCE(1,12,0)</f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>
      <c r="A2" t="s">
        <v>39</v>
      </c>
      <c r="B2">
        <v>2</v>
      </c>
    </row>
    <row r="3" spans="1:13">
      <c r="A3" t="s">
        <v>40</v>
      </c>
      <c r="B3">
        <v>10</v>
      </c>
    </row>
    <row r="4" spans="1:13">
      <c r="A4" t="s">
        <v>50</v>
      </c>
      <c r="B4">
        <f>MIN(MAX(B1,$B$2),$B$3)</f>
        <v>2</v>
      </c>
      <c r="C4">
        <f t="shared" ref="C4:M4" si="0">MIN(MAX(C1,$B$2),$B$3)</f>
        <v>2</v>
      </c>
      <c r="D4">
        <f t="shared" si="0"/>
        <v>2</v>
      </c>
      <c r="E4">
        <f t="shared" si="0"/>
        <v>3</v>
      </c>
      <c r="F4">
        <f t="shared" si="0"/>
        <v>4</v>
      </c>
      <c r="G4">
        <f t="shared" si="0"/>
        <v>5</v>
      </c>
      <c r="H4">
        <f t="shared" si="0"/>
        <v>6</v>
      </c>
      <c r="I4">
        <f t="shared" si="0"/>
        <v>7</v>
      </c>
      <c r="J4">
        <f t="shared" si="0"/>
        <v>8</v>
      </c>
      <c r="K4">
        <f t="shared" si="0"/>
        <v>9</v>
      </c>
      <c r="L4">
        <f t="shared" si="0"/>
        <v>10</v>
      </c>
      <c r="M4">
        <f t="shared" si="0"/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7817-A075-409F-8F2F-237CCD0406BE}">
  <dimension ref="A1:D9"/>
  <sheetViews>
    <sheetView workbookViewId="0">
      <selection activeCell="E28" sqref="E28"/>
    </sheetView>
  </sheetViews>
  <sheetFormatPr defaultRowHeight="14.4"/>
  <sheetData>
    <row r="1" spans="1:4">
      <c r="A1" cm="1">
        <f t="array" ref="A1:A9">_xlfn.SEQUENCE(9,,2)</f>
        <v>2</v>
      </c>
      <c r="B1">
        <v>5</v>
      </c>
      <c r="D1" cm="1">
        <f t="array" ref="D1">_xlfn.LAMBDA(_xlpm.sensitivity,0.125*POWER(_xlpm.sensitivity,2)-0.25*_xlpm.sensitivity+5)(A1)</f>
        <v>5</v>
      </c>
    </row>
    <row r="2" spans="1:4">
      <c r="A2">
        <v>3</v>
      </c>
      <c r="C2" cm="1">
        <f t="array" ref="C2">_xlfn.LAMBDA(_xlpm.x,0.125*POWER(_xlpm.x,2)-2.75*_xlpm.x+20)(A2)</f>
        <v>12.875</v>
      </c>
      <c r="D2" cm="1">
        <f t="array" ref="D2">_xlfn.LAMBDA(_xlpm.sensitivity,0.125*POWER(_xlpm.sensitivity,2)-0.25*_xlpm.sensitivity+5)(A2)</f>
        <v>5.375</v>
      </c>
    </row>
    <row r="3" spans="1:4">
      <c r="A3">
        <v>4</v>
      </c>
      <c r="C3" cm="1">
        <f t="array" ref="C3">_xlfn.LAMBDA(_xlpm.x,0.125*POWER(_xlpm.x,2)-2.75*_xlpm.x+20)(A3)</f>
        <v>11</v>
      </c>
      <c r="D3" cm="1">
        <f t="array" ref="D3">_xlfn.LAMBDA(_xlpm.sensitivity,0.125*POWER(_xlpm.sensitivity,2)-0.25*_xlpm.sensitivity+5)(A3)</f>
        <v>6</v>
      </c>
    </row>
    <row r="4" spans="1:4">
      <c r="A4">
        <v>5</v>
      </c>
      <c r="C4" cm="1">
        <f t="array" ref="C4">_xlfn.LAMBDA(_xlpm.x,0.125*POWER(_xlpm.x,2)-2.75*_xlpm.x+20)(A4)</f>
        <v>9.375</v>
      </c>
      <c r="D4" cm="1">
        <f t="array" ref="D4">_xlfn.LAMBDA(_xlpm.sensitivity,0.125*POWER(_xlpm.sensitivity,2)-0.25*_xlpm.sensitivity+5)(A4)</f>
        <v>6.875</v>
      </c>
    </row>
    <row r="5" spans="1:4">
      <c r="A5">
        <v>6</v>
      </c>
      <c r="B5">
        <v>8</v>
      </c>
      <c r="C5" cm="1">
        <f t="array" ref="C5">_xlfn.LAMBDA(_xlpm.x,0.125*POWER(_xlpm.x,2)-2.75*_xlpm.x+20)(A5)</f>
        <v>8</v>
      </c>
      <c r="D5" cm="1">
        <f t="array" ref="D5">_xlfn.LAMBDA(_xlpm.sensitivity,0.125*POWER(_xlpm.sensitivity,2)-0.25*_xlpm.sensitivity+5)(A5)</f>
        <v>8</v>
      </c>
    </row>
    <row r="6" spans="1:4">
      <c r="A6">
        <v>7</v>
      </c>
      <c r="C6" cm="1">
        <f t="array" ref="C6">_xlfn.LAMBDA(_xlpm.x,0.125*POWER(_xlpm.x,2)-2.75*_xlpm.x+20)(A6)</f>
        <v>6.875</v>
      </c>
      <c r="D6" cm="1">
        <f t="array" ref="D6">_xlfn.LAMBDA(_xlpm.sensitivity,0.125*POWER(_xlpm.sensitivity,2)-0.25*_xlpm.sensitivity+5)(A6)</f>
        <v>9.375</v>
      </c>
    </row>
    <row r="7" spans="1:4">
      <c r="A7">
        <v>8</v>
      </c>
      <c r="C7" cm="1">
        <f t="array" ref="C7">_xlfn.LAMBDA(_xlpm.x,0.125*POWER(_xlpm.x,2)-2.75*_xlpm.x+20)(A7)</f>
        <v>6</v>
      </c>
      <c r="D7" cm="1">
        <f t="array" ref="D7">_xlfn.LAMBDA(_xlpm.sensitivity,0.125*POWER(_xlpm.sensitivity,2)-0.25*_xlpm.sensitivity+5)(A7)</f>
        <v>11</v>
      </c>
    </row>
    <row r="8" spans="1:4">
      <c r="A8">
        <v>9</v>
      </c>
      <c r="C8" cm="1">
        <f t="array" ref="C8">_xlfn.LAMBDA(_xlpm.x,0.125*POWER(_xlpm.x,2)-2.75*_xlpm.x+20)(A8)</f>
        <v>5.375</v>
      </c>
      <c r="D8" cm="1">
        <f t="array" ref="D8">_xlfn.LAMBDA(_xlpm.sensitivity,0.125*POWER(_xlpm.sensitivity,2)-0.25*_xlpm.sensitivity+5)(A8)</f>
        <v>12.875</v>
      </c>
    </row>
    <row r="9" spans="1:4">
      <c r="A9">
        <v>10</v>
      </c>
      <c r="B9">
        <v>15</v>
      </c>
      <c r="C9" cm="1">
        <f t="array" ref="C9">_xlfn.LAMBDA(_xlpm.x,0.125*POWER(_xlpm.x,2)-2.75*_xlpm.x+20)(A9)</f>
        <v>5</v>
      </c>
      <c r="D9" cm="1">
        <f t="array" ref="D9">_xlfn.LAMBDA(_xlpm.sensitivity,0.125*POWER(_xlpm.sensitivity,2)-0.25*_xlpm.sensitivity+5)(A9)</f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2</vt:lpstr>
      <vt:lpstr>5</vt:lpstr>
      <vt:lpstr>7</vt:lpstr>
      <vt:lpstr>10</vt:lpstr>
      <vt:lpstr>Conc</vt:lpstr>
      <vt:lpstr>Sheet12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2022-06-25T01:38:38Z</dcterms:created>
  <dcterms:modified xsi:type="dcterms:W3CDTF">2022-06-25T11:56:13Z</dcterms:modified>
</cp:coreProperties>
</file>