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490B1077-A72C-4173-A4FC-110125FE80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J10" i="1"/>
  <c r="K8" i="1"/>
  <c r="K4" i="1"/>
  <c r="J8" i="1"/>
  <c r="J4" i="1"/>
  <c r="H7" i="1"/>
  <c r="K47" i="1"/>
  <c r="J47" i="1"/>
  <c r="K46" i="1"/>
  <c r="J46" i="1"/>
  <c r="K44" i="1"/>
  <c r="J44" i="1"/>
  <c r="K42" i="1"/>
  <c r="J42" i="1"/>
  <c r="K35" i="1"/>
  <c r="J35" i="1"/>
  <c r="K33" i="1"/>
  <c r="J33" i="1"/>
  <c r="K31" i="1"/>
  <c r="K30" i="1"/>
  <c r="J31" i="1"/>
  <c r="K18" i="1"/>
  <c r="J30" i="1"/>
  <c r="J18" i="1"/>
  <c r="O4" i="1"/>
  <c r="O5" i="1"/>
  <c r="H4" i="1"/>
  <c r="H10" i="1"/>
  <c r="I10" i="1" s="1"/>
  <c r="H46" i="1"/>
  <c r="H47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9" i="1"/>
  <c r="H8" i="1"/>
  <c r="H6" i="1"/>
  <c r="H5" i="1"/>
</calcChain>
</file>

<file path=xl/sharedStrings.xml><?xml version="1.0" encoding="utf-8"?>
<sst xmlns="http://schemas.openxmlformats.org/spreadsheetml/2006/main" count="800" uniqueCount="397">
  <si>
    <t>Complete Home Address</t>
  </si>
  <si>
    <t>Purok 1 Luinab Iligan City</t>
  </si>
  <si>
    <t>Barinaut sanroque</t>
  </si>
  <si>
    <t>Tambo hinaplanon</t>
  </si>
  <si>
    <t>hinaplanon iligan city</t>
  </si>
  <si>
    <t>Upper hinaplanon prk 3 iligan city</t>
  </si>
  <si>
    <t>Luinab iligan city</t>
  </si>
  <si>
    <t>Upper Hinaplanon Purok 6 Bliss iligan city</t>
  </si>
  <si>
    <t>P-4 Luinab</t>
  </si>
  <si>
    <t>Prk 3 hinaplanon iligan city</t>
  </si>
  <si>
    <t>Prk 12 hinaplanon bliss vill</t>
  </si>
  <si>
    <t>Tambo Prk. 5b Neupoda Village</t>
  </si>
  <si>
    <t>Purok1 luinab Iligan City</t>
  </si>
  <si>
    <t>Prk.10 Upper Hinaplanon Iligan City</t>
  </si>
  <si>
    <t>Purok-13 upper hinaplanon Iligan city</t>
  </si>
  <si>
    <t>Prk.2C Katipunan Hinaplanon Iligan City</t>
  </si>
  <si>
    <t>Purok 1 Zone Ruby, Proper Hinaplanon, IC</t>
  </si>
  <si>
    <t>Prk 5 upper hinaplanon iligan city</t>
  </si>
  <si>
    <t>Paitan Dalipuga,Iligan City</t>
  </si>
  <si>
    <t>Purok 11- Upper Hinaplanon, Iligan City</t>
  </si>
  <si>
    <t>Prk. 1 Hinaplanon, Iligan City</t>
  </si>
  <si>
    <t>Luinab bahayan iligan city</t>
  </si>
  <si>
    <t>PUROK 3 LUINAB ILIGAN CITY</t>
  </si>
  <si>
    <t>Purok 3 Luinab Iligan City</t>
  </si>
  <si>
    <t>dao,hinaplaon iligan city</t>
  </si>
  <si>
    <t>Prk.1,Upper Hinaplanon Iligan City</t>
  </si>
  <si>
    <t>Prk 8 Tambo, Brgy Hinaplanon Iligan City</t>
  </si>
  <si>
    <t>Upper Hinaplanon,Cabaro,Iligan City</t>
  </si>
  <si>
    <t>PRK.4 UPPER HINAPLANON ILIGAN CITY.PHILI</t>
  </si>
  <si>
    <t>Purok 2 Upper Hinaplanon Cabaro I.C.</t>
  </si>
  <si>
    <t>Luinab deus caritas villages prk 5c</t>
  </si>
  <si>
    <t>Luinab prk 4 iligan city</t>
  </si>
  <si>
    <t>LUINAB ILIGAN CITY</t>
  </si>
  <si>
    <t>Purok 4 luinab</t>
  </si>
  <si>
    <t>Hinaplanon Zone sapphire</t>
  </si>
  <si>
    <t>Purok 1 Luinab iligan city</t>
  </si>
  <si>
    <t>Prk 2 Katipunan Hinaplanon Iligan City</t>
  </si>
  <si>
    <t>Prk 1 Hinaplanon Iligan City</t>
  </si>
  <si>
    <t>Deus Caritas,Brgy Luinab,Iligan City</t>
  </si>
  <si>
    <t>Prk 1, Luinab Iligan City</t>
  </si>
  <si>
    <t>PRK. 9-A COUNTRY HILLS, LUINAB, ILIGAN CITY, LANAO DEL NORTE</t>
  </si>
  <si>
    <t>Prk.2c Katipunan Hinaplanon I.C</t>
  </si>
  <si>
    <t>Ilaya, Poblacion, Iligan City</t>
  </si>
  <si>
    <t>Brgy. Bagong silang zone6 iligan city</t>
  </si>
  <si>
    <t>Purok 9, linanggongan, upper hinaplanon, iligan city</t>
  </si>
  <si>
    <t>Deuse Caritas Village Luinab Iligan City</t>
  </si>
  <si>
    <t>Hinaplanon lligan city</t>
  </si>
  <si>
    <t>Sex</t>
  </si>
  <si>
    <t>Female</t>
  </si>
  <si>
    <t>Male</t>
  </si>
  <si>
    <t>Purok 1 upper hinaplanon iligan city</t>
  </si>
  <si>
    <t>Hinaplanon Cabaro</t>
  </si>
  <si>
    <t>prk.12 upper hinaplanon</t>
  </si>
  <si>
    <t>Deus Caritas Village prk 5-c</t>
  </si>
  <si>
    <t>Prk 1 upper hinaplanon iligan city</t>
  </si>
  <si>
    <t>Purok 2, Upper Hinaplanon, Iligan City</t>
  </si>
  <si>
    <t>Upper Hinaplanon Prk 6 Bliss Iligan City</t>
  </si>
  <si>
    <t>Park 6. Upper Hinaplanon Iligan City</t>
  </si>
  <si>
    <t>prk 5c caritas luinab iligan city</t>
  </si>
  <si>
    <t>Purok 4, Upper Hinaplanon, Iligan City</t>
  </si>
  <si>
    <t>Purok.4 Upper Hinaplanon Iligan City</t>
  </si>
  <si>
    <t>Purok 8, Tambo, Hinaplanon, Iligan City</t>
  </si>
  <si>
    <t>brgy sanmiguel iligan city</t>
  </si>
  <si>
    <t>Philippines,Iligan city,Villa verde ,PRK Rosal B.</t>
  </si>
  <si>
    <t>Purok 05 Upper Hinaplanon Iligan City</t>
  </si>
  <si>
    <t>Brgy sanmiguel iligan city</t>
  </si>
  <si>
    <t>Purok-3 Upper Hinaplanon, Iligan City</t>
  </si>
  <si>
    <t>Prk.Sudlonon Brgy. Sanmiguel I.C</t>
  </si>
  <si>
    <t>Prk3 upper Hinaplanon</t>
  </si>
  <si>
    <t>Zone 4, Bagong Silang, Iligan City</t>
  </si>
  <si>
    <t>Purok1,luinab,iligan city</t>
  </si>
  <si>
    <t>Purok 3, Luinab Iligan City</t>
  </si>
  <si>
    <t>Tambo bayug prk 5a Iligan City</t>
  </si>
  <si>
    <t>Prk4 Upper Hinaplanon Iligan City</t>
  </si>
  <si>
    <t>Hinaplanon, Zone Moonstone Iligan City</t>
  </si>
  <si>
    <t>Prk.5b Deus Caritas Luinab</t>
  </si>
  <si>
    <t>Prk 9a Countryhills, Luinab,Iligan City</t>
  </si>
  <si>
    <t>Purok 4 Upper Hinaplanon</t>
  </si>
  <si>
    <t>Purok 7a Bahayan Luinab, Iligan City</t>
  </si>
  <si>
    <t>Bagong Silang, Iligan City, Lanao del Norte</t>
  </si>
  <si>
    <t>Prk. 5B Deus Caritas Village Luinab, Iligan City</t>
  </si>
  <si>
    <t>Prk 3A luinab Iligan City</t>
  </si>
  <si>
    <t>Purok 7 tambo hinaplanon iligan city</t>
  </si>
  <si>
    <t>Prk 3-A luinab Iligan city</t>
  </si>
  <si>
    <t>Prk.Ilang-Ilang Brgy.Villa Verde,Iligan City</t>
  </si>
  <si>
    <t>Purok 3A Luinab, Iligan City</t>
  </si>
  <si>
    <t>Purok 1 luinab iligan city</t>
  </si>
  <si>
    <t>PRK-5 UPPER LUINAB ILIGAN CITY</t>
  </si>
  <si>
    <t>P-6 Upper Hinaplanon Bliss, Iligan City</t>
  </si>
  <si>
    <t>Prk.. 5b Deus caritas village luinab iligan city</t>
  </si>
  <si>
    <t>Prk 6, bliss Upper Hinaplanon,Iligan City</t>
  </si>
  <si>
    <t>Prk. 3 luinab iligan city</t>
  </si>
  <si>
    <t>Luinab iligan city purok-3</t>
  </si>
  <si>
    <t>Prk.9 a block 4 country hills luinab Iligan city</t>
  </si>
  <si>
    <t>Purok 3-a luinab iligan city</t>
  </si>
  <si>
    <t>Purok 5 Upper Hinaplanon</t>
  </si>
  <si>
    <t>Prk 3-A luinab iligan city</t>
  </si>
  <si>
    <t>Purok 5-A Luinab, Iligan City</t>
  </si>
  <si>
    <t>Prk. 5-A Sumboyan Iligan city</t>
  </si>
  <si>
    <t>Luinab prk 5A sumboyan</t>
  </si>
  <si>
    <t>Prk.5B Luinab Deus Caritas Village Iligan city</t>
  </si>
  <si>
    <t>Purok 5A Sumbuyan</t>
  </si>
  <si>
    <t>Bliss</t>
  </si>
  <si>
    <t>Deus caritas purok 5-B cluster 7 luinab</t>
  </si>
  <si>
    <t>BAGONG SILANG</t>
  </si>
  <si>
    <t>Zone 3 Santo Rosario, Iligan City</t>
  </si>
  <si>
    <t>Upper Hinaplanon Purok 8</t>
  </si>
  <si>
    <t>Purok 2c Hinaplanon iligan City</t>
  </si>
  <si>
    <t>Luinab Prk#1</t>
  </si>
  <si>
    <t>Purok 4. Upper Hinaplanon Iligan City</t>
  </si>
  <si>
    <t>Purok 7 Zone Sampagita Tambo Hinaplanon Iligan City</t>
  </si>
  <si>
    <t>Purok 2A Luinab Iligan City</t>
  </si>
  <si>
    <t>BARANGAY LUINAB PUROK 1</t>
  </si>
  <si>
    <t>pk. 3 Upper Hinaplanon, Iligan City</t>
  </si>
  <si>
    <t>Purok 5 Tambo Hinaplanon Iligan City</t>
  </si>
  <si>
    <t>Purok 9 Brgy Upper Hinaplanon Iligan city</t>
  </si>
  <si>
    <t>Upper Hinaplanon Iligan City</t>
  </si>
  <si>
    <t>Purok 11 Upper Hinaplanon Iligan City</t>
  </si>
  <si>
    <t>Prk. Upper Hinaplanon Cabaro Iligan City</t>
  </si>
  <si>
    <t>Purok 1 Upper Hinaplanon Iligan City</t>
  </si>
  <si>
    <t>Brgy.Timbang-Timbang Alicia Zamboanga Sibugay</t>
  </si>
  <si>
    <t>Prk 9a country hills luinab iligan city</t>
  </si>
  <si>
    <t>Purok 3, Luinab, Iligan City</t>
  </si>
  <si>
    <t>Purok 2 Upper Hinaplanon, Iligan City</t>
  </si>
  <si>
    <t>Green Village Prk.2A Katipunan Hinaplanon Iligan City</t>
  </si>
  <si>
    <t>Abragan compound purok 6c hinaplanon, Iligan city</t>
  </si>
  <si>
    <t>Zone-7 Upper Hinaplanon, Iligan City</t>
  </si>
  <si>
    <t>Upper Hinaplanon Cabaro Purok 2</t>
  </si>
  <si>
    <t>Dao, hinaplanon, lanaodel norte,</t>
  </si>
  <si>
    <t>Nsc global macapagal</t>
  </si>
  <si>
    <t>Purok 7 tambo hinaplanon</t>
  </si>
  <si>
    <t>Luinab,bahayan,Sumboyan,Iligan City LDS</t>
  </si>
  <si>
    <t>Tambo Hinaplanon Iligan City</t>
  </si>
  <si>
    <t>Purok 1 Luinab,Iligan City</t>
  </si>
  <si>
    <t>Prk 5b Neupoda Village Tambo Hinaplanon Iligan City</t>
  </si>
  <si>
    <t>Purok 1A ZONE RUBY HINAPLANON ILIGAN CITY</t>
  </si>
  <si>
    <t>Purdue street cildran village Iligan city</t>
  </si>
  <si>
    <t>Iligan City Luinab Bahayan</t>
  </si>
  <si>
    <t>Purok 7 Tambo Hinaplanon Iligan City</t>
  </si>
  <si>
    <t>Prk 1 luinab Iligan city</t>
  </si>
  <si>
    <t>Purok 9-A Country Hills Luinab Iligan City</t>
  </si>
  <si>
    <t>Prk7 tambo hinaplanon Iligan City</t>
  </si>
  <si>
    <t>Prk, 2 gamao</t>
  </si>
  <si>
    <t>Prk 1 greenhills</t>
  </si>
  <si>
    <t>Zone 6 Del Carmen</t>
  </si>
  <si>
    <t>Prk 9-A Luinab country hills</t>
  </si>
  <si>
    <t>PRK.5 TAMBO HINAPLANON</t>
  </si>
  <si>
    <t>Barinaut San Roque Iligan city</t>
  </si>
  <si>
    <t>Purok 6-A Tambo Hinaplanon,Iligan City</t>
  </si>
  <si>
    <t>Zone8 upper hinaplanon iligan city</t>
  </si>
  <si>
    <t>Purok 3 Upper Hinaplanon Cabaro Iligan City</t>
  </si>
  <si>
    <t>Purok 6-c Tambo,Brgy. Hinaplanon, ILIGAN CITY</t>
  </si>
  <si>
    <t>Tambo iligan city Purok 7</t>
  </si>
  <si>
    <t>Purok 4,Upper hinaplanon iligan city</t>
  </si>
  <si>
    <t>Upper Hinaplanon purok 2</t>
  </si>
  <si>
    <t>Iligan city baranggay san Roque</t>
  </si>
  <si>
    <t>PUROK 3, LUINAB, ILIGAN CITY</t>
  </si>
  <si>
    <t>Tambo prk: 5b neupoda</t>
  </si>
  <si>
    <t>Purok 11 Upper hinaplanon, Cabaro</t>
  </si>
  <si>
    <t>Purok 6, Tambo Hinaplanon</t>
  </si>
  <si>
    <t>Brgy San Roque purok 3-C anthorium</t>
  </si>
  <si>
    <t>hinaplanon</t>
  </si>
  <si>
    <t>Puruk :8 Luinab bahayan Iligan city</t>
  </si>
  <si>
    <t>Purok 7 Tambo hinaplanon iligan City</t>
  </si>
  <si>
    <t>Purok 1,Luinab Iligan City</t>
  </si>
  <si>
    <t>Purok 3 DAO Hinaplanon Iligan City</t>
  </si>
  <si>
    <t>Purok 3A, luinab ,iligan city</t>
  </si>
  <si>
    <t>tambo hinaplanon prk 5</t>
  </si>
  <si>
    <t>Prk2 Hinaplanon Cabaro</t>
  </si>
  <si>
    <t>Bahayan luinab,prk 7 iligan city</t>
  </si>
  <si>
    <t>Prk.9-A luinab green heights Iligan city</t>
  </si>
  <si>
    <t>prk 6.Orchids Lambaguhon Brgy.San Roque Iligan City</t>
  </si>
  <si>
    <t>Prk. 7tambo, hinaplanon Iligan City</t>
  </si>
  <si>
    <t>Purok 6-c tambo,iligan city</t>
  </si>
  <si>
    <t>purok5 upper luinab</t>
  </si>
  <si>
    <t>prk. 7tambo hinaplanon iligan city</t>
  </si>
  <si>
    <t>Purok 4 upper hinaplanon iligan city</t>
  </si>
  <si>
    <t>Tambo Hinaplanon I.C</t>
  </si>
  <si>
    <t>Purok 6 Brgy.Upper Hinaplanon</t>
  </si>
  <si>
    <t>P5a Sumboyan Luinab Iligan City</t>
  </si>
  <si>
    <t>PUROK 4, LUINAB, ILIGAN CITY</t>
  </si>
  <si>
    <t>Zone4 Brgy. Bagong Silang Iligan City</t>
  </si>
  <si>
    <t>#0062 Purok 7 Bahayan, Luinab, Iligan City Lanao del Norte 9200</t>
  </si>
  <si>
    <t>Purok 13 upper hinaplanon Iligan City</t>
  </si>
  <si>
    <t>Tambo bayug 9A hinaplanon iligan city</t>
  </si>
  <si>
    <t>Purok 14,Upper hinaplanon</t>
  </si>
  <si>
    <t>Zone 7 Upper hinaplanon Iligan City</t>
  </si>
  <si>
    <t>Purok 9 UpperHinapplanon</t>
  </si>
  <si>
    <t>Tambo hinaplanon prk7</t>
  </si>
  <si>
    <t>UPPER LUINAB PRK.6</t>
  </si>
  <si>
    <t>Purok 5 upper luinab iligan city</t>
  </si>
  <si>
    <t>prk.11 Upper Hinaplanon,Iligan City</t>
  </si>
  <si>
    <t>prk.9-A CountryHills Luinab</t>
  </si>
  <si>
    <t>ILIGAN CITY UPPER HINAPLANO PRK 13</t>
  </si>
  <si>
    <t>Upper Hinaplananon purok 4</t>
  </si>
  <si>
    <t>PUROK 6 TAMBO HINAPLANON, ILIGAN CITY</t>
  </si>
  <si>
    <t>Porok 5 TAMBO HINAPLANON</t>
  </si>
  <si>
    <t>Sto. Rosario , Iligan City</t>
  </si>
  <si>
    <t>Purok 5 Upper Luinab Iligan City</t>
  </si>
  <si>
    <t>Purok5C Deus Caritas Village</t>
  </si>
  <si>
    <t>Purok 5C, St. Joseph Street, Deus Caritas Vill., Luinab, Iligan City</t>
  </si>
  <si>
    <t>Prk-5b Deus Caritas Brgy:Luinab Iligan City</t>
  </si>
  <si>
    <t>PRK 5C, DEUS CARITAS VILLAGE, LUINAB, ILIGAN CITY</t>
  </si>
  <si>
    <t>Zone 4 barangay bagong silang iligan city</t>
  </si>
  <si>
    <t>PRK 4 UPPER HINAPLANON ILIGANCITY</t>
  </si>
  <si>
    <t>Prk.3 Upper Hinaplanon</t>
  </si>
  <si>
    <t>PRK. 3-A FLORAVILLE STREET, LUINAB</t>
  </si>
  <si>
    <t>Purok11 Upper hinaplanon cabaro</t>
  </si>
  <si>
    <t>upper hinaplanon cabaro purok 2</t>
  </si>
  <si>
    <t>Upper Hinaplanon Iligan city purok 1</t>
  </si>
  <si>
    <t>ZONE 1 SANTO ROSARIO</t>
  </si>
  <si>
    <t>pk.9 upper hinaplanon, iligan city</t>
  </si>
  <si>
    <t>Purok 11 upper hinaplanon</t>
  </si>
  <si>
    <t>N/A</t>
  </si>
  <si>
    <t>Zone 6, Bagong Silang, Iligan City</t>
  </si>
  <si>
    <t>PRK 7 BAHAYAN LUINAB I.C</t>
  </si>
  <si>
    <t>prk 3 Dao Hinaplanon Iligan City</t>
  </si>
  <si>
    <t>PUROK 2, UPPER HINAPLANON CABARO, ILIGAN CITY</t>
  </si>
  <si>
    <t>Purok,1,Luinab,Iligan City</t>
  </si>
  <si>
    <t>Block 9 Lot 26 Bay Vista Village Dalipuga,Iligan City</t>
  </si>
  <si>
    <t>0-5091 3A</t>
  </si>
  <si>
    <t>Purok 2B,katipunan hinaplanon iligan city</t>
  </si>
  <si>
    <t>Prk 5 upper luinab iligan city</t>
  </si>
  <si>
    <t>Prk 2A-katipunan Hinaplanon Iligan city</t>
  </si>
  <si>
    <t>Prk 5B,NEUPODA VILLAGE TAMBO iligan city</t>
  </si>
  <si>
    <t>Purok 5_c luinab iligan city</t>
  </si>
  <si>
    <t>Purok 6 upper hinaplanon iligan city</t>
  </si>
  <si>
    <t>Prk 5-C Deus Caritas Village Sombuyan,Luinab Iligan City</t>
  </si>
  <si>
    <t>Zalsos compound, Brgy. San Miguel. Iligan city</t>
  </si>
  <si>
    <t>Purok 5-A luinab</t>
  </si>
  <si>
    <t>𝙱𝚊𝚑𝚊𝚢𝚊𝚗 𝚙𝚞𝚛𝚘𝚔 7𝙰 𝚙𝚑𝚊𝚜𝚎2</t>
  </si>
  <si>
    <t>Luinab bahayan Iligan city</t>
  </si>
  <si>
    <t>Deus caritas village prk-5c</t>
  </si>
  <si>
    <t>Deus caritas village iligan city</t>
  </si>
  <si>
    <t>Phase 2 Lot1 block6 Purok 7a Luinab Bahayan Iligan City</t>
  </si>
  <si>
    <t>Prk 5C deus caritas village luinab</t>
  </si>
  <si>
    <t>Prk 1 Luinab Iligan City</t>
  </si>
  <si>
    <t>Upper hinaplanon cabaro purok11</t>
  </si>
  <si>
    <t>Purok 5-A Somboyan Luinab Iligan City</t>
  </si>
  <si>
    <t>prk12 hinaplanon bliss</t>
  </si>
  <si>
    <t>Purok 12 Blissville Upper Hinaplanon, Iligan City</t>
  </si>
  <si>
    <t>Purok#4upper hinaplnon iligan city</t>
  </si>
  <si>
    <t>Purok 1- Zone Sapphire</t>
  </si>
  <si>
    <t>P1A,LUINAB ILIGAN CITY</t>
  </si>
  <si>
    <t>Prk 1, Upper Hinaplanon Iligan City</t>
  </si>
  <si>
    <t>Bahayan luinab iligan city</t>
  </si>
  <si>
    <t>Purok 2 upper hinaplanon Iligan City</t>
  </si>
  <si>
    <t>upper hinaplanon cabaro purok2</t>
  </si>
  <si>
    <t>Purok 8d Nehemiah Village Del Carmen</t>
  </si>
  <si>
    <t>P-8 TAMBO HINAPLANON ILIGAN CITY</t>
  </si>
  <si>
    <t>purok 6c abragan compound tambo hinaplanon iligan city</t>
  </si>
  <si>
    <t>Purok 12 blissville upper hinaplanon</t>
  </si>
  <si>
    <t>Purok 6c Tambo Hinaplanon Iligan City</t>
  </si>
  <si>
    <t>PUROK 1, ZONE EMERALD, HINAPLANON, ILIGAN CITY</t>
  </si>
  <si>
    <t>Purok 1 moonstone hinaplanon iligan city</t>
  </si>
  <si>
    <t>Purok 7 Tambo Hinaplanon iligan City</t>
  </si>
  <si>
    <t>purok 1 Hinaplanon Iligan city</t>
  </si>
  <si>
    <t>Prk 1, Zone Moonstone, Proper Hinaplanon, Iligan City</t>
  </si>
  <si>
    <t>purok 7 Tambo Hinaplanon iligan City</t>
  </si>
  <si>
    <t>Purok-3 upper hinaplanon iligan city</t>
  </si>
  <si>
    <t>Purok 6 tambo hinaplanon Iligan city</t>
  </si>
  <si>
    <t>Purok 1 A proper hinaplanon iligan city</t>
  </si>
  <si>
    <t>Purok 8 tambo,hinaplanon</t>
  </si>
  <si>
    <t>Bagong silang zone 10</t>
  </si>
  <si>
    <t>Purok 1 A hinaplanon iligan city</t>
  </si>
  <si>
    <t>prk1 zone sapphire hinaplanon, iligan city</t>
  </si>
  <si>
    <t>PUROK 2B, KATIPUNAN, HINAPLANON</t>
  </si>
  <si>
    <t>Purok 1-A Zone Ruby Proper Hinaplanon Iligan City</t>
  </si>
  <si>
    <t>Prk 1 Brgy luinab Iligan city</t>
  </si>
  <si>
    <t>Purok 3, dao, hinaplanon</t>
  </si>
  <si>
    <t>Purok 3, dao , hinaplanon</t>
  </si>
  <si>
    <t>Purok7 Tambo Hinaplanon Iligan City</t>
  </si>
  <si>
    <t>Prk. 8 Tambo, Hinaplanon, Iligan City</t>
  </si>
  <si>
    <t>Hinaplanon purok 1</t>
  </si>
  <si>
    <t>Prk 9A Melon st Bayug hinaplanon inc</t>
  </si>
  <si>
    <t>Purok 5b Deus caritas vill,brgay luinab Iligan city</t>
  </si>
  <si>
    <t>Zone 4 A villages abuno iligan city</t>
  </si>
  <si>
    <t>Zone 4 A Villege Abuno Iligan City</t>
  </si>
  <si>
    <t>Prk.1,Zone Moonstone Proper Hinaplanon, Iligan City</t>
  </si>
  <si>
    <t>Zone 7. Brgy. Sto. Rosario, Iligan City, Lanao Del Norte 9200</t>
  </si>
  <si>
    <t>Prk-6 Tambo hinaplanon iligan city</t>
  </si>
  <si>
    <t>Hinaplanon iligan city</t>
  </si>
  <si>
    <t>prk 2a katipunan greenvillage hinaplanon</t>
  </si>
  <si>
    <t>Luinab Iligan City</t>
  </si>
  <si>
    <t>Upper Hinaplanon, Iligan City</t>
  </si>
  <si>
    <t>Upper Hinaplanon, iligan City</t>
  </si>
  <si>
    <t>Brgy Hinaplanon, Iligan city</t>
  </si>
  <si>
    <t xml:space="preserve">Tambo hinaplanon </t>
  </si>
  <si>
    <t xml:space="preserve">Barangay san roque </t>
  </si>
  <si>
    <t>Hinaplanon, Iligan City</t>
  </si>
  <si>
    <t>Hinaplanon Iligan City</t>
  </si>
  <si>
    <t>KATIPUNAN HINAPLANON ILIGAN CITY</t>
  </si>
  <si>
    <t>Tambo, Hinaplanon</t>
  </si>
  <si>
    <t>Katipunan, Hinaplanon, Iligan City</t>
  </si>
  <si>
    <t>CABUGASON BRGY HINAPLANON ILIGAN CITY</t>
  </si>
  <si>
    <t>upper hinaplanon</t>
  </si>
  <si>
    <t>Luinab,Iligan City</t>
  </si>
  <si>
    <t>Tambo Hinaplanon</t>
  </si>
  <si>
    <t xml:space="preserve"> hinaplanon iligan city</t>
  </si>
  <si>
    <t>Baranggay upper hinaplanon iligan city</t>
  </si>
  <si>
    <t>tambo hinaplanon</t>
  </si>
  <si>
    <t>Upper Hinaplanon Iligan city</t>
  </si>
  <si>
    <t>upper hinaplanon iligan city</t>
  </si>
  <si>
    <t>luinab , iligan city</t>
  </si>
  <si>
    <t>Upper Hinaplanon Cabaro, Iligan City</t>
  </si>
  <si>
    <t>Del Carmen, Iligan City</t>
  </si>
  <si>
    <t>BRGY.UPPER HINAPLANON ILIGAN CITY</t>
  </si>
  <si>
    <t>tambo,hinaplanon I.C</t>
  </si>
  <si>
    <t>cabugason hinaplanon iligan city</t>
  </si>
  <si>
    <t xml:space="preserve">ILIGAN CITY,LUINAB </t>
  </si>
  <si>
    <t>Hinaplanon Iligan city</t>
  </si>
  <si>
    <t xml:space="preserve"> tambo Hinaplanon Iligan City Lanao del norte</t>
  </si>
  <si>
    <t>Brggy.Bagong Silang</t>
  </si>
  <si>
    <t>Luinab, Iligan City</t>
  </si>
  <si>
    <t>Dao Hinaplanon Iligan City</t>
  </si>
  <si>
    <t>hinaplanon Iligan city</t>
  </si>
  <si>
    <t>Dao Hinaplanon Iligan Citu</t>
  </si>
  <si>
    <t>D Del Carmen lligan city</t>
  </si>
  <si>
    <t>A Hinaplanon Iligan City</t>
  </si>
  <si>
    <t>Bayug Hinaplanon Iligan City</t>
  </si>
  <si>
    <t>luinab iligan city</t>
  </si>
  <si>
    <t>Upper Hinaplanon</t>
  </si>
  <si>
    <t xml:space="preserve">Iligan city del carmen </t>
  </si>
  <si>
    <t>Nehemiah Village Delcarmen Iligan City</t>
  </si>
  <si>
    <t>Tambo hinaplanon iligan city</t>
  </si>
  <si>
    <t>Barangay Bagong Silang Iligan City</t>
  </si>
  <si>
    <t>Barangay San Roque</t>
  </si>
  <si>
    <t>Barangay Luinab</t>
  </si>
  <si>
    <t>barangay upper hinaplanon iligan city</t>
  </si>
  <si>
    <t>katipunqn hinaplanon iligan city</t>
  </si>
  <si>
    <t>Upper hinaplanon cabaro</t>
  </si>
  <si>
    <t>upper Hinaplanon, iligan city</t>
  </si>
  <si>
    <t>luinab Iligan City</t>
  </si>
  <si>
    <t>hinalpanon</t>
  </si>
  <si>
    <t xml:space="preserve"> Hinaplanon Iligan City</t>
  </si>
  <si>
    <t>Caritas village luinab iligan city</t>
  </si>
  <si>
    <t>Hinaplanon</t>
  </si>
  <si>
    <t>Results</t>
  </si>
  <si>
    <t>Luinab</t>
  </si>
  <si>
    <t>Sex Results</t>
  </si>
  <si>
    <t>Male:</t>
  </si>
  <si>
    <t>Female:</t>
  </si>
  <si>
    <t>Barangay:</t>
  </si>
  <si>
    <t>Abuno</t>
  </si>
  <si>
    <t>Bonbonon</t>
  </si>
  <si>
    <t>Bunawan</t>
  </si>
  <si>
    <t>Buru-un</t>
  </si>
  <si>
    <t>Dalipuga</t>
  </si>
  <si>
    <t>DigKilaan</t>
  </si>
  <si>
    <t>Kabacsanan</t>
  </si>
  <si>
    <t>Kiwalan</t>
  </si>
  <si>
    <t>Mahayhay</t>
  </si>
  <si>
    <t>Mainit</t>
  </si>
  <si>
    <t>Mandulog</t>
  </si>
  <si>
    <t>Maria Cristina</t>
  </si>
  <si>
    <t>Palao</t>
  </si>
  <si>
    <t>Poblacion</t>
  </si>
  <si>
    <t>Puga-an</t>
  </si>
  <si>
    <t>Rogongon</t>
  </si>
  <si>
    <t>Santa Elena</t>
  </si>
  <si>
    <t>Santa Filomena</t>
  </si>
  <si>
    <t>Suarez</t>
  </si>
  <si>
    <t>Tambacan</t>
  </si>
  <si>
    <t>Saray-Tibanga</t>
  </si>
  <si>
    <t>Tipanoy</t>
  </si>
  <si>
    <t>Tominobo Proper</t>
  </si>
  <si>
    <t>Tominobo Upper</t>
  </si>
  <si>
    <t>Tubod</t>
  </si>
  <si>
    <t>Bagong Silang</t>
  </si>
  <si>
    <t>DelCarmen</t>
  </si>
  <si>
    <t>Dulag</t>
  </si>
  <si>
    <t>San Miguel</t>
  </si>
  <si>
    <t>Santiago</t>
  </si>
  <si>
    <t>Santo Rosario</t>
  </si>
  <si>
    <t>Tibanga</t>
  </si>
  <si>
    <t>Acmac</t>
  </si>
  <si>
    <t>Ditucalan</t>
  </si>
  <si>
    <t>Hindang</t>
  </si>
  <si>
    <t>Kalilangan</t>
  </si>
  <si>
    <t>Lanipao</t>
  </si>
  <si>
    <t>Panoroganan</t>
  </si>
  <si>
    <t>San Roque</t>
  </si>
  <si>
    <t>Ubaldo Laya</t>
  </si>
  <si>
    <t>Villa Verde</t>
  </si>
  <si>
    <t>UPPER HINAPLANON CABARO ILIGAN CITY</t>
  </si>
  <si>
    <t>Prk. 6 bliss upper hinaplanon</t>
  </si>
  <si>
    <t>Purok 9 upper hinaplanon</t>
  </si>
  <si>
    <t>upper hinaplanonpurok5</t>
  </si>
  <si>
    <t>Iligan city upper hinaplanon cabaro prk.11</t>
  </si>
  <si>
    <t>luinab sumboyan, Iligan City</t>
  </si>
  <si>
    <t>LUINAB</t>
  </si>
  <si>
    <t>luinab purok 5a iligan city</t>
  </si>
  <si>
    <t>HNHS DATA</t>
  </si>
  <si>
    <t>S</t>
  </si>
  <si>
    <t>Males</t>
  </si>
  <si>
    <t>Females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</si>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</sst>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0" fontId="2" fillId="3" borderId="0" xfId="1" applyAlignment="1">
      <alignment horizontal="center"/>
    </xf>
    <xf numFmtId="0" fontId="0" fillId="2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381"/>
  <sheetViews>
    <sheetView tabSelected="1" topLeftCell="A16" workbookViewId="0">
      <selection activeCell="G47" activeCellId="11" sqref="G4:K4 G8:K8 G10:K10 G18:K18 G30:K30 G31:K31 G33:K33 G35:K35 G42:K42 G44:K44 G46:K46 G47:K47"/>
    </sheetView>
  </sheetViews>
  <sheetFormatPr defaultRowHeight="15" x14ac:dyDescent="0.25"/>
  <cols>
    <col min="2" max="2" width="12.5703125" customWidth="1"/>
    <col min="3" max="3" width="61.140625" customWidth="1"/>
    <col min="6" max="6" width="12.140625" customWidth="1"/>
    <col min="7" max="7" width="24.5703125" customWidth="1"/>
    <col min="15" max="16" width="13.5703125" customWidth="1"/>
  </cols>
  <sheetData>
    <row r="2" spans="3:16" x14ac:dyDescent="0.25">
      <c r="C2" s="2" t="s">
        <v>392</v>
      </c>
    </row>
    <row r="3" spans="3:16" x14ac:dyDescent="0.25">
      <c r="C3" s="1" t="s">
        <v>0</v>
      </c>
      <c r="D3" s="1" t="s">
        <v>47</v>
      </c>
      <c r="E3" s="3"/>
      <c r="F3" s="1"/>
      <c r="G3" s="3" t="s">
        <v>342</v>
      </c>
      <c r="H3" s="3" t="s">
        <v>337</v>
      </c>
      <c r="I3" s="3" t="s">
        <v>396</v>
      </c>
      <c r="J3" s="3" t="s">
        <v>394</v>
      </c>
      <c r="K3" s="3" t="s">
        <v>395</v>
      </c>
      <c r="L3" s="3"/>
      <c r="M3" s="3"/>
      <c r="N3" s="3"/>
      <c r="O3" s="3" t="s">
        <v>339</v>
      </c>
      <c r="P3" t="s">
        <v>393</v>
      </c>
    </row>
    <row r="4" spans="3:16" x14ac:dyDescent="0.25">
      <c r="C4" t="s">
        <v>283</v>
      </c>
      <c r="D4" t="s">
        <v>48</v>
      </c>
      <c r="G4" t="s">
        <v>343</v>
      </c>
      <c r="H4">
        <f>COUNTIF(C4:C381, "*Abuno*")</f>
        <v>2</v>
      </c>
      <c r="J4">
        <f>COUNTIFS(C4:C381, "*Abuno*", D4:D381, "Male")</f>
        <v>2</v>
      </c>
      <c r="K4">
        <f>COUNTIFS(C4:C381, "*Abuno*", D4:D381, "Female")</f>
        <v>0</v>
      </c>
      <c r="N4" t="s">
        <v>340</v>
      </c>
      <c r="O4">
        <f>COUNTIF(D4:D381, "=male")</f>
        <v>152</v>
      </c>
    </row>
    <row r="5" spans="3:16" x14ac:dyDescent="0.25">
      <c r="C5" t="s">
        <v>284</v>
      </c>
      <c r="D5" t="s">
        <v>48</v>
      </c>
      <c r="G5" t="s">
        <v>344</v>
      </c>
      <c r="H5">
        <f>COUNTIF(C4:C381, "=*Bonbonon*")</f>
        <v>0</v>
      </c>
      <c r="N5" t="s">
        <v>341</v>
      </c>
      <c r="O5">
        <f>COUNTIF(D4:D381, "=female")</f>
        <v>220</v>
      </c>
    </row>
    <row r="6" spans="3:16" x14ac:dyDescent="0.25">
      <c r="C6" t="s">
        <v>285</v>
      </c>
      <c r="D6" t="s">
        <v>49</v>
      </c>
      <c r="G6" t="s">
        <v>345</v>
      </c>
      <c r="H6">
        <f>COUNTIF(C4:C381, "=*Bunawan*")</f>
        <v>0</v>
      </c>
    </row>
    <row r="7" spans="3:16" x14ac:dyDescent="0.25">
      <c r="C7" t="s">
        <v>286</v>
      </c>
      <c r="D7" t="s">
        <v>48</v>
      </c>
      <c r="G7" t="s">
        <v>346</v>
      </c>
      <c r="H7">
        <f>COUNTIF(C4:C381, "=*Buru-un*")</f>
        <v>0</v>
      </c>
    </row>
    <row r="8" spans="3:16" x14ac:dyDescent="0.25">
      <c r="C8" t="s">
        <v>2</v>
      </c>
      <c r="D8" t="s">
        <v>48</v>
      </c>
      <c r="G8" t="s">
        <v>347</v>
      </c>
      <c r="H8">
        <f>COUNTIF(C4:C381, "=*dalipuga*")</f>
        <v>2</v>
      </c>
      <c r="J8">
        <f>COUNTIFS(C4:C381, "*Dalipuga*", D4:D381, "Male")</f>
        <v>1</v>
      </c>
      <c r="K8">
        <f>COUNTIFS(C4:C381, "*Dalipuga*", D4:D381, "Female")</f>
        <v>1</v>
      </c>
    </row>
    <row r="9" spans="3:16" x14ac:dyDescent="0.25">
      <c r="C9" t="s">
        <v>287</v>
      </c>
      <c r="D9" t="s">
        <v>48</v>
      </c>
      <c r="G9" t="s">
        <v>348</v>
      </c>
      <c r="H9">
        <f>COUNTIF(C4:C381, "=*digkilaan*")</f>
        <v>0</v>
      </c>
    </row>
    <row r="10" spans="3:16" x14ac:dyDescent="0.25">
      <c r="C10" t="s">
        <v>288</v>
      </c>
      <c r="D10" t="s">
        <v>49</v>
      </c>
      <c r="G10" t="s">
        <v>336</v>
      </c>
      <c r="H10">
        <f>COUNTIFS(C4:C381, "=*hinaplanon*", C4:C381,"=*hinaplanon*" )</f>
        <v>198</v>
      </c>
      <c r="I10">
        <f>H10-H46</f>
        <v>108</v>
      </c>
      <c r="J10">
        <f>COUNTIFS(C4:C381, "*Hinaplanon*", D4:D381, "Male")-J46</f>
        <v>46</v>
      </c>
      <c r="K10">
        <f>COUNTIFS(C4:C381, "*Hinaplanon*", D4:D381, "Female")-K46</f>
        <v>52</v>
      </c>
    </row>
    <row r="11" spans="3:16" x14ac:dyDescent="0.25">
      <c r="C11" t="s">
        <v>289</v>
      </c>
      <c r="D11" t="s">
        <v>48</v>
      </c>
      <c r="G11" t="s">
        <v>349</v>
      </c>
      <c r="H11">
        <f>COUNTIF(C4:C381, "=*Kabacsanan*")</f>
        <v>0</v>
      </c>
    </row>
    <row r="12" spans="3:16" x14ac:dyDescent="0.25">
      <c r="C12" t="s">
        <v>290</v>
      </c>
      <c r="D12" t="s">
        <v>48</v>
      </c>
      <c r="G12" t="s">
        <v>350</v>
      </c>
      <c r="H12">
        <f>COUNTIF(C4:C381, "=*Kiwalan*")</f>
        <v>0</v>
      </c>
    </row>
    <row r="13" spans="3:16" x14ac:dyDescent="0.25">
      <c r="C13" t="s">
        <v>291</v>
      </c>
      <c r="D13" t="s">
        <v>48</v>
      </c>
      <c r="G13" t="s">
        <v>351</v>
      </c>
      <c r="H13">
        <f>COUNTIF(C4:C381, "=*Mahayhay*")</f>
        <v>0</v>
      </c>
    </row>
    <row r="14" spans="3:16" x14ac:dyDescent="0.25">
      <c r="C14" t="s">
        <v>292</v>
      </c>
      <c r="D14" t="s">
        <v>49</v>
      </c>
      <c r="G14" t="s">
        <v>352</v>
      </c>
      <c r="H14">
        <f>COUNTIF(C4:C381, "=*Mainit*")</f>
        <v>0</v>
      </c>
    </row>
    <row r="15" spans="3:16" x14ac:dyDescent="0.25">
      <c r="C15" t="s">
        <v>293</v>
      </c>
      <c r="D15" t="s">
        <v>48</v>
      </c>
      <c r="G15" t="s">
        <v>353</v>
      </c>
      <c r="H15">
        <f>COUNTIF(C4:C381, "=*Mandulog*")</f>
        <v>0</v>
      </c>
    </row>
    <row r="16" spans="3:16" x14ac:dyDescent="0.25">
      <c r="C16" t="s">
        <v>294</v>
      </c>
      <c r="D16" t="s">
        <v>48</v>
      </c>
      <c r="G16" t="s">
        <v>354</v>
      </c>
      <c r="H16">
        <f>COUNTIF(C4:C381, "=*Maria Cristina*")</f>
        <v>0</v>
      </c>
    </row>
    <row r="17" spans="3:11" x14ac:dyDescent="0.25">
      <c r="C17" t="s">
        <v>295</v>
      </c>
      <c r="D17" t="s">
        <v>48</v>
      </c>
      <c r="G17" t="s">
        <v>355</v>
      </c>
      <c r="H17">
        <f>COUNTIF(C4:C381, "=*Pala=o*")</f>
        <v>0</v>
      </c>
    </row>
    <row r="18" spans="3:11" x14ac:dyDescent="0.25">
      <c r="C18" t="s">
        <v>296</v>
      </c>
      <c r="D18" t="s">
        <v>48</v>
      </c>
      <c r="G18" t="s">
        <v>356</v>
      </c>
      <c r="H18">
        <f>COUNTIF(C4:C381, "=*Poblacion*")</f>
        <v>1</v>
      </c>
      <c r="J18">
        <f>COUNTIFS(C4:C381, "*Poblacion*", D4:D381, "Male")</f>
        <v>1</v>
      </c>
      <c r="K18">
        <f>COUNTIFS(C4:C381, "*Poblacion*", D4:D381, "female")</f>
        <v>0</v>
      </c>
    </row>
    <row r="19" spans="3:11" x14ac:dyDescent="0.25">
      <c r="C19" t="s">
        <v>297</v>
      </c>
      <c r="D19" t="s">
        <v>49</v>
      </c>
      <c r="G19" t="s">
        <v>357</v>
      </c>
      <c r="H19">
        <f>COUNTIF(C4:C381, "=*Puga-an*")</f>
        <v>0</v>
      </c>
    </row>
    <row r="20" spans="3:11" x14ac:dyDescent="0.25">
      <c r="C20" t="s">
        <v>298</v>
      </c>
      <c r="D20" t="s">
        <v>48</v>
      </c>
      <c r="G20" t="s">
        <v>358</v>
      </c>
      <c r="H20">
        <f>COUNTIF(C4:C381, "=*Rogongon*")</f>
        <v>0</v>
      </c>
    </row>
    <row r="21" spans="3:11" x14ac:dyDescent="0.25">
      <c r="C21" t="s">
        <v>299</v>
      </c>
      <c r="D21" t="s">
        <v>48</v>
      </c>
      <c r="G21" t="s">
        <v>359</v>
      </c>
      <c r="H21">
        <f>COUNTIF(C4:C381, "=*Elena*")</f>
        <v>0</v>
      </c>
    </row>
    <row r="22" spans="3:11" x14ac:dyDescent="0.25">
      <c r="C22" t="s">
        <v>3</v>
      </c>
      <c r="D22" t="s">
        <v>49</v>
      </c>
      <c r="G22" t="s">
        <v>360</v>
      </c>
      <c r="H22">
        <f>COUNTIF(C4:C381, "=*filomena*")</f>
        <v>0</v>
      </c>
    </row>
    <row r="23" spans="3:11" x14ac:dyDescent="0.25">
      <c r="C23" t="s">
        <v>300</v>
      </c>
      <c r="D23" t="s">
        <v>48</v>
      </c>
      <c r="G23" t="s">
        <v>361</v>
      </c>
      <c r="H23">
        <f>COUNTIF(C4:C381, "=*Suarez*")</f>
        <v>0</v>
      </c>
    </row>
    <row r="24" spans="3:11" x14ac:dyDescent="0.25">
      <c r="C24" t="s">
        <v>289</v>
      </c>
      <c r="D24" t="s">
        <v>49</v>
      </c>
      <c r="G24" t="s">
        <v>362</v>
      </c>
      <c r="H24">
        <f>COUNTIF(C4:C381, "=*tambacan*")</f>
        <v>0</v>
      </c>
    </row>
    <row r="25" spans="3:11" x14ac:dyDescent="0.25">
      <c r="C25" t="s">
        <v>177</v>
      </c>
      <c r="D25" t="s">
        <v>48</v>
      </c>
      <c r="G25" t="s">
        <v>363</v>
      </c>
      <c r="H25">
        <f>COUNTIF(C4:C381, "=*tibanga*")</f>
        <v>0</v>
      </c>
    </row>
    <row r="26" spans="3:11" x14ac:dyDescent="0.25">
      <c r="C26" t="s">
        <v>116</v>
      </c>
      <c r="D26" t="s">
        <v>48</v>
      </c>
      <c r="G26" t="s">
        <v>364</v>
      </c>
      <c r="H26">
        <f>COUNTIF(C4:C381, "=*Tipanoy*")</f>
        <v>0</v>
      </c>
    </row>
    <row r="27" spans="3:11" x14ac:dyDescent="0.25">
      <c r="C27" t="s">
        <v>301</v>
      </c>
      <c r="D27" t="s">
        <v>49</v>
      </c>
      <c r="G27" t="s">
        <v>365</v>
      </c>
      <c r="H27">
        <f>COUNTIF(C4:C381, "=*Tominobo*")</f>
        <v>0</v>
      </c>
    </row>
    <row r="28" spans="3:11" x14ac:dyDescent="0.25">
      <c r="C28" t="s">
        <v>302</v>
      </c>
      <c r="D28" t="s">
        <v>49</v>
      </c>
      <c r="G28" t="s">
        <v>366</v>
      </c>
      <c r="H28">
        <f>COUNTIF(C4:C381, "=*tominobo*")</f>
        <v>0</v>
      </c>
    </row>
    <row r="29" spans="3:11" x14ac:dyDescent="0.25">
      <c r="C29" t="s">
        <v>303</v>
      </c>
      <c r="D29" t="s">
        <v>49</v>
      </c>
      <c r="G29" t="s">
        <v>367</v>
      </c>
      <c r="H29">
        <f>COUNTIF(C4:C381, "=*Tubod*")</f>
        <v>0</v>
      </c>
    </row>
    <row r="30" spans="3:11" x14ac:dyDescent="0.25">
      <c r="C30" t="s">
        <v>304</v>
      </c>
      <c r="D30" t="s">
        <v>48</v>
      </c>
      <c r="G30" t="s">
        <v>368</v>
      </c>
      <c r="H30">
        <f>COUNTIF(C4:C381, "=*silang*")</f>
        <v>10</v>
      </c>
      <c r="J30">
        <f>COUNTIFS(C4:C381, "*Bagong Silang*", D4:D381, "Male")</f>
        <v>5</v>
      </c>
      <c r="K30">
        <f>COUNTIFS(C4:C381, "*Bagong Silang*", D4:D381, "Female")</f>
        <v>5</v>
      </c>
    </row>
    <row r="31" spans="3:11" x14ac:dyDescent="0.25">
      <c r="C31" t="s">
        <v>137</v>
      </c>
      <c r="D31" t="s">
        <v>49</v>
      </c>
      <c r="G31" t="s">
        <v>369</v>
      </c>
      <c r="H31">
        <f>COUNTIF(C4:C381, "=*carmen*")</f>
        <v>6</v>
      </c>
      <c r="J31">
        <f>COUNTIFS(C4:C381, "*Carmen*", D4:D381, "Male")</f>
        <v>4</v>
      </c>
      <c r="K31">
        <f>COUNTIFS(C4:C381, "*Carmen*", D4:D381, "female")</f>
        <v>2</v>
      </c>
    </row>
    <row r="32" spans="3:11" x14ac:dyDescent="0.25">
      <c r="C32" t="s">
        <v>389</v>
      </c>
      <c r="D32" t="s">
        <v>48</v>
      </c>
      <c r="G32" t="s">
        <v>370</v>
      </c>
      <c r="H32">
        <f>COUNTIF(C4:C381, "=*dulag*")</f>
        <v>0</v>
      </c>
    </row>
    <row r="33" spans="3:11" x14ac:dyDescent="0.25">
      <c r="C33" t="s">
        <v>4</v>
      </c>
      <c r="D33" t="s">
        <v>49</v>
      </c>
      <c r="G33" t="s">
        <v>371</v>
      </c>
      <c r="H33">
        <f>COUNTIF(C4:C381, "=*miguel*")</f>
        <v>4</v>
      </c>
      <c r="J33">
        <f>COUNTIFS(C4:C381, "*Miguel*", D4:D381, "Male")</f>
        <v>2</v>
      </c>
      <c r="K33">
        <f>COUNTIFS(C4:C381, "*miguel*", D4:D381, "female")</f>
        <v>2</v>
      </c>
    </row>
    <row r="34" spans="3:11" x14ac:dyDescent="0.25">
      <c r="C34" t="s">
        <v>305</v>
      </c>
      <c r="D34" t="s">
        <v>49</v>
      </c>
      <c r="G34" t="s">
        <v>372</v>
      </c>
      <c r="H34">
        <f>COUNTIF(C4:C381, "=*tiago*")</f>
        <v>0</v>
      </c>
    </row>
    <row r="35" spans="3:11" x14ac:dyDescent="0.25">
      <c r="C35" t="s">
        <v>306</v>
      </c>
      <c r="D35" t="s">
        <v>48</v>
      </c>
      <c r="G35" t="s">
        <v>373</v>
      </c>
      <c r="H35">
        <f>COUNTIF(C4:C381, "=*rosario*")</f>
        <v>4</v>
      </c>
      <c r="J35">
        <f>COUNTIFS(C4:C381, "*Rosario*", D4:D381, "Male")</f>
        <v>1</v>
      </c>
      <c r="K35">
        <f>COUNTIFS(C4:C381, "*rosario*", D4:D381, "female")</f>
        <v>3</v>
      </c>
    </row>
    <row r="36" spans="3:11" x14ac:dyDescent="0.25">
      <c r="C36" t="s">
        <v>307</v>
      </c>
      <c r="D36" t="s">
        <v>49</v>
      </c>
      <c r="G36" t="s">
        <v>374</v>
      </c>
      <c r="H36">
        <f>COUNTIF(C4:C381, "=*tibanga*")</f>
        <v>0</v>
      </c>
    </row>
    <row r="37" spans="3:11" x14ac:dyDescent="0.25">
      <c r="C37" t="s">
        <v>308</v>
      </c>
      <c r="D37" t="s">
        <v>48</v>
      </c>
      <c r="G37" t="s">
        <v>375</v>
      </c>
      <c r="H37">
        <f>COUNTIF(C4:C381, "=*acmac*")</f>
        <v>0</v>
      </c>
    </row>
    <row r="38" spans="3:11" x14ac:dyDescent="0.25">
      <c r="C38" t="s">
        <v>116</v>
      </c>
      <c r="D38" t="s">
        <v>48</v>
      </c>
      <c r="G38" t="s">
        <v>376</v>
      </c>
      <c r="H38">
        <f>COUNTIF(C4:C381, "=*ditucalan*")</f>
        <v>0</v>
      </c>
    </row>
    <row r="39" spans="3:11" x14ac:dyDescent="0.25">
      <c r="C39" t="s">
        <v>309</v>
      </c>
      <c r="D39" t="s">
        <v>48</v>
      </c>
      <c r="G39" t="s">
        <v>377</v>
      </c>
      <c r="H39">
        <f>COUNTIF(C4:C381, "=*hindang*")</f>
        <v>0</v>
      </c>
    </row>
    <row r="40" spans="3:11" x14ac:dyDescent="0.25">
      <c r="C40" t="s">
        <v>310</v>
      </c>
      <c r="D40" t="s">
        <v>49</v>
      </c>
      <c r="G40" t="s">
        <v>378</v>
      </c>
      <c r="H40">
        <f>COUNTIF(C4:C381, "=*kalilangan*")</f>
        <v>0</v>
      </c>
    </row>
    <row r="41" spans="3:11" x14ac:dyDescent="0.25">
      <c r="C41" t="s">
        <v>311</v>
      </c>
      <c r="D41" t="s">
        <v>48</v>
      </c>
      <c r="G41" t="s">
        <v>379</v>
      </c>
      <c r="H41">
        <f>COUNTIF(C4:C381, "=*lanipao*")</f>
        <v>0</v>
      </c>
    </row>
    <row r="42" spans="3:11" x14ac:dyDescent="0.25">
      <c r="C42" t="s">
        <v>312</v>
      </c>
      <c r="D42" t="s">
        <v>48</v>
      </c>
      <c r="G42" t="s">
        <v>338</v>
      </c>
      <c r="H42">
        <f>COUNTIF(C4:C381, "=*luinab*")</f>
        <v>108</v>
      </c>
      <c r="J42">
        <f>COUNTIFS(C4:C381, "*luinab*", D4:D381, "Male")</f>
        <v>39</v>
      </c>
      <c r="K42">
        <f>COUNTIFS(C4:C381, "*luinab*", D4:D381, "female")</f>
        <v>69</v>
      </c>
    </row>
    <row r="43" spans="3:11" x14ac:dyDescent="0.25">
      <c r="C43" t="s">
        <v>313</v>
      </c>
      <c r="D43" t="s">
        <v>48</v>
      </c>
      <c r="G43" t="s">
        <v>380</v>
      </c>
      <c r="H43">
        <f>COUNTIF(C4:C381, "=*panoroganan*")</f>
        <v>0</v>
      </c>
    </row>
    <row r="44" spans="3:11" x14ac:dyDescent="0.25">
      <c r="C44" t="s">
        <v>314</v>
      </c>
      <c r="D44" t="s">
        <v>48</v>
      </c>
      <c r="G44" t="s">
        <v>381</v>
      </c>
      <c r="H44">
        <f>COUNTIF(C4:C381, "=*roque*")</f>
        <v>7</v>
      </c>
      <c r="J44">
        <f>COUNTIFS(C4:C381, "*roque*", D4:D381, "Male")</f>
        <v>3</v>
      </c>
      <c r="K44">
        <f>COUNTIFS(C4:C381, "*roque*", D4:D381, "female")</f>
        <v>4</v>
      </c>
    </row>
    <row r="45" spans="3:11" x14ac:dyDescent="0.25">
      <c r="C45" t="s">
        <v>315</v>
      </c>
      <c r="D45" t="s">
        <v>49</v>
      </c>
      <c r="G45" t="s">
        <v>382</v>
      </c>
      <c r="H45">
        <f>COUNTIF(C4:C381, "=*ubaldo*")</f>
        <v>0</v>
      </c>
    </row>
    <row r="46" spans="3:11" x14ac:dyDescent="0.25">
      <c r="C46" t="s">
        <v>5</v>
      </c>
      <c r="D46" t="s">
        <v>49</v>
      </c>
      <c r="G46" t="s">
        <v>321</v>
      </c>
      <c r="H46">
        <f>COUNTIF(C4:C381, "=*Upper hinaplanon*")</f>
        <v>90</v>
      </c>
      <c r="J46">
        <f>COUNTIFS(C4:C381, "*upper*", D4:D381, "Male")</f>
        <v>37</v>
      </c>
      <c r="K46">
        <f>COUNTIFS(C4:C381, "*upper*", D4:D381, "female")</f>
        <v>63</v>
      </c>
    </row>
    <row r="47" spans="3:11" x14ac:dyDescent="0.25">
      <c r="C47" t="s">
        <v>316</v>
      </c>
      <c r="D47" t="s">
        <v>48</v>
      </c>
      <c r="G47" t="s">
        <v>383</v>
      </c>
      <c r="H47">
        <f>COUNTIF(C4:C381, "=*verde*")</f>
        <v>2</v>
      </c>
      <c r="J47">
        <f>COUNTIFS(C4:C381, "*verde*", D4:D381, "Male")</f>
        <v>1</v>
      </c>
      <c r="K47">
        <f>COUNTIFS(C4:C381, "*verde*", D4:D381, "female")</f>
        <v>1</v>
      </c>
    </row>
    <row r="48" spans="3:11" x14ac:dyDescent="0.25">
      <c r="C48" t="s">
        <v>6</v>
      </c>
      <c r="D48" t="s">
        <v>48</v>
      </c>
    </row>
    <row r="49" spans="3:4" x14ac:dyDescent="0.25">
      <c r="C49" t="s">
        <v>7</v>
      </c>
      <c r="D49" t="s">
        <v>49</v>
      </c>
    </row>
    <row r="50" spans="3:4" x14ac:dyDescent="0.25">
      <c r="C50" t="s">
        <v>283</v>
      </c>
      <c r="D50" t="s">
        <v>48</v>
      </c>
    </row>
    <row r="51" spans="3:4" x14ac:dyDescent="0.25">
      <c r="C51" t="s">
        <v>8</v>
      </c>
      <c r="D51" t="s">
        <v>48</v>
      </c>
    </row>
    <row r="52" spans="3:4" x14ac:dyDescent="0.25">
      <c r="C52" t="s">
        <v>9</v>
      </c>
      <c r="D52" t="s">
        <v>49</v>
      </c>
    </row>
    <row r="53" spans="3:4" x14ac:dyDescent="0.25">
      <c r="C53" t="s">
        <v>10</v>
      </c>
      <c r="D53" t="s">
        <v>48</v>
      </c>
    </row>
    <row r="54" spans="3:4" x14ac:dyDescent="0.25">
      <c r="C54" t="s">
        <v>11</v>
      </c>
      <c r="D54" t="s">
        <v>48</v>
      </c>
    </row>
    <row r="55" spans="3:4" x14ac:dyDescent="0.25">
      <c r="C55" t="s">
        <v>12</v>
      </c>
      <c r="D55" t="s">
        <v>48</v>
      </c>
    </row>
    <row r="56" spans="3:4" x14ac:dyDescent="0.25">
      <c r="C56" t="s">
        <v>13</v>
      </c>
      <c r="D56" t="s">
        <v>48</v>
      </c>
    </row>
    <row r="57" spans="3:4" x14ac:dyDescent="0.25">
      <c r="C57" t="s">
        <v>14</v>
      </c>
      <c r="D57" t="s">
        <v>49</v>
      </c>
    </row>
    <row r="58" spans="3:4" x14ac:dyDescent="0.25">
      <c r="C58" t="s">
        <v>15</v>
      </c>
      <c r="D58" t="s">
        <v>48</v>
      </c>
    </row>
    <row r="59" spans="3:4" x14ac:dyDescent="0.25">
      <c r="C59" t="s">
        <v>16</v>
      </c>
      <c r="D59" t="s">
        <v>49</v>
      </c>
    </row>
    <row r="60" spans="3:4" x14ac:dyDescent="0.25">
      <c r="C60" t="s">
        <v>17</v>
      </c>
      <c r="D60" t="s">
        <v>48</v>
      </c>
    </row>
    <row r="61" spans="3:4" x14ac:dyDescent="0.25">
      <c r="C61" t="s">
        <v>18</v>
      </c>
      <c r="D61" t="s">
        <v>49</v>
      </c>
    </row>
    <row r="62" spans="3:4" x14ac:dyDescent="0.25">
      <c r="C62" t="s">
        <v>19</v>
      </c>
      <c r="D62" t="s">
        <v>48</v>
      </c>
    </row>
    <row r="63" spans="3:4" x14ac:dyDescent="0.25">
      <c r="C63" t="s">
        <v>20</v>
      </c>
      <c r="D63" t="s">
        <v>48</v>
      </c>
    </row>
    <row r="64" spans="3:4" x14ac:dyDescent="0.25">
      <c r="C64" t="s">
        <v>21</v>
      </c>
      <c r="D64" t="s">
        <v>49</v>
      </c>
    </row>
    <row r="65" spans="3:4" x14ac:dyDescent="0.25">
      <c r="C65" t="s">
        <v>317</v>
      </c>
      <c r="D65" t="s">
        <v>48</v>
      </c>
    </row>
    <row r="66" spans="3:4" x14ac:dyDescent="0.25">
      <c r="C66" t="s">
        <v>318</v>
      </c>
      <c r="D66" t="s">
        <v>48</v>
      </c>
    </row>
    <row r="67" spans="3:4" x14ac:dyDescent="0.25">
      <c r="C67" t="s">
        <v>319</v>
      </c>
      <c r="D67" t="s">
        <v>48</v>
      </c>
    </row>
    <row r="68" spans="3:4" x14ac:dyDescent="0.25">
      <c r="C68" t="s">
        <v>32</v>
      </c>
      <c r="D68" t="s">
        <v>48</v>
      </c>
    </row>
    <row r="69" spans="3:4" x14ac:dyDescent="0.25">
      <c r="C69" t="s">
        <v>320</v>
      </c>
      <c r="D69" t="s">
        <v>49</v>
      </c>
    </row>
    <row r="70" spans="3:4" x14ac:dyDescent="0.25">
      <c r="C70" t="s">
        <v>321</v>
      </c>
      <c r="D70" t="s">
        <v>49</v>
      </c>
    </row>
    <row r="71" spans="3:4" x14ac:dyDescent="0.25">
      <c r="C71" t="s">
        <v>322</v>
      </c>
      <c r="D71" t="s">
        <v>49</v>
      </c>
    </row>
    <row r="72" spans="3:4" x14ac:dyDescent="0.25">
      <c r="C72" t="s">
        <v>323</v>
      </c>
      <c r="D72" t="s">
        <v>49</v>
      </c>
    </row>
    <row r="73" spans="3:4" x14ac:dyDescent="0.25">
      <c r="C73" t="s">
        <v>390</v>
      </c>
      <c r="D73" t="s">
        <v>49</v>
      </c>
    </row>
    <row r="74" spans="3:4" x14ac:dyDescent="0.25">
      <c r="C74" t="s">
        <v>324</v>
      </c>
      <c r="D74" t="s">
        <v>48</v>
      </c>
    </row>
    <row r="75" spans="3:4" x14ac:dyDescent="0.25">
      <c r="C75" t="s">
        <v>324</v>
      </c>
      <c r="D75" t="s">
        <v>48</v>
      </c>
    </row>
    <row r="76" spans="3:4" x14ac:dyDescent="0.25">
      <c r="C76" t="s">
        <v>325</v>
      </c>
      <c r="D76" t="s">
        <v>49</v>
      </c>
    </row>
    <row r="77" spans="3:4" x14ac:dyDescent="0.25">
      <c r="C77" t="s">
        <v>326</v>
      </c>
      <c r="D77" t="s">
        <v>48</v>
      </c>
    </row>
    <row r="78" spans="3:4" x14ac:dyDescent="0.25">
      <c r="C78" t="s">
        <v>327</v>
      </c>
      <c r="D78" t="s">
        <v>49</v>
      </c>
    </row>
    <row r="79" spans="3:4" x14ac:dyDescent="0.25">
      <c r="C79" t="s">
        <v>283</v>
      </c>
      <c r="D79" t="s">
        <v>48</v>
      </c>
    </row>
    <row r="80" spans="3:4" x14ac:dyDescent="0.25">
      <c r="C80" t="s">
        <v>328</v>
      </c>
      <c r="D80" t="s">
        <v>48</v>
      </c>
    </row>
    <row r="81" spans="3:4" x14ac:dyDescent="0.25">
      <c r="C81" t="s">
        <v>24</v>
      </c>
      <c r="D81" t="s">
        <v>49</v>
      </c>
    </row>
    <row r="82" spans="3:4" x14ac:dyDescent="0.25">
      <c r="C82" t="s">
        <v>116</v>
      </c>
      <c r="D82" t="s">
        <v>48</v>
      </c>
    </row>
    <row r="83" spans="3:4" x14ac:dyDescent="0.25">
      <c r="C83" t="s">
        <v>25</v>
      </c>
      <c r="D83" t="s">
        <v>48</v>
      </c>
    </row>
    <row r="84" spans="3:4" x14ac:dyDescent="0.25">
      <c r="C84" t="s">
        <v>329</v>
      </c>
      <c r="D84" t="s">
        <v>48</v>
      </c>
    </row>
    <row r="85" spans="3:4" x14ac:dyDescent="0.25">
      <c r="C85" t="s">
        <v>26</v>
      </c>
      <c r="D85" t="s">
        <v>48</v>
      </c>
    </row>
    <row r="86" spans="3:4" x14ac:dyDescent="0.25">
      <c r="C86" t="s">
        <v>27</v>
      </c>
      <c r="D86" t="s">
        <v>49</v>
      </c>
    </row>
    <row r="87" spans="3:4" x14ac:dyDescent="0.25">
      <c r="C87" t="s">
        <v>330</v>
      </c>
      <c r="D87" t="s">
        <v>49</v>
      </c>
    </row>
    <row r="88" spans="3:4" x14ac:dyDescent="0.25">
      <c r="C88" t="s">
        <v>331</v>
      </c>
      <c r="D88" t="s">
        <v>48</v>
      </c>
    </row>
    <row r="89" spans="3:4" x14ac:dyDescent="0.25">
      <c r="C89" t="s">
        <v>28</v>
      </c>
      <c r="D89" t="s">
        <v>48</v>
      </c>
    </row>
    <row r="90" spans="3:4" x14ac:dyDescent="0.25">
      <c r="C90" t="s">
        <v>283</v>
      </c>
      <c r="D90" t="s">
        <v>49</v>
      </c>
    </row>
    <row r="91" spans="3:4" x14ac:dyDescent="0.25">
      <c r="C91" t="s">
        <v>332</v>
      </c>
      <c r="D91" t="s">
        <v>49</v>
      </c>
    </row>
    <row r="92" spans="3:4" x14ac:dyDescent="0.25">
      <c r="C92" t="s">
        <v>320</v>
      </c>
      <c r="D92" t="s">
        <v>48</v>
      </c>
    </row>
    <row r="93" spans="3:4" x14ac:dyDescent="0.25">
      <c r="C93" t="s">
        <v>29</v>
      </c>
      <c r="D93" t="s">
        <v>48</v>
      </c>
    </row>
    <row r="94" spans="3:4" x14ac:dyDescent="0.25">
      <c r="C94" t="s">
        <v>30</v>
      </c>
      <c r="D94" t="s">
        <v>48</v>
      </c>
    </row>
    <row r="95" spans="3:4" x14ac:dyDescent="0.25">
      <c r="C95" t="s">
        <v>31</v>
      </c>
      <c r="D95" t="s">
        <v>49</v>
      </c>
    </row>
    <row r="96" spans="3:4" x14ac:dyDescent="0.25">
      <c r="C96" t="s">
        <v>283</v>
      </c>
      <c r="D96" t="s">
        <v>48</v>
      </c>
    </row>
    <row r="97" spans="3:4" x14ac:dyDescent="0.25">
      <c r="C97" t="s">
        <v>320</v>
      </c>
      <c r="D97" t="s">
        <v>48</v>
      </c>
    </row>
    <row r="98" spans="3:4" x14ac:dyDescent="0.25">
      <c r="C98" t="s">
        <v>281</v>
      </c>
      <c r="D98" t="s">
        <v>48</v>
      </c>
    </row>
    <row r="99" spans="3:4" x14ac:dyDescent="0.25">
      <c r="C99" t="s">
        <v>281</v>
      </c>
      <c r="D99" t="s">
        <v>48</v>
      </c>
    </row>
    <row r="100" spans="3:4" x14ac:dyDescent="0.25">
      <c r="C100" t="s">
        <v>289</v>
      </c>
      <c r="D100" t="s">
        <v>48</v>
      </c>
    </row>
    <row r="101" spans="3:4" x14ac:dyDescent="0.25">
      <c r="C101" t="s">
        <v>32</v>
      </c>
      <c r="D101" t="s">
        <v>48</v>
      </c>
    </row>
    <row r="102" spans="3:4" x14ac:dyDescent="0.25">
      <c r="C102" t="s">
        <v>302</v>
      </c>
      <c r="D102" t="s">
        <v>49</v>
      </c>
    </row>
    <row r="103" spans="3:4" x14ac:dyDescent="0.25">
      <c r="C103" t="s">
        <v>333</v>
      </c>
      <c r="D103" t="s">
        <v>49</v>
      </c>
    </row>
    <row r="104" spans="3:4" x14ac:dyDescent="0.25">
      <c r="C104" t="s">
        <v>33</v>
      </c>
      <c r="D104" t="s">
        <v>49</v>
      </c>
    </row>
    <row r="105" spans="3:4" x14ac:dyDescent="0.25">
      <c r="C105" t="s">
        <v>34</v>
      </c>
      <c r="D105" t="s">
        <v>48</v>
      </c>
    </row>
    <row r="106" spans="3:4" x14ac:dyDescent="0.25">
      <c r="C106" t="s">
        <v>23</v>
      </c>
      <c r="D106" t="s">
        <v>48</v>
      </c>
    </row>
    <row r="107" spans="3:4" x14ac:dyDescent="0.25">
      <c r="C107" t="s">
        <v>35</v>
      </c>
      <c r="D107" t="s">
        <v>48</v>
      </c>
    </row>
    <row r="108" spans="3:4" x14ac:dyDescent="0.25">
      <c r="C108" t="s">
        <v>132</v>
      </c>
      <c r="D108" t="s">
        <v>48</v>
      </c>
    </row>
    <row r="109" spans="3:4" x14ac:dyDescent="0.25">
      <c r="C109" t="s">
        <v>36</v>
      </c>
      <c r="D109" t="s">
        <v>49</v>
      </c>
    </row>
    <row r="110" spans="3:4" x14ac:dyDescent="0.25">
      <c r="C110" t="s">
        <v>37</v>
      </c>
      <c r="D110" t="s">
        <v>49</v>
      </c>
    </row>
    <row r="111" spans="3:4" x14ac:dyDescent="0.25">
      <c r="C111" t="s">
        <v>38</v>
      </c>
      <c r="D111" t="s">
        <v>49</v>
      </c>
    </row>
    <row r="112" spans="3:4" x14ac:dyDescent="0.25">
      <c r="C112" t="s">
        <v>39</v>
      </c>
      <c r="D112" t="s">
        <v>48</v>
      </c>
    </row>
    <row r="113" spans="3:4" x14ac:dyDescent="0.25">
      <c r="C113" t="s">
        <v>40</v>
      </c>
      <c r="D113" t="s">
        <v>48</v>
      </c>
    </row>
    <row r="114" spans="3:4" x14ac:dyDescent="0.25">
      <c r="C114" t="s">
        <v>41</v>
      </c>
      <c r="D114" t="s">
        <v>48</v>
      </c>
    </row>
    <row r="115" spans="3:4" x14ac:dyDescent="0.25">
      <c r="C115" t="s">
        <v>42</v>
      </c>
      <c r="D115" t="s">
        <v>49</v>
      </c>
    </row>
    <row r="116" spans="3:4" x14ac:dyDescent="0.25">
      <c r="C116" t="s">
        <v>43</v>
      </c>
      <c r="D116" t="s">
        <v>49</v>
      </c>
    </row>
    <row r="117" spans="3:4" x14ac:dyDescent="0.25">
      <c r="C117" t="s">
        <v>44</v>
      </c>
      <c r="D117" t="s">
        <v>48</v>
      </c>
    </row>
    <row r="118" spans="3:4" x14ac:dyDescent="0.25">
      <c r="C118" t="s">
        <v>45</v>
      </c>
      <c r="D118" t="s">
        <v>48</v>
      </c>
    </row>
    <row r="119" spans="3:4" x14ac:dyDescent="0.25">
      <c r="C119" t="s">
        <v>46</v>
      </c>
      <c r="D119" t="s">
        <v>48</v>
      </c>
    </row>
    <row r="120" spans="3:4" x14ac:dyDescent="0.25">
      <c r="C120" t="s">
        <v>321</v>
      </c>
      <c r="D120" t="s">
        <v>49</v>
      </c>
    </row>
    <row r="121" spans="3:4" x14ac:dyDescent="0.25">
      <c r="C121" t="s">
        <v>132</v>
      </c>
      <c r="D121" t="s">
        <v>48</v>
      </c>
    </row>
    <row r="122" spans="3:4" x14ac:dyDescent="0.25">
      <c r="C122" t="s">
        <v>384</v>
      </c>
      <c r="D122" t="s">
        <v>49</v>
      </c>
    </row>
    <row r="123" spans="3:4" x14ac:dyDescent="0.25">
      <c r="C123" t="s">
        <v>334</v>
      </c>
      <c r="D123" t="s">
        <v>48</v>
      </c>
    </row>
    <row r="124" spans="3:4" x14ac:dyDescent="0.25">
      <c r="C124" t="s">
        <v>335</v>
      </c>
      <c r="D124" t="s">
        <v>48</v>
      </c>
    </row>
    <row r="127" spans="3:4" x14ac:dyDescent="0.25">
      <c r="C127" t="s">
        <v>50</v>
      </c>
      <c r="D127" t="s">
        <v>48</v>
      </c>
    </row>
    <row r="128" spans="3:4" x14ac:dyDescent="0.25">
      <c r="C128" t="s">
        <v>51</v>
      </c>
      <c r="D128" t="s">
        <v>49</v>
      </c>
    </row>
    <row r="129" spans="3:4" x14ac:dyDescent="0.25">
      <c r="C129" t="s">
        <v>52</v>
      </c>
      <c r="D129" t="s">
        <v>48</v>
      </c>
    </row>
    <row r="130" spans="3:4" x14ac:dyDescent="0.25">
      <c r="C130" t="s">
        <v>391</v>
      </c>
      <c r="D130" t="s">
        <v>48</v>
      </c>
    </row>
    <row r="131" spans="3:4" x14ac:dyDescent="0.25">
      <c r="C131" t="s">
        <v>53</v>
      </c>
      <c r="D131" t="s">
        <v>48</v>
      </c>
    </row>
    <row r="132" spans="3:4" x14ac:dyDescent="0.25">
      <c r="C132" t="s">
        <v>54</v>
      </c>
      <c r="D132" t="s">
        <v>48</v>
      </c>
    </row>
    <row r="133" spans="3:4" x14ac:dyDescent="0.25">
      <c r="C133" t="s">
        <v>388</v>
      </c>
      <c r="D133" t="s">
        <v>49</v>
      </c>
    </row>
    <row r="134" spans="3:4" x14ac:dyDescent="0.25">
      <c r="C134" t="s">
        <v>55</v>
      </c>
      <c r="D134" t="s">
        <v>48</v>
      </c>
    </row>
    <row r="135" spans="3:4" x14ac:dyDescent="0.25">
      <c r="C135" t="s">
        <v>56</v>
      </c>
      <c r="D135" t="s">
        <v>48</v>
      </c>
    </row>
    <row r="136" spans="3:4" x14ac:dyDescent="0.25">
      <c r="C136" t="s">
        <v>57</v>
      </c>
      <c r="D136" t="s">
        <v>48</v>
      </c>
    </row>
    <row r="137" spans="3:4" x14ac:dyDescent="0.25">
      <c r="C137" t="s">
        <v>58</v>
      </c>
      <c r="D137" t="s">
        <v>48</v>
      </c>
    </row>
    <row r="138" spans="3:4" x14ac:dyDescent="0.25">
      <c r="C138" t="s">
        <v>59</v>
      </c>
      <c r="D138" t="s">
        <v>48</v>
      </c>
    </row>
    <row r="139" spans="3:4" x14ac:dyDescent="0.25">
      <c r="C139" t="s">
        <v>60</v>
      </c>
      <c r="D139" t="s">
        <v>49</v>
      </c>
    </row>
    <row r="140" spans="3:4" x14ac:dyDescent="0.25">
      <c r="C140" t="s">
        <v>61</v>
      </c>
      <c r="D140" t="s">
        <v>48</v>
      </c>
    </row>
    <row r="141" spans="3:4" x14ac:dyDescent="0.25">
      <c r="C141" t="s">
        <v>62</v>
      </c>
      <c r="D141" t="s">
        <v>49</v>
      </c>
    </row>
    <row r="142" spans="3:4" x14ac:dyDescent="0.25">
      <c r="C142" t="s">
        <v>63</v>
      </c>
      <c r="D142" t="s">
        <v>48</v>
      </c>
    </row>
    <row r="143" spans="3:4" x14ac:dyDescent="0.25">
      <c r="C143" t="s">
        <v>64</v>
      </c>
      <c r="D143" t="s">
        <v>49</v>
      </c>
    </row>
    <row r="144" spans="3:4" x14ac:dyDescent="0.25">
      <c r="C144" t="s">
        <v>65</v>
      </c>
      <c r="D144" t="s">
        <v>49</v>
      </c>
    </row>
    <row r="145" spans="3:4" x14ac:dyDescent="0.25">
      <c r="C145" t="s">
        <v>66</v>
      </c>
      <c r="D145" t="s">
        <v>48</v>
      </c>
    </row>
    <row r="146" spans="3:4" x14ac:dyDescent="0.25">
      <c r="C146" t="s">
        <v>67</v>
      </c>
      <c r="D146" t="s">
        <v>48</v>
      </c>
    </row>
    <row r="147" spans="3:4" x14ac:dyDescent="0.25">
      <c r="C147" t="s">
        <v>68</v>
      </c>
      <c r="D147" t="s">
        <v>49</v>
      </c>
    </row>
    <row r="148" spans="3:4" x14ac:dyDescent="0.25">
      <c r="C148" t="s">
        <v>69</v>
      </c>
      <c r="D148" t="s">
        <v>49</v>
      </c>
    </row>
    <row r="149" spans="3:4" x14ac:dyDescent="0.25">
      <c r="C149" t="s">
        <v>70</v>
      </c>
      <c r="D149" t="s">
        <v>49</v>
      </c>
    </row>
    <row r="150" spans="3:4" x14ac:dyDescent="0.25">
      <c r="C150" t="s">
        <v>71</v>
      </c>
      <c r="D150" t="s">
        <v>49</v>
      </c>
    </row>
    <row r="151" spans="3:4" x14ac:dyDescent="0.25">
      <c r="C151" t="s">
        <v>72</v>
      </c>
      <c r="D151" t="s">
        <v>49</v>
      </c>
    </row>
    <row r="152" spans="3:4" x14ac:dyDescent="0.25">
      <c r="C152" t="s">
        <v>71</v>
      </c>
      <c r="D152" t="s">
        <v>49</v>
      </c>
    </row>
    <row r="153" spans="3:4" x14ac:dyDescent="0.25">
      <c r="C153" t="s">
        <v>73</v>
      </c>
      <c r="D153" t="s">
        <v>48</v>
      </c>
    </row>
    <row r="154" spans="3:4" x14ac:dyDescent="0.25">
      <c r="C154" t="s">
        <v>74</v>
      </c>
      <c r="D154" t="s">
        <v>49</v>
      </c>
    </row>
    <row r="155" spans="3:4" x14ac:dyDescent="0.25">
      <c r="C155" t="s">
        <v>75</v>
      </c>
      <c r="D155" t="s">
        <v>48</v>
      </c>
    </row>
    <row r="156" spans="3:4" x14ac:dyDescent="0.25">
      <c r="C156" t="s">
        <v>76</v>
      </c>
      <c r="D156" t="s">
        <v>48</v>
      </c>
    </row>
    <row r="157" spans="3:4" x14ac:dyDescent="0.25">
      <c r="C157" t="s">
        <v>77</v>
      </c>
      <c r="D157" t="s">
        <v>49</v>
      </c>
    </row>
    <row r="158" spans="3:4" x14ac:dyDescent="0.25">
      <c r="C158" t="s">
        <v>78</v>
      </c>
      <c r="D158" t="s">
        <v>48</v>
      </c>
    </row>
    <row r="159" spans="3:4" x14ac:dyDescent="0.25">
      <c r="C159" t="s">
        <v>79</v>
      </c>
      <c r="D159" t="s">
        <v>48</v>
      </c>
    </row>
    <row r="160" spans="3:4" x14ac:dyDescent="0.25">
      <c r="C160" t="s">
        <v>80</v>
      </c>
      <c r="D160" t="s">
        <v>48</v>
      </c>
    </row>
    <row r="161" spans="3:4" x14ac:dyDescent="0.25">
      <c r="C161" t="s">
        <v>81</v>
      </c>
      <c r="D161" t="s">
        <v>48</v>
      </c>
    </row>
    <row r="162" spans="3:4" x14ac:dyDescent="0.25">
      <c r="C162" t="s">
        <v>82</v>
      </c>
      <c r="D162" t="s">
        <v>48</v>
      </c>
    </row>
    <row r="163" spans="3:4" x14ac:dyDescent="0.25">
      <c r="C163" t="s">
        <v>83</v>
      </c>
      <c r="D163" t="s">
        <v>48</v>
      </c>
    </row>
    <row r="164" spans="3:4" x14ac:dyDescent="0.25">
      <c r="C164" t="s">
        <v>84</v>
      </c>
      <c r="D164" t="s">
        <v>49</v>
      </c>
    </row>
    <row r="165" spans="3:4" x14ac:dyDescent="0.25">
      <c r="C165" t="s">
        <v>85</v>
      </c>
      <c r="D165" t="s">
        <v>48</v>
      </c>
    </row>
    <row r="166" spans="3:4" x14ac:dyDescent="0.25">
      <c r="C166" t="s">
        <v>22</v>
      </c>
      <c r="D166" t="s">
        <v>48</v>
      </c>
    </row>
    <row r="167" spans="3:4" x14ac:dyDescent="0.25">
      <c r="C167" t="s">
        <v>86</v>
      </c>
      <c r="D167" t="s">
        <v>48</v>
      </c>
    </row>
    <row r="168" spans="3:4" x14ac:dyDescent="0.25">
      <c r="C168" t="s">
        <v>87</v>
      </c>
      <c r="D168" t="s">
        <v>48</v>
      </c>
    </row>
    <row r="169" spans="3:4" x14ac:dyDescent="0.25">
      <c r="C169" t="s">
        <v>88</v>
      </c>
      <c r="D169" t="s">
        <v>48</v>
      </c>
    </row>
    <row r="170" spans="3:4" x14ac:dyDescent="0.25">
      <c r="C170" t="s">
        <v>89</v>
      </c>
      <c r="D170" t="s">
        <v>49</v>
      </c>
    </row>
    <row r="171" spans="3:4" x14ac:dyDescent="0.25">
      <c r="C171" t="s">
        <v>90</v>
      </c>
      <c r="D171" t="s">
        <v>49</v>
      </c>
    </row>
    <row r="172" spans="3:4" x14ac:dyDescent="0.25">
      <c r="C172" t="s">
        <v>91</v>
      </c>
      <c r="D172" t="s">
        <v>49</v>
      </c>
    </row>
    <row r="173" spans="3:4" x14ac:dyDescent="0.25">
      <c r="C173" t="s">
        <v>92</v>
      </c>
      <c r="D173" t="s">
        <v>49</v>
      </c>
    </row>
    <row r="174" spans="3:4" x14ac:dyDescent="0.25">
      <c r="C174" t="s">
        <v>93</v>
      </c>
      <c r="D174" t="s">
        <v>49</v>
      </c>
    </row>
    <row r="175" spans="3:4" x14ac:dyDescent="0.25">
      <c r="C175" t="s">
        <v>94</v>
      </c>
      <c r="D175" t="s">
        <v>48</v>
      </c>
    </row>
    <row r="176" spans="3:4" x14ac:dyDescent="0.25">
      <c r="C176" t="s">
        <v>71</v>
      </c>
      <c r="D176" t="s">
        <v>48</v>
      </c>
    </row>
    <row r="177" spans="3:4" x14ac:dyDescent="0.25">
      <c r="C177" t="s">
        <v>95</v>
      </c>
      <c r="D177" t="s">
        <v>48</v>
      </c>
    </row>
    <row r="178" spans="3:4" x14ac:dyDescent="0.25">
      <c r="C178" t="s">
        <v>96</v>
      </c>
      <c r="D178" t="s">
        <v>48</v>
      </c>
    </row>
    <row r="179" spans="3:4" x14ac:dyDescent="0.25">
      <c r="C179" t="s">
        <v>97</v>
      </c>
      <c r="D179" t="s">
        <v>49</v>
      </c>
    </row>
    <row r="180" spans="3:4" x14ac:dyDescent="0.25">
      <c r="C180" t="s">
        <v>98</v>
      </c>
      <c r="D180" t="s">
        <v>48</v>
      </c>
    </row>
    <row r="181" spans="3:4" x14ac:dyDescent="0.25">
      <c r="C181" t="s">
        <v>99</v>
      </c>
      <c r="D181" t="s">
        <v>48</v>
      </c>
    </row>
    <row r="182" spans="3:4" x14ac:dyDescent="0.25">
      <c r="C182" t="s">
        <v>100</v>
      </c>
      <c r="D182" t="s">
        <v>48</v>
      </c>
    </row>
    <row r="183" spans="3:4" x14ac:dyDescent="0.25">
      <c r="C183" t="s">
        <v>101</v>
      </c>
      <c r="D183" t="s">
        <v>48</v>
      </c>
    </row>
    <row r="184" spans="3:4" x14ac:dyDescent="0.25">
      <c r="C184" t="s">
        <v>102</v>
      </c>
      <c r="D184" t="s">
        <v>49</v>
      </c>
    </row>
    <row r="185" spans="3:4" x14ac:dyDescent="0.25">
      <c r="C185" t="s">
        <v>103</v>
      </c>
      <c r="D185" t="s">
        <v>48</v>
      </c>
    </row>
    <row r="186" spans="3:4" x14ac:dyDescent="0.25">
      <c r="C186" t="s">
        <v>104</v>
      </c>
      <c r="D186" t="s">
        <v>49</v>
      </c>
    </row>
    <row r="187" spans="3:4" x14ac:dyDescent="0.25">
      <c r="C187" t="s">
        <v>105</v>
      </c>
      <c r="D187" t="s">
        <v>48</v>
      </c>
    </row>
    <row r="188" spans="3:4" x14ac:dyDescent="0.25">
      <c r="C188" t="s">
        <v>106</v>
      </c>
      <c r="D188" t="s">
        <v>49</v>
      </c>
    </row>
    <row r="189" spans="3:4" x14ac:dyDescent="0.25">
      <c r="C189" t="s">
        <v>107</v>
      </c>
      <c r="D189" t="s">
        <v>48</v>
      </c>
    </row>
    <row r="192" spans="3:4" x14ac:dyDescent="0.25">
      <c r="C192" t="s">
        <v>108</v>
      </c>
      <c r="D192" t="s">
        <v>48</v>
      </c>
    </row>
    <row r="193" spans="3:4" x14ac:dyDescent="0.25">
      <c r="C193" t="s">
        <v>109</v>
      </c>
      <c r="D193" t="s">
        <v>49</v>
      </c>
    </row>
    <row r="194" spans="3:4" x14ac:dyDescent="0.25">
      <c r="C194" t="s">
        <v>110</v>
      </c>
      <c r="D194" t="s">
        <v>49</v>
      </c>
    </row>
    <row r="195" spans="3:4" x14ac:dyDescent="0.25">
      <c r="C195" t="s">
        <v>111</v>
      </c>
      <c r="D195" t="s">
        <v>48</v>
      </c>
    </row>
    <row r="196" spans="3:4" x14ac:dyDescent="0.25">
      <c r="C196" t="s">
        <v>112</v>
      </c>
      <c r="D196" t="s">
        <v>48</v>
      </c>
    </row>
    <row r="197" spans="3:4" x14ac:dyDescent="0.25">
      <c r="C197" t="s">
        <v>113</v>
      </c>
      <c r="D197" t="s">
        <v>49</v>
      </c>
    </row>
    <row r="198" spans="3:4" x14ac:dyDescent="0.25">
      <c r="C198" t="s">
        <v>114</v>
      </c>
      <c r="D198" t="s">
        <v>49</v>
      </c>
    </row>
    <row r="199" spans="3:4" x14ac:dyDescent="0.25">
      <c r="C199" t="s">
        <v>115</v>
      </c>
      <c r="D199" t="s">
        <v>48</v>
      </c>
    </row>
    <row r="200" spans="3:4" x14ac:dyDescent="0.25">
      <c r="C200" t="s">
        <v>116</v>
      </c>
      <c r="D200" t="s">
        <v>49</v>
      </c>
    </row>
    <row r="201" spans="3:4" x14ac:dyDescent="0.25">
      <c r="C201" t="s">
        <v>117</v>
      </c>
      <c r="D201" t="s">
        <v>48</v>
      </c>
    </row>
    <row r="202" spans="3:4" x14ac:dyDescent="0.25">
      <c r="C202" t="s">
        <v>118</v>
      </c>
      <c r="D202" t="s">
        <v>48</v>
      </c>
    </row>
    <row r="203" spans="3:4" x14ac:dyDescent="0.25">
      <c r="C203" t="s">
        <v>119</v>
      </c>
      <c r="D203" t="s">
        <v>48</v>
      </c>
    </row>
    <row r="204" spans="3:4" x14ac:dyDescent="0.25">
      <c r="C204" t="s">
        <v>120</v>
      </c>
      <c r="D204" t="s">
        <v>48</v>
      </c>
    </row>
    <row r="205" spans="3:4" x14ac:dyDescent="0.25">
      <c r="C205" t="s">
        <v>121</v>
      </c>
      <c r="D205" t="s">
        <v>48</v>
      </c>
    </row>
    <row r="206" spans="3:4" x14ac:dyDescent="0.25">
      <c r="C206" t="s">
        <v>122</v>
      </c>
      <c r="D206" t="s">
        <v>48</v>
      </c>
    </row>
    <row r="207" spans="3:4" x14ac:dyDescent="0.25">
      <c r="C207" t="s">
        <v>123</v>
      </c>
      <c r="D207" t="s">
        <v>48</v>
      </c>
    </row>
    <row r="208" spans="3:4" x14ac:dyDescent="0.25">
      <c r="C208" t="s">
        <v>124</v>
      </c>
      <c r="D208" t="s">
        <v>48</v>
      </c>
    </row>
    <row r="209" spans="3:4" x14ac:dyDescent="0.25">
      <c r="C209" t="s">
        <v>125</v>
      </c>
      <c r="D209" t="s">
        <v>49</v>
      </c>
    </row>
    <row r="210" spans="3:4" x14ac:dyDescent="0.25">
      <c r="C210" t="s">
        <v>126</v>
      </c>
      <c r="D210" t="s">
        <v>48</v>
      </c>
    </row>
    <row r="211" spans="3:4" x14ac:dyDescent="0.25">
      <c r="C211" t="s">
        <v>127</v>
      </c>
      <c r="D211" t="s">
        <v>48</v>
      </c>
    </row>
    <row r="212" spans="3:4" x14ac:dyDescent="0.25">
      <c r="C212" t="s">
        <v>128</v>
      </c>
      <c r="D212" t="s">
        <v>49</v>
      </c>
    </row>
    <row r="213" spans="3:4" x14ac:dyDescent="0.25">
      <c r="C213" t="s">
        <v>129</v>
      </c>
      <c r="D213" t="s">
        <v>49</v>
      </c>
    </row>
    <row r="214" spans="3:4" x14ac:dyDescent="0.25">
      <c r="C214" t="s">
        <v>130</v>
      </c>
      <c r="D214" t="s">
        <v>48</v>
      </c>
    </row>
    <row r="215" spans="3:4" x14ac:dyDescent="0.25">
      <c r="C215" t="s">
        <v>1</v>
      </c>
      <c r="D215" t="s">
        <v>49</v>
      </c>
    </row>
    <row r="216" spans="3:4" x14ac:dyDescent="0.25">
      <c r="C216" t="s">
        <v>131</v>
      </c>
      <c r="D216" t="s">
        <v>48</v>
      </c>
    </row>
    <row r="217" spans="3:4" x14ac:dyDescent="0.25">
      <c r="C217" t="s">
        <v>132</v>
      </c>
      <c r="D217" t="s">
        <v>48</v>
      </c>
    </row>
    <row r="218" spans="3:4" x14ac:dyDescent="0.25">
      <c r="C218" t="s">
        <v>133</v>
      </c>
      <c r="D218" t="s">
        <v>48</v>
      </c>
    </row>
    <row r="219" spans="3:4" x14ac:dyDescent="0.25">
      <c r="C219" t="s">
        <v>134</v>
      </c>
      <c r="D219" t="s">
        <v>49</v>
      </c>
    </row>
    <row r="220" spans="3:4" x14ac:dyDescent="0.25">
      <c r="C220" t="s">
        <v>135</v>
      </c>
      <c r="D220" t="s">
        <v>49</v>
      </c>
    </row>
    <row r="221" spans="3:4" x14ac:dyDescent="0.25">
      <c r="C221" t="s">
        <v>136</v>
      </c>
      <c r="D221" t="s">
        <v>48</v>
      </c>
    </row>
    <row r="222" spans="3:4" x14ac:dyDescent="0.25">
      <c r="C222" t="s">
        <v>137</v>
      </c>
      <c r="D222" t="s">
        <v>49</v>
      </c>
    </row>
    <row r="223" spans="3:4" x14ac:dyDescent="0.25">
      <c r="C223" t="s">
        <v>138</v>
      </c>
      <c r="D223" t="s">
        <v>48</v>
      </c>
    </row>
    <row r="224" spans="3:4" x14ac:dyDescent="0.25">
      <c r="C224" t="s">
        <v>139</v>
      </c>
      <c r="D224" t="s">
        <v>48</v>
      </c>
    </row>
    <row r="225" spans="3:4" x14ac:dyDescent="0.25">
      <c r="C225" t="s">
        <v>140</v>
      </c>
      <c r="D225" t="s">
        <v>48</v>
      </c>
    </row>
    <row r="226" spans="3:4" x14ac:dyDescent="0.25">
      <c r="C226" t="s">
        <v>141</v>
      </c>
      <c r="D226" t="s">
        <v>48</v>
      </c>
    </row>
    <row r="227" spans="3:4" x14ac:dyDescent="0.25">
      <c r="C227" t="s">
        <v>142</v>
      </c>
      <c r="D227" t="s">
        <v>49</v>
      </c>
    </row>
    <row r="228" spans="3:4" x14ac:dyDescent="0.25">
      <c r="C228" t="s">
        <v>143</v>
      </c>
      <c r="D228" t="s">
        <v>49</v>
      </c>
    </row>
    <row r="229" spans="3:4" x14ac:dyDescent="0.25">
      <c r="C229" t="s">
        <v>144</v>
      </c>
      <c r="D229" t="s">
        <v>49</v>
      </c>
    </row>
    <row r="230" spans="3:4" x14ac:dyDescent="0.25">
      <c r="C230" t="s">
        <v>145</v>
      </c>
      <c r="D230" t="s">
        <v>49</v>
      </c>
    </row>
    <row r="231" spans="3:4" x14ac:dyDescent="0.25">
      <c r="C231" t="s">
        <v>145</v>
      </c>
      <c r="D231" t="s">
        <v>49</v>
      </c>
    </row>
    <row r="232" spans="3:4" x14ac:dyDescent="0.25">
      <c r="C232" t="s">
        <v>146</v>
      </c>
      <c r="D232" t="s">
        <v>49</v>
      </c>
    </row>
    <row r="233" spans="3:4" x14ac:dyDescent="0.25">
      <c r="C233" t="s">
        <v>147</v>
      </c>
      <c r="D233" t="s">
        <v>49</v>
      </c>
    </row>
    <row r="234" spans="3:4" x14ac:dyDescent="0.25">
      <c r="C234" t="s">
        <v>148</v>
      </c>
      <c r="D234" t="s">
        <v>48</v>
      </c>
    </row>
    <row r="235" spans="3:4" x14ac:dyDescent="0.25">
      <c r="C235" t="s">
        <v>149</v>
      </c>
      <c r="D235" t="s">
        <v>49</v>
      </c>
    </row>
    <row r="236" spans="3:4" x14ac:dyDescent="0.25">
      <c r="C236" t="s">
        <v>150</v>
      </c>
      <c r="D236" t="s">
        <v>48</v>
      </c>
    </row>
    <row r="237" spans="3:4" x14ac:dyDescent="0.25">
      <c r="C237" t="s">
        <v>151</v>
      </c>
      <c r="D237" t="s">
        <v>48</v>
      </c>
    </row>
    <row r="238" spans="3:4" x14ac:dyDescent="0.25">
      <c r="C238" t="s">
        <v>152</v>
      </c>
      <c r="D238" t="s">
        <v>49</v>
      </c>
    </row>
    <row r="239" spans="3:4" x14ac:dyDescent="0.25">
      <c r="C239" t="s">
        <v>150</v>
      </c>
      <c r="D239" t="s">
        <v>49</v>
      </c>
    </row>
    <row r="240" spans="3:4" x14ac:dyDescent="0.25">
      <c r="C240" t="s">
        <v>153</v>
      </c>
      <c r="D240" t="s">
        <v>48</v>
      </c>
    </row>
    <row r="241" spans="3:4" x14ac:dyDescent="0.25">
      <c r="C241" t="s">
        <v>154</v>
      </c>
      <c r="D241" t="s">
        <v>48</v>
      </c>
    </row>
    <row r="242" spans="3:4" x14ac:dyDescent="0.25">
      <c r="C242" t="s">
        <v>110</v>
      </c>
      <c r="D242" t="s">
        <v>49</v>
      </c>
    </row>
    <row r="243" spans="3:4" x14ac:dyDescent="0.25">
      <c r="C243" t="s">
        <v>155</v>
      </c>
      <c r="D243" t="s">
        <v>49</v>
      </c>
    </row>
    <row r="244" spans="3:4" x14ac:dyDescent="0.25">
      <c r="C244" t="s">
        <v>156</v>
      </c>
      <c r="D244" t="s">
        <v>48</v>
      </c>
    </row>
    <row r="245" spans="3:4" x14ac:dyDescent="0.25">
      <c r="C245" t="s">
        <v>157</v>
      </c>
      <c r="D245" t="s">
        <v>49</v>
      </c>
    </row>
    <row r="246" spans="3:4" x14ac:dyDescent="0.25">
      <c r="C246" t="s">
        <v>158</v>
      </c>
      <c r="D246" t="s">
        <v>48</v>
      </c>
    </row>
    <row r="247" spans="3:4" x14ac:dyDescent="0.25">
      <c r="C247" t="s">
        <v>159</v>
      </c>
      <c r="D247" t="s">
        <v>48</v>
      </c>
    </row>
    <row r="248" spans="3:4" x14ac:dyDescent="0.25">
      <c r="C248" t="s">
        <v>160</v>
      </c>
      <c r="D248" t="s">
        <v>48</v>
      </c>
    </row>
    <row r="249" spans="3:4" x14ac:dyDescent="0.25">
      <c r="C249" t="s">
        <v>161</v>
      </c>
      <c r="D249" t="s">
        <v>48</v>
      </c>
    </row>
    <row r="250" spans="3:4" x14ac:dyDescent="0.25">
      <c r="C250" t="s">
        <v>385</v>
      </c>
      <c r="D250" t="s">
        <v>48</v>
      </c>
    </row>
    <row r="251" spans="3:4" x14ac:dyDescent="0.25">
      <c r="C251" t="s">
        <v>162</v>
      </c>
      <c r="D251" t="s">
        <v>48</v>
      </c>
    </row>
    <row r="252" spans="3:4" x14ac:dyDescent="0.25">
      <c r="C252" t="s">
        <v>163</v>
      </c>
      <c r="D252" t="s">
        <v>48</v>
      </c>
    </row>
    <row r="253" spans="3:4" x14ac:dyDescent="0.25">
      <c r="C253" t="s">
        <v>164</v>
      </c>
      <c r="D253" t="s">
        <v>49</v>
      </c>
    </row>
    <row r="254" spans="3:4" x14ac:dyDescent="0.25">
      <c r="C254" t="s">
        <v>165</v>
      </c>
      <c r="D254" t="s">
        <v>48</v>
      </c>
    </row>
    <row r="255" spans="3:4" x14ac:dyDescent="0.25">
      <c r="C255" t="s">
        <v>166</v>
      </c>
      <c r="D255" t="s">
        <v>48</v>
      </c>
    </row>
    <row r="256" spans="3:4" x14ac:dyDescent="0.25">
      <c r="C256" t="s">
        <v>167</v>
      </c>
      <c r="D256" t="s">
        <v>48</v>
      </c>
    </row>
    <row r="257" spans="3:4" x14ac:dyDescent="0.25">
      <c r="C257" t="s">
        <v>168</v>
      </c>
      <c r="D257" t="s">
        <v>49</v>
      </c>
    </row>
    <row r="258" spans="3:4" x14ac:dyDescent="0.25">
      <c r="C258" t="s">
        <v>169</v>
      </c>
      <c r="D258" t="s">
        <v>49</v>
      </c>
    </row>
    <row r="259" spans="3:4" x14ac:dyDescent="0.25">
      <c r="C259" t="s">
        <v>170</v>
      </c>
      <c r="D259" t="s">
        <v>48</v>
      </c>
    </row>
    <row r="260" spans="3:4" x14ac:dyDescent="0.25">
      <c r="C260" t="s">
        <v>171</v>
      </c>
      <c r="D260" t="s">
        <v>48</v>
      </c>
    </row>
    <row r="261" spans="3:4" x14ac:dyDescent="0.25">
      <c r="C261" t="s">
        <v>172</v>
      </c>
      <c r="D261" t="s">
        <v>48</v>
      </c>
    </row>
    <row r="262" spans="3:4" x14ac:dyDescent="0.25">
      <c r="C262" t="s">
        <v>173</v>
      </c>
      <c r="D262" t="s">
        <v>48</v>
      </c>
    </row>
    <row r="263" spans="3:4" x14ac:dyDescent="0.25">
      <c r="C263" t="s">
        <v>174</v>
      </c>
      <c r="D263" t="s">
        <v>48</v>
      </c>
    </row>
    <row r="264" spans="3:4" x14ac:dyDescent="0.25">
      <c r="C264" t="s">
        <v>175</v>
      </c>
      <c r="D264" t="s">
        <v>48</v>
      </c>
    </row>
    <row r="265" spans="3:4" x14ac:dyDescent="0.25">
      <c r="C265" t="s">
        <v>176</v>
      </c>
      <c r="D265" t="s">
        <v>49</v>
      </c>
    </row>
    <row r="266" spans="3:4" x14ac:dyDescent="0.25">
      <c r="C266" t="s">
        <v>177</v>
      </c>
      <c r="D266" t="s">
        <v>48</v>
      </c>
    </row>
    <row r="267" spans="3:4" x14ac:dyDescent="0.25">
      <c r="C267" t="s">
        <v>178</v>
      </c>
      <c r="D267" t="s">
        <v>49</v>
      </c>
    </row>
    <row r="268" spans="3:4" x14ac:dyDescent="0.25">
      <c r="C268" t="s">
        <v>179</v>
      </c>
      <c r="D268" t="s">
        <v>48</v>
      </c>
    </row>
    <row r="269" spans="3:4" x14ac:dyDescent="0.25">
      <c r="C269" t="s">
        <v>180</v>
      </c>
      <c r="D269" t="s">
        <v>49</v>
      </c>
    </row>
    <row r="270" spans="3:4" x14ac:dyDescent="0.25">
      <c r="C270" t="s">
        <v>181</v>
      </c>
      <c r="D270" t="s">
        <v>48</v>
      </c>
    </row>
    <row r="271" spans="3:4" x14ac:dyDescent="0.25">
      <c r="C271" t="s">
        <v>182</v>
      </c>
      <c r="D271" t="s">
        <v>48</v>
      </c>
    </row>
    <row r="272" spans="3:4" x14ac:dyDescent="0.25">
      <c r="C272" t="s">
        <v>183</v>
      </c>
      <c r="D272" t="s">
        <v>48</v>
      </c>
    </row>
    <row r="273" spans="3:4" x14ac:dyDescent="0.25">
      <c r="C273" t="s">
        <v>184</v>
      </c>
      <c r="D273" t="s">
        <v>48</v>
      </c>
    </row>
    <row r="274" spans="3:4" x14ac:dyDescent="0.25">
      <c r="C274" t="s">
        <v>386</v>
      </c>
      <c r="D274" t="s">
        <v>48</v>
      </c>
    </row>
    <row r="275" spans="3:4" x14ac:dyDescent="0.25">
      <c r="C275" t="s">
        <v>185</v>
      </c>
      <c r="D275" t="s">
        <v>48</v>
      </c>
    </row>
    <row r="276" spans="3:4" x14ac:dyDescent="0.25">
      <c r="C276" t="s">
        <v>186</v>
      </c>
      <c r="D276" t="s">
        <v>48</v>
      </c>
    </row>
    <row r="277" spans="3:4" x14ac:dyDescent="0.25">
      <c r="C277" t="s">
        <v>187</v>
      </c>
      <c r="D277" t="s">
        <v>48</v>
      </c>
    </row>
    <row r="278" spans="3:4" x14ac:dyDescent="0.25">
      <c r="C278" t="s">
        <v>188</v>
      </c>
      <c r="D278" t="s">
        <v>49</v>
      </c>
    </row>
    <row r="279" spans="3:4" x14ac:dyDescent="0.25">
      <c r="C279" t="s">
        <v>189</v>
      </c>
      <c r="D279" t="s">
        <v>48</v>
      </c>
    </row>
    <row r="280" spans="3:4" x14ac:dyDescent="0.25">
      <c r="C280" t="s">
        <v>86</v>
      </c>
      <c r="D280" t="s">
        <v>48</v>
      </c>
    </row>
    <row r="281" spans="3:4" x14ac:dyDescent="0.25">
      <c r="C281" t="s">
        <v>86</v>
      </c>
      <c r="D281" t="s">
        <v>48</v>
      </c>
    </row>
    <row r="282" spans="3:4" x14ac:dyDescent="0.25">
      <c r="C282" t="s">
        <v>190</v>
      </c>
      <c r="D282" t="s">
        <v>49</v>
      </c>
    </row>
    <row r="283" spans="3:4" x14ac:dyDescent="0.25">
      <c r="C283" t="s">
        <v>191</v>
      </c>
      <c r="D283" t="s">
        <v>48</v>
      </c>
    </row>
    <row r="284" spans="3:4" x14ac:dyDescent="0.25">
      <c r="C284" t="s">
        <v>192</v>
      </c>
      <c r="D284" t="s">
        <v>49</v>
      </c>
    </row>
    <row r="285" spans="3:4" x14ac:dyDescent="0.25">
      <c r="C285" t="s">
        <v>193</v>
      </c>
      <c r="D285" t="s">
        <v>48</v>
      </c>
    </row>
    <row r="286" spans="3:4" x14ac:dyDescent="0.25">
      <c r="C286" t="s">
        <v>194</v>
      </c>
      <c r="D286" t="s">
        <v>48</v>
      </c>
    </row>
    <row r="287" spans="3:4" x14ac:dyDescent="0.25">
      <c r="C287" t="s">
        <v>195</v>
      </c>
      <c r="D287" t="s">
        <v>49</v>
      </c>
    </row>
    <row r="288" spans="3:4" x14ac:dyDescent="0.25">
      <c r="C288" t="s">
        <v>196</v>
      </c>
      <c r="D288" t="s">
        <v>49</v>
      </c>
    </row>
    <row r="289" spans="3:4" x14ac:dyDescent="0.25">
      <c r="C289" t="s">
        <v>197</v>
      </c>
      <c r="D289" t="s">
        <v>49</v>
      </c>
    </row>
    <row r="290" spans="3:4" x14ac:dyDescent="0.25">
      <c r="C290" t="s">
        <v>198</v>
      </c>
      <c r="D290" t="s">
        <v>48</v>
      </c>
    </row>
    <row r="291" spans="3:4" x14ac:dyDescent="0.25">
      <c r="C291" t="s">
        <v>199</v>
      </c>
      <c r="D291" t="s">
        <v>48</v>
      </c>
    </row>
    <row r="292" spans="3:4" x14ac:dyDescent="0.25">
      <c r="C292" t="s">
        <v>200</v>
      </c>
      <c r="D292" t="s">
        <v>48</v>
      </c>
    </row>
    <row r="293" spans="3:4" x14ac:dyDescent="0.25">
      <c r="C293" t="s">
        <v>201</v>
      </c>
      <c r="D293" t="s">
        <v>48</v>
      </c>
    </row>
    <row r="294" spans="3:4" x14ac:dyDescent="0.25">
      <c r="C294" t="s">
        <v>202</v>
      </c>
      <c r="D294" t="s">
        <v>48</v>
      </c>
    </row>
    <row r="295" spans="3:4" x14ac:dyDescent="0.25">
      <c r="C295" t="s">
        <v>203</v>
      </c>
      <c r="D295" t="s">
        <v>48</v>
      </c>
    </row>
    <row r="296" spans="3:4" x14ac:dyDescent="0.25">
      <c r="C296" t="s">
        <v>204</v>
      </c>
      <c r="D296" t="s">
        <v>49</v>
      </c>
    </row>
    <row r="297" spans="3:4" x14ac:dyDescent="0.25">
      <c r="C297" t="s">
        <v>205</v>
      </c>
      <c r="D297" t="s">
        <v>48</v>
      </c>
    </row>
    <row r="298" spans="3:4" x14ac:dyDescent="0.25">
      <c r="C298" t="s">
        <v>206</v>
      </c>
      <c r="D298" t="s">
        <v>49</v>
      </c>
    </row>
    <row r="299" spans="3:4" x14ac:dyDescent="0.25">
      <c r="C299" t="s">
        <v>207</v>
      </c>
      <c r="D299" t="s">
        <v>49</v>
      </c>
    </row>
    <row r="300" spans="3:4" x14ac:dyDescent="0.25">
      <c r="C300" t="s">
        <v>208</v>
      </c>
      <c r="D300" t="s">
        <v>49</v>
      </c>
    </row>
    <row r="301" spans="3:4" x14ac:dyDescent="0.25">
      <c r="C301" t="s">
        <v>209</v>
      </c>
      <c r="D301" t="s">
        <v>48</v>
      </c>
    </row>
    <row r="302" spans="3:4" x14ac:dyDescent="0.25">
      <c r="C302" t="s">
        <v>210</v>
      </c>
      <c r="D302" t="s">
        <v>48</v>
      </c>
    </row>
    <row r="303" spans="3:4" x14ac:dyDescent="0.25">
      <c r="C303" t="s">
        <v>211</v>
      </c>
      <c r="D303" t="s">
        <v>49</v>
      </c>
    </row>
    <row r="304" spans="3:4" x14ac:dyDescent="0.25">
      <c r="C304" t="s">
        <v>212</v>
      </c>
      <c r="D304" t="s">
        <v>49</v>
      </c>
    </row>
    <row r="305" spans="3:4" x14ac:dyDescent="0.25">
      <c r="C305" t="s">
        <v>213</v>
      </c>
      <c r="D305" t="s">
        <v>49</v>
      </c>
    </row>
    <row r="306" spans="3:4" x14ac:dyDescent="0.25">
      <c r="C306" t="s">
        <v>214</v>
      </c>
      <c r="D306" t="s">
        <v>48</v>
      </c>
    </row>
    <row r="307" spans="3:4" x14ac:dyDescent="0.25">
      <c r="C307" t="s">
        <v>215</v>
      </c>
      <c r="D307" t="s">
        <v>48</v>
      </c>
    </row>
    <row r="308" spans="3:4" x14ac:dyDescent="0.25">
      <c r="C308" t="s">
        <v>216</v>
      </c>
      <c r="D308" t="s">
        <v>48</v>
      </c>
    </row>
    <row r="309" spans="3:4" x14ac:dyDescent="0.25">
      <c r="C309" t="s">
        <v>217</v>
      </c>
      <c r="D309" t="s">
        <v>49</v>
      </c>
    </row>
    <row r="310" spans="3:4" x14ac:dyDescent="0.25">
      <c r="C310" t="s">
        <v>217</v>
      </c>
      <c r="D310" t="s">
        <v>49</v>
      </c>
    </row>
    <row r="311" spans="3:4" x14ac:dyDescent="0.25">
      <c r="C311" t="s">
        <v>218</v>
      </c>
      <c r="D311" t="s">
        <v>49</v>
      </c>
    </row>
    <row r="312" spans="3:4" x14ac:dyDescent="0.25">
      <c r="C312" t="s">
        <v>219</v>
      </c>
      <c r="D312" t="s">
        <v>48</v>
      </c>
    </row>
    <row r="313" spans="3:4" x14ac:dyDescent="0.25">
      <c r="C313" t="s">
        <v>220</v>
      </c>
      <c r="D313" t="s">
        <v>48</v>
      </c>
    </row>
    <row r="314" spans="3:4" x14ac:dyDescent="0.25">
      <c r="C314" t="s">
        <v>221</v>
      </c>
      <c r="D314" t="s">
        <v>49</v>
      </c>
    </row>
    <row r="315" spans="3:4" x14ac:dyDescent="0.25">
      <c r="C315" t="s">
        <v>222</v>
      </c>
      <c r="D315" t="s">
        <v>48</v>
      </c>
    </row>
    <row r="316" spans="3:4" x14ac:dyDescent="0.25">
      <c r="C316" t="s">
        <v>223</v>
      </c>
      <c r="D316" t="s">
        <v>48</v>
      </c>
    </row>
    <row r="317" spans="3:4" x14ac:dyDescent="0.25">
      <c r="C317" t="s">
        <v>224</v>
      </c>
      <c r="D317" t="s">
        <v>48</v>
      </c>
    </row>
    <row r="320" spans="3:4" x14ac:dyDescent="0.25">
      <c r="C320" t="s">
        <v>225</v>
      </c>
      <c r="D320" t="s">
        <v>49</v>
      </c>
    </row>
    <row r="321" spans="3:4" x14ac:dyDescent="0.25">
      <c r="C321" t="s">
        <v>226</v>
      </c>
      <c r="D321" t="s">
        <v>49</v>
      </c>
    </row>
    <row r="322" spans="3:4" x14ac:dyDescent="0.25">
      <c r="C322" t="s">
        <v>227</v>
      </c>
      <c r="D322" t="s">
        <v>49</v>
      </c>
    </row>
    <row r="323" spans="3:4" x14ac:dyDescent="0.25">
      <c r="C323" t="s">
        <v>228</v>
      </c>
      <c r="D323" t="s">
        <v>48</v>
      </c>
    </row>
    <row r="324" spans="3:4" x14ac:dyDescent="0.25">
      <c r="C324" t="s">
        <v>229</v>
      </c>
      <c r="D324" t="s">
        <v>49</v>
      </c>
    </row>
    <row r="325" spans="3:4" x14ac:dyDescent="0.25">
      <c r="C325" t="s">
        <v>230</v>
      </c>
      <c r="D325" t="s">
        <v>48</v>
      </c>
    </row>
    <row r="326" spans="3:4" x14ac:dyDescent="0.25">
      <c r="C326" t="s">
        <v>231</v>
      </c>
      <c r="D326" t="s">
        <v>49</v>
      </c>
    </row>
    <row r="327" spans="3:4" x14ac:dyDescent="0.25">
      <c r="C327" t="s">
        <v>232</v>
      </c>
      <c r="D327" t="s">
        <v>48</v>
      </c>
    </row>
    <row r="328" spans="3:4" x14ac:dyDescent="0.25">
      <c r="C328" t="s">
        <v>233</v>
      </c>
      <c r="D328" t="s">
        <v>48</v>
      </c>
    </row>
    <row r="329" spans="3:4" x14ac:dyDescent="0.25">
      <c r="C329" t="s">
        <v>119</v>
      </c>
      <c r="D329" t="s">
        <v>48</v>
      </c>
    </row>
    <row r="330" spans="3:4" x14ac:dyDescent="0.25">
      <c r="C330" t="s">
        <v>234</v>
      </c>
      <c r="D330" t="s">
        <v>49</v>
      </c>
    </row>
    <row r="331" spans="3:4" x14ac:dyDescent="0.25">
      <c r="C331" t="s">
        <v>235</v>
      </c>
      <c r="D331" t="s">
        <v>48</v>
      </c>
    </row>
    <row r="332" spans="3:4" x14ac:dyDescent="0.25">
      <c r="C332" t="s">
        <v>236</v>
      </c>
      <c r="D332" t="s">
        <v>49</v>
      </c>
    </row>
    <row r="333" spans="3:4" x14ac:dyDescent="0.25">
      <c r="C333" t="s">
        <v>237</v>
      </c>
      <c r="D333" t="s">
        <v>49</v>
      </c>
    </row>
    <row r="334" spans="3:4" x14ac:dyDescent="0.25">
      <c r="C334" t="s">
        <v>238</v>
      </c>
      <c r="D334" t="s">
        <v>48</v>
      </c>
    </row>
    <row r="335" spans="3:4" x14ac:dyDescent="0.25">
      <c r="C335" t="s">
        <v>239</v>
      </c>
      <c r="D335" t="s">
        <v>48</v>
      </c>
    </row>
    <row r="336" spans="3:4" x14ac:dyDescent="0.25">
      <c r="C336" t="s">
        <v>240</v>
      </c>
      <c r="D336" t="s">
        <v>48</v>
      </c>
    </row>
    <row r="337" spans="3:4" x14ac:dyDescent="0.25">
      <c r="C337" t="s">
        <v>241</v>
      </c>
      <c r="D337" t="s">
        <v>48</v>
      </c>
    </row>
    <row r="338" spans="3:4" x14ac:dyDescent="0.25">
      <c r="C338" t="s">
        <v>242</v>
      </c>
      <c r="D338" t="s">
        <v>48</v>
      </c>
    </row>
    <row r="339" spans="3:4" x14ac:dyDescent="0.25">
      <c r="C339" t="s">
        <v>243</v>
      </c>
      <c r="D339" t="s">
        <v>48</v>
      </c>
    </row>
    <row r="340" spans="3:4" x14ac:dyDescent="0.25">
      <c r="C340" t="s">
        <v>244</v>
      </c>
      <c r="D340" t="s">
        <v>48</v>
      </c>
    </row>
    <row r="341" spans="3:4" x14ac:dyDescent="0.25">
      <c r="C341" t="s">
        <v>387</v>
      </c>
      <c r="D341" t="s">
        <v>48</v>
      </c>
    </row>
    <row r="342" spans="3:4" x14ac:dyDescent="0.25">
      <c r="C342" t="s">
        <v>245</v>
      </c>
      <c r="D342" t="s">
        <v>48</v>
      </c>
    </row>
    <row r="343" spans="3:4" x14ac:dyDescent="0.25">
      <c r="C343" t="s">
        <v>122</v>
      </c>
      <c r="D343" t="s">
        <v>49</v>
      </c>
    </row>
    <row r="344" spans="3:4" x14ac:dyDescent="0.25">
      <c r="C344" t="s">
        <v>246</v>
      </c>
      <c r="D344" t="s">
        <v>48</v>
      </c>
    </row>
    <row r="345" spans="3:4" x14ac:dyDescent="0.25">
      <c r="C345" t="s">
        <v>247</v>
      </c>
      <c r="D345" t="s">
        <v>49</v>
      </c>
    </row>
    <row r="346" spans="3:4" x14ac:dyDescent="0.25">
      <c r="C346" t="s">
        <v>248</v>
      </c>
      <c r="D346" t="s">
        <v>48</v>
      </c>
    </row>
    <row r="347" spans="3:4" x14ac:dyDescent="0.25">
      <c r="C347" t="s">
        <v>249</v>
      </c>
      <c r="D347" t="s">
        <v>48</v>
      </c>
    </row>
    <row r="348" spans="3:4" x14ac:dyDescent="0.25">
      <c r="C348" t="s">
        <v>250</v>
      </c>
      <c r="D348" t="s">
        <v>49</v>
      </c>
    </row>
    <row r="349" spans="3:4" x14ac:dyDescent="0.25">
      <c r="C349" t="s">
        <v>251</v>
      </c>
      <c r="D349" t="s">
        <v>48</v>
      </c>
    </row>
    <row r="350" spans="3:4" x14ac:dyDescent="0.25">
      <c r="C350" t="s">
        <v>252</v>
      </c>
      <c r="D350" t="s">
        <v>49</v>
      </c>
    </row>
    <row r="351" spans="3:4" x14ac:dyDescent="0.25">
      <c r="C351" t="s">
        <v>253</v>
      </c>
      <c r="D351" t="s">
        <v>48</v>
      </c>
    </row>
    <row r="352" spans="3:4" x14ac:dyDescent="0.25">
      <c r="C352" t="s">
        <v>254</v>
      </c>
      <c r="D352" t="s">
        <v>48</v>
      </c>
    </row>
    <row r="353" spans="3:4" x14ac:dyDescent="0.25">
      <c r="C353" t="s">
        <v>255</v>
      </c>
      <c r="D353" t="s">
        <v>49</v>
      </c>
    </row>
    <row r="354" spans="3:4" x14ac:dyDescent="0.25">
      <c r="C354" t="s">
        <v>256</v>
      </c>
      <c r="D354" t="s">
        <v>49</v>
      </c>
    </row>
    <row r="355" spans="3:4" x14ac:dyDescent="0.25">
      <c r="C355" t="s">
        <v>257</v>
      </c>
      <c r="D355" t="s">
        <v>49</v>
      </c>
    </row>
    <row r="356" spans="3:4" x14ac:dyDescent="0.25">
      <c r="C356" t="s">
        <v>258</v>
      </c>
      <c r="D356" t="s">
        <v>49</v>
      </c>
    </row>
    <row r="357" spans="3:4" x14ac:dyDescent="0.25">
      <c r="C357" t="s">
        <v>259</v>
      </c>
      <c r="D357" t="s">
        <v>48</v>
      </c>
    </row>
    <row r="358" spans="3:4" x14ac:dyDescent="0.25">
      <c r="C358" t="s">
        <v>260</v>
      </c>
      <c r="D358" t="s">
        <v>49</v>
      </c>
    </row>
    <row r="359" spans="3:4" x14ac:dyDescent="0.25">
      <c r="C359" t="s">
        <v>261</v>
      </c>
      <c r="D359" t="s">
        <v>49</v>
      </c>
    </row>
    <row r="360" spans="3:4" x14ac:dyDescent="0.25">
      <c r="C360" t="s">
        <v>262</v>
      </c>
      <c r="D360" t="s">
        <v>49</v>
      </c>
    </row>
    <row r="361" spans="3:4" x14ac:dyDescent="0.25">
      <c r="C361" t="s">
        <v>263</v>
      </c>
      <c r="D361" t="s">
        <v>49</v>
      </c>
    </row>
    <row r="362" spans="3:4" x14ac:dyDescent="0.25">
      <c r="C362" t="s">
        <v>264</v>
      </c>
      <c r="D362" t="s">
        <v>49</v>
      </c>
    </row>
    <row r="363" spans="3:4" x14ac:dyDescent="0.25">
      <c r="C363" t="s">
        <v>265</v>
      </c>
      <c r="D363" t="s">
        <v>48</v>
      </c>
    </row>
    <row r="364" spans="3:4" x14ac:dyDescent="0.25">
      <c r="C364" t="s">
        <v>266</v>
      </c>
      <c r="D364" t="s">
        <v>49</v>
      </c>
    </row>
    <row r="365" spans="3:4" x14ac:dyDescent="0.25">
      <c r="C365" t="s">
        <v>267</v>
      </c>
      <c r="D365" t="s">
        <v>49</v>
      </c>
    </row>
    <row r="366" spans="3:4" x14ac:dyDescent="0.25">
      <c r="C366" t="s">
        <v>268</v>
      </c>
      <c r="D366" t="s">
        <v>49</v>
      </c>
    </row>
    <row r="367" spans="3:4" x14ac:dyDescent="0.25">
      <c r="C367" t="s">
        <v>269</v>
      </c>
      <c r="D367" t="s">
        <v>49</v>
      </c>
    </row>
    <row r="368" spans="3:4" x14ac:dyDescent="0.25">
      <c r="C368" t="s">
        <v>270</v>
      </c>
      <c r="D368" t="s">
        <v>49</v>
      </c>
    </row>
    <row r="369" spans="3:4" x14ac:dyDescent="0.25">
      <c r="C369" t="s">
        <v>271</v>
      </c>
      <c r="D369" t="s">
        <v>49</v>
      </c>
    </row>
    <row r="370" spans="3:4" x14ac:dyDescent="0.25">
      <c r="C370" t="s">
        <v>270</v>
      </c>
      <c r="D370" t="s">
        <v>49</v>
      </c>
    </row>
    <row r="371" spans="3:4" x14ac:dyDescent="0.25">
      <c r="C371" t="s">
        <v>272</v>
      </c>
      <c r="D371" t="s">
        <v>49</v>
      </c>
    </row>
    <row r="372" spans="3:4" x14ac:dyDescent="0.25">
      <c r="C372" t="s">
        <v>273</v>
      </c>
      <c r="D372" t="s">
        <v>48</v>
      </c>
    </row>
    <row r="373" spans="3:4" x14ac:dyDescent="0.25">
      <c r="C373" t="s">
        <v>274</v>
      </c>
      <c r="D373" t="s">
        <v>48</v>
      </c>
    </row>
    <row r="374" spans="3:4" x14ac:dyDescent="0.25">
      <c r="C374" t="s">
        <v>275</v>
      </c>
      <c r="D374" t="s">
        <v>49</v>
      </c>
    </row>
    <row r="375" spans="3:4" x14ac:dyDescent="0.25">
      <c r="C375" t="s">
        <v>276</v>
      </c>
      <c r="D375" t="s">
        <v>49</v>
      </c>
    </row>
    <row r="376" spans="3:4" x14ac:dyDescent="0.25">
      <c r="C376" t="s">
        <v>277</v>
      </c>
      <c r="D376" t="s">
        <v>49</v>
      </c>
    </row>
    <row r="377" spans="3:4" x14ac:dyDescent="0.25">
      <c r="C377" t="s">
        <v>278</v>
      </c>
      <c r="D377" t="s">
        <v>49</v>
      </c>
    </row>
    <row r="378" spans="3:4" x14ac:dyDescent="0.25">
      <c r="C378" t="s">
        <v>279</v>
      </c>
      <c r="D378" t="s">
        <v>48</v>
      </c>
    </row>
    <row r="379" spans="3:4" x14ac:dyDescent="0.25">
      <c r="C379" t="s">
        <v>280</v>
      </c>
      <c r="D379" t="s">
        <v>48</v>
      </c>
    </row>
    <row r="380" spans="3:4" x14ac:dyDescent="0.25">
      <c r="C380" t="s">
        <v>281</v>
      </c>
      <c r="D380" t="s">
        <v>49</v>
      </c>
    </row>
    <row r="381" spans="3:4" x14ac:dyDescent="0.25">
      <c r="C381" t="s">
        <v>282</v>
      </c>
      <c r="D381" t="s">
        <v>49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HNHS</dc:creator>
  <cp:lastModifiedBy>Pc</cp:lastModifiedBy>
  <dcterms:created xsi:type="dcterms:W3CDTF">2023-10-13T02:17:52Z</dcterms:created>
  <dcterms:modified xsi:type="dcterms:W3CDTF">2023-12-12T06:26:33Z</dcterms:modified>
</cp:coreProperties>
</file>