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1c26a3520574538/Prive/"/>
    </mc:Choice>
  </mc:AlternateContent>
  <xr:revisionPtr revIDLastSave="97" documentId="13_ncr:1_{38E1D223-E82A-4246-9538-745DCB67DEEB}" xr6:coauthVersionLast="47" xr6:coauthVersionMax="47" xr10:uidLastSave="{55199BE2-B275-4C63-A392-513E5CA3A43F}"/>
  <bookViews>
    <workbookView xWindow="-120" yWindow="-120" windowWidth="29040" windowHeight="15720" xr2:uid="{00000000-000D-0000-FFFF-FFFF00000000}"/>
  </bookViews>
  <sheets>
    <sheet name="WINE COLLECTION" sheetId="1" r:id="rId1"/>
    <sheet name="kelderverdeling" sheetId="2" r:id="rId2"/>
  </sheets>
  <definedNames>
    <definedName name="ColumnTitle1">Wine[[#Headers],[Wine name]]</definedName>
    <definedName name="_xlnm.Print_Titles" localSheetId="0">'WINE COLLECTION'!$1:$1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2" i="1" l="1"/>
  <c r="O42" i="1" s="1"/>
  <c r="N39" i="1"/>
  <c r="O39" i="1" s="1"/>
  <c r="O43" i="1"/>
  <c r="O41" i="1"/>
  <c r="O40" i="1"/>
  <c r="K45" i="1"/>
  <c r="O29" i="1"/>
  <c r="O37" i="1"/>
  <c r="O35" i="1"/>
  <c r="O32" i="1"/>
  <c r="O2" i="1"/>
  <c r="O19" i="1"/>
  <c r="O36" i="1"/>
  <c r="O20" i="1"/>
  <c r="O28" i="1"/>
  <c r="O25" i="1"/>
  <c r="O24" i="1"/>
  <c r="O21" i="1"/>
  <c r="O23" i="1"/>
  <c r="O30" i="1"/>
  <c r="O22" i="1"/>
  <c r="O26" i="1"/>
  <c r="O16" i="1"/>
  <c r="O17" i="1"/>
  <c r="O18" i="1"/>
  <c r="O34" i="1"/>
  <c r="O33" i="1"/>
  <c r="O38" i="1"/>
  <c r="O31" i="1"/>
  <c r="O5" i="1"/>
  <c r="O15" i="1"/>
  <c r="O12" i="1"/>
  <c r="O7" i="1"/>
  <c r="O3" i="1"/>
  <c r="O6" i="1"/>
  <c r="O14" i="1"/>
  <c r="O11" i="1"/>
  <c r="O10" i="1"/>
  <c r="O9" i="1"/>
  <c r="O8" i="1"/>
  <c r="O13" i="1"/>
  <c r="O27" i="1"/>
  <c r="O4" i="1"/>
  <c r="O45" i="1" l="1"/>
</calcChain>
</file>

<file path=xl/sharedStrings.xml><?xml version="1.0" encoding="utf-8"?>
<sst xmlns="http://schemas.openxmlformats.org/spreadsheetml/2006/main" count="353" uniqueCount="166">
  <si>
    <t>Te serveren bij</t>
  </si>
  <si>
    <t>Te drinken periode vanaf</t>
  </si>
  <si>
    <t>Bewaartermijn gerekend vanaf het jaar op de fles</t>
  </si>
  <si>
    <t>Hoeveelheid flessen</t>
  </si>
  <si>
    <t>Aankoop prijs per fles</t>
  </si>
  <si>
    <t>Volume</t>
  </si>
  <si>
    <t>Chateau la Croix, Saint Estephe</t>
  </si>
  <si>
    <t>Chateau le Crock, St Estephe</t>
  </si>
  <si>
    <t>33% Cabernet Sauvignon
55% Merlot
11% Cabernet Franc
1% Petit Verdot</t>
  </si>
  <si>
    <t>Rood</t>
  </si>
  <si>
    <t>Frankrijk</t>
  </si>
  <si>
    <t>Bordeaux</t>
  </si>
  <si>
    <t>Gegrilld vlees en Kaas</t>
  </si>
  <si>
    <t>10 - 15 jaar</t>
  </si>
  <si>
    <t xml:space="preserve">Les Tourelles de Longueville </t>
  </si>
  <si>
    <t>Chateau  Pichon Longueville Baron, Pauillac</t>
  </si>
  <si>
    <t>80% cabernet-sauvignon 
20% merlot</t>
  </si>
  <si>
    <t>Vlees / hert / wild</t>
  </si>
  <si>
    <t>Chateau Pibran Pauillac </t>
  </si>
  <si>
    <t>Château Pichon Baron</t>
  </si>
  <si>
    <t>45 % cabernet-sauvignon 
55% merlot</t>
  </si>
  <si>
    <t>Kaas / Rood / gegrild vlees / Wild</t>
  </si>
  <si>
    <t>12 jaar</t>
  </si>
  <si>
    <t>Pena Roble</t>
  </si>
  <si>
    <t>100% Tempranillo</t>
  </si>
  <si>
    <t>Spanje</t>
  </si>
  <si>
    <t>Rubera Del Duero</t>
  </si>
  <si>
    <t>Vlees / lam / wild</t>
  </si>
  <si>
    <t>Chateau Angludet Margaux</t>
  </si>
  <si>
    <t>Chateau Angludet</t>
  </si>
  <si>
    <t>55% cabernet-sauvignon
35% merlot
10% petit verdot</t>
  </si>
  <si>
    <t>17 jaar</t>
  </si>
  <si>
    <t>Dominio Romano Tinto 2015</t>
  </si>
  <si>
    <t>Dominio Romano</t>
  </si>
  <si>
    <t>100% Tinto Fino</t>
  </si>
  <si>
    <t>Vlees / Lam / wild</t>
  </si>
  <si>
    <t>15 - 20 jaar</t>
  </si>
  <si>
    <t>Les Six Cairanne</t>
  </si>
  <si>
    <t>Boutinot</t>
  </si>
  <si>
    <t>50% Grenache
10% Syrah 
10% Mourvèdre
10% Carignan noir
10% Cinsault
10% Counoise</t>
  </si>
  <si>
    <t>Cote du Rhone</t>
  </si>
  <si>
    <t>lam/gegrild vlees / geroosterde groenten</t>
  </si>
  <si>
    <t>5-8 jaar</t>
  </si>
  <si>
    <t>Feline Noir Premium Coteaux de Béziers</t>
  </si>
  <si>
    <t>Alma Cersius</t>
  </si>
  <si>
    <t>50% syrah
25% merlot
25% cabarnet-sauvignon</t>
  </si>
  <si>
    <t>Languedoc</t>
  </si>
  <si>
    <t>Vlees / Pasta / Kalf</t>
  </si>
  <si>
    <t>5 jaar</t>
  </si>
  <si>
    <t>Les Terrasses de L'Eridan</t>
  </si>
  <si>
    <t>Maison Les Alexandrins</t>
  </si>
  <si>
    <t>60% Grenache 
30% Syrah
10% Mouvedre</t>
  </si>
  <si>
    <t>Runds vlees / Lam / gevogelte / gegrild vlees</t>
  </si>
  <si>
    <t>Le Plan GT-G</t>
  </si>
  <si>
    <t>Leplan - Vermeersch</t>
  </si>
  <si>
    <t>100% Grenache</t>
  </si>
  <si>
    <t>Rhone</t>
  </si>
  <si>
    <t>Lam</t>
  </si>
  <si>
    <t>2-10 jaar</t>
  </si>
  <si>
    <t>Vignavecchia</t>
  </si>
  <si>
    <t>Italië</t>
  </si>
  <si>
    <t>Brunello Di Montalcino</t>
  </si>
  <si>
    <t>Rada in Chianti</t>
  </si>
  <si>
    <t>Da Vinci</t>
  </si>
  <si>
    <t>Le Grand Chai</t>
  </si>
  <si>
    <t>Le Chai au Quai</t>
  </si>
  <si>
    <t>?</t>
  </si>
  <si>
    <t>Totaal</t>
  </si>
  <si>
    <t>Chianti Classico Reserva 2013</t>
  </si>
  <si>
    <t>Chianti Classico Reserva 2015</t>
  </si>
  <si>
    <t xml:space="preserve">Le Machioche </t>
  </si>
  <si>
    <t>Cotarella</t>
  </si>
  <si>
    <t>Chateau Angludet Margaux La Reserve</t>
  </si>
  <si>
    <t>Cabarnet-sauvignon
Merlot</t>
  </si>
  <si>
    <t>Jouclary</t>
  </si>
  <si>
    <t>Jouclary - Viogner</t>
  </si>
  <si>
    <t>Wit</t>
  </si>
  <si>
    <t>Itale</t>
  </si>
  <si>
    <t>Barollo</t>
  </si>
  <si>
    <t>Ciabot Berton</t>
  </si>
  <si>
    <t>Ramon do casar</t>
  </si>
  <si>
    <t>Ribiero</t>
  </si>
  <si>
    <t>Saint Emilion grand cru - Clos la gaffeliere</t>
  </si>
  <si>
    <t>Domaine Cte de malet roquefort</t>
  </si>
  <si>
    <t>PRIMEURWIJNEN</t>
  </si>
  <si>
    <t>Chateau Cantemerle</t>
  </si>
  <si>
    <t>Hiaut medoc cru classe</t>
  </si>
  <si>
    <t>Chateau lafleur-gazin</t>
  </si>
  <si>
    <t>Pomerol</t>
  </si>
  <si>
    <t>Chateau de fiezuzal</t>
  </si>
  <si>
    <t>Gran cru classe de graves</t>
  </si>
  <si>
    <t>Rose</t>
  </si>
  <si>
    <t>Couily-Dutheil</t>
  </si>
  <si>
    <t>Chinon Rose</t>
  </si>
  <si>
    <t>Cabarnet Franc</t>
  </si>
  <si>
    <t>Oud conynsbergh</t>
  </si>
  <si>
    <t>Belgie</t>
  </si>
  <si>
    <t>Pinot noir natuur</t>
  </si>
  <si>
    <t>Aixerrois Natuur Belgische Eik</t>
  </si>
  <si>
    <t>Nebbiolo</t>
  </si>
  <si>
    <t>Runds vlees / lam /Pasta / Wild</t>
  </si>
  <si>
    <t xml:space="preserve">	Merlot, Sangiovese</t>
  </si>
  <si>
    <t>Runds vlees / kalfsvlees / gevogelte</t>
  </si>
  <si>
    <t>Petit Chablis</t>
  </si>
  <si>
    <t>Domaine Du Colombier</t>
  </si>
  <si>
    <t>Chablis</t>
  </si>
  <si>
    <t>Zachte kaas, apero, vis, schaaldieren</t>
  </si>
  <si>
    <t>Sierra De Enmedio - Tempranillo 2021</t>
  </si>
  <si>
    <t>Sierra De Enmedio - Verdejo 2022</t>
  </si>
  <si>
    <t xml:space="preserve">Sierra De Enmedio </t>
  </si>
  <si>
    <t>Tempranillo</t>
  </si>
  <si>
    <t>Verdejo</t>
  </si>
  <si>
    <t>Felin Noir Premium Coteaux de Béziers</t>
  </si>
  <si>
    <t>Coteaux de Béziers</t>
  </si>
  <si>
    <t xml:space="preserve">Feline Noir Premium </t>
  </si>
  <si>
    <t>L'instant</t>
  </si>
  <si>
    <t>Clement &amp; Florian Berthier</t>
  </si>
  <si>
    <t>Saivignon Blanc</t>
  </si>
  <si>
    <t>Chardonnay/Voignier/Sauvignan</t>
  </si>
  <si>
    <t>Pighin - Fruili</t>
  </si>
  <si>
    <t>Fernando Pighin</t>
  </si>
  <si>
    <t>Pinot Grigio</t>
  </si>
  <si>
    <t>Pena Roble - Crianza 2014</t>
  </si>
  <si>
    <t>Ribera del Duero</t>
  </si>
  <si>
    <t>Joven</t>
  </si>
  <si>
    <t>Crianza</t>
  </si>
  <si>
    <t>Pena Roble - Roble - 2022</t>
  </si>
  <si>
    <t>Total</t>
  </si>
  <si>
    <t>Auxerrois</t>
  </si>
  <si>
    <t>Auxerrois Natuur Cuve</t>
  </si>
  <si>
    <t>Pena Roble - Crianza - 2020</t>
  </si>
  <si>
    <t>LINKS EERST VAK</t>
  </si>
  <si>
    <t>RECHTS ACHTER HOEKVAK</t>
  </si>
  <si>
    <t>LINKS ACHTER HOEKVAK</t>
  </si>
  <si>
    <t>RECHTS TWEEDE VAK</t>
  </si>
  <si>
    <t>RECHTS EERSTE VAK</t>
  </si>
  <si>
    <t>Ciabot Berton - barolo</t>
  </si>
  <si>
    <t>Plaisier l'Eulalie</t>
  </si>
  <si>
    <t>Chateau Sainte Eulalie</t>
  </si>
  <si>
    <t>Frans</t>
  </si>
  <si>
    <t>Montlobre</t>
  </si>
  <si>
    <t>Elevé en fut de chene</t>
  </si>
  <si>
    <t xml:space="preserve">Montlobre </t>
  </si>
  <si>
    <t>Mont Vicomté</t>
  </si>
  <si>
    <t>Rosé van het stopke</t>
  </si>
  <si>
    <t>Saladini</t>
  </si>
  <si>
    <t>Pilastri</t>
  </si>
  <si>
    <t>Italie</t>
  </si>
  <si>
    <t>A</t>
  </si>
  <si>
    <t>B</t>
  </si>
  <si>
    <t>C</t>
  </si>
  <si>
    <t>D</t>
  </si>
  <si>
    <t>E</t>
  </si>
  <si>
    <t>Nr</t>
  </si>
  <si>
    <t>Kolom</t>
  </si>
  <si>
    <t>Vak</t>
  </si>
  <si>
    <t>Wine name</t>
  </si>
  <si>
    <t>Producer</t>
  </si>
  <si>
    <t>Grapes</t>
  </si>
  <si>
    <t>Year</t>
  </si>
  <si>
    <t>Wine type</t>
  </si>
  <si>
    <t>Country</t>
  </si>
  <si>
    <t>Region</t>
  </si>
  <si>
    <t>Column</t>
  </si>
  <si>
    <t>Layer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</si>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</sst>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\(&quot;$&quot;#,##0.00\)"/>
    <numFmt numFmtId="165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24"/>
      <color theme="7" tint="-0.24994659260841701"/>
      <name val="Century Schoolbook"/>
      <family val="1"/>
      <scheme val="maj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 wrapText="1"/>
    </xf>
    <xf numFmtId="0" fontId="1" fillId="0" borderId="1" applyNumberFormat="0" applyFill="0" applyBorder="0" applyAlignment="0" applyProtection="0"/>
    <xf numFmtId="3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0" fontId="2" fillId="0" borderId="0" applyFont="0" applyFill="0" applyBorder="0" applyAlignment="0" applyProtection="0"/>
  </cellStyleXfs>
  <cellXfs count="36">
    <xf numFmtId="0" fontId="0" fillId="0" borderId="0" xfId="0">
      <alignment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37" fontId="0" fillId="0" borderId="0" xfId="2" applyFont="1" applyAlignment="1">
      <alignment horizontal="center" vertical="center"/>
    </xf>
    <xf numFmtId="37" fontId="0" fillId="0" borderId="0" xfId="2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7" fontId="4" fillId="0" borderId="0" xfId="2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7" fontId="4" fillId="0" borderId="0" xfId="2" applyFont="1" applyAlignment="1">
      <alignment horizontal="center" vertical="center"/>
    </xf>
    <xf numFmtId="165" fontId="0" fillId="0" borderId="0" xfId="3" applyNumberFormat="1" applyFont="1" applyAlignment="1">
      <alignment horizontal="right" vertical="center" wrapText="1"/>
    </xf>
    <xf numFmtId="165" fontId="0" fillId="2" borderId="0" xfId="0" applyNumberFormat="1" applyFill="1" applyAlignment="1">
      <alignment horizontal="right" vertical="top" wrapText="1"/>
    </xf>
    <xf numFmtId="165" fontId="0" fillId="0" borderId="0" xfId="3" applyNumberFormat="1" applyFont="1" applyAlignment="1">
      <alignment horizontal="right" vertical="center"/>
    </xf>
    <xf numFmtId="165" fontId="3" fillId="3" borderId="0" xfId="3" applyNumberFormat="1" applyFont="1" applyFill="1" applyAlignment="1">
      <alignment horizontal="right" vertical="center"/>
    </xf>
    <xf numFmtId="165" fontId="3" fillId="3" borderId="0" xfId="3" applyNumberFormat="1" applyFont="1" applyFill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horizontal="right" vertical="top" wrapText="1"/>
    </xf>
    <xf numFmtId="0" fontId="0" fillId="0" borderId="0" xfId="0" applyAlignment="1">
      <alignment horizontal="right" vertical="center"/>
    </xf>
    <xf numFmtId="37" fontId="4" fillId="4" borderId="0" xfId="2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37" fontId="4" fillId="4" borderId="0" xfId="2" applyFont="1" applyFill="1" applyAlignment="1">
      <alignment horizontal="center" vertical="center" wrapText="1"/>
    </xf>
    <xf numFmtId="0" fontId="0" fillId="2" borderId="0" xfId="0" applyFill="1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37" fontId="0" fillId="4" borderId="0" xfId="2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37" fontId="4" fillId="4" borderId="0" xfId="0" applyNumberFormat="1" applyFont="1" applyFill="1" applyAlignment="1">
      <alignment horizontal="center" vertical="center" wrapText="1"/>
    </xf>
    <xf numFmtId="37" fontId="4" fillId="0" borderId="0" xfId="0" applyNumberFormat="1" applyFont="1" applyAlignment="1">
      <alignment horizontal="center" vertical="center" wrapText="1"/>
    </xf>
    <xf numFmtId="37" fontId="0" fillId="4" borderId="0" xfId="0" applyNumberFormat="1" applyFill="1" applyAlignment="1">
      <alignment horizontal="center" vertical="center" wrapText="1"/>
    </xf>
    <xf numFmtId="37" fontId="0" fillId="0" borderId="0" xfId="0" applyNumberFormat="1" applyAlignment="1">
      <alignment horizontal="center" vertical="center" wrapText="1"/>
    </xf>
  </cellXfs>
  <cellStyles count="5">
    <cellStyle name="Comma" xfId="2" builtinId="3" customBuiltin="1"/>
    <cellStyle name="Currency" xfId="3" builtinId="4" customBuiltin="1"/>
    <cellStyle name="Heading 1" xfId="1" builtinId="16" customBuiltin="1"/>
    <cellStyle name="Normal" xfId="0" builtinId="0" customBuiltin="1"/>
    <cellStyle name="Percent" xfId="4" builtinId="5" customBuiltin="1"/>
  </cellStyles>
  <dxfs count="34">
    <dxf>
      <alignment horizontal="right" vertical="center" textRotation="0" wrapText="1" indent="0" justifyLastLine="0" shrinkToFit="0" readingOrder="0"/>
    </dxf>
    <dxf>
      <numFmt numFmtId="165" formatCode="#,##0.00\ &quot;€&quot;"/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right" vertical="center" textRotation="0" indent="0" justifyLastLine="0" shrinkToFit="0" readingOrder="0"/>
    </dxf>
    <dxf>
      <numFmt numFmtId="165" formatCode="#,##0.00\ &quot;€&quot;"/>
      <alignment horizontal="right" vertical="center" textRotation="0" wrapText="1" indent="0" justifyLastLine="0" shrinkToFit="0" readingOrder="0"/>
    </dxf>
    <dxf>
      <numFmt numFmtId="165" formatCode="#,##0.00\ &quot;€&quot;"/>
      <alignment horizontal="right" vertical="center" textRotation="0" indent="0" justifyLastLine="0" shrinkToFit="0" readingOrder="0"/>
    </dxf>
    <dxf>
      <numFmt numFmtId="5" formatCode="#,##0;\-#,##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numFmt numFmtId="5" formatCode="#,##0;\-#,##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fill>
        <patternFill patternType="solid">
          <fgColor indexed="64"/>
          <bgColor theme="9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ine" displayName="Wine" ref="A1:P45" totalsRowCount="1" headerRowDxfId="33" dataDxfId="32">
  <autoFilter ref="A1:P44" xr:uid="{00000000-0009-0000-0100-000001000000}"/>
  <sortState xmlns:xlrd2="http://schemas.microsoft.com/office/spreadsheetml/2017/richdata2" ref="A2:P39">
    <sortCondition ref="D1:D39"/>
  </sortState>
  <tableColumns count="16">
    <tableColumn id="1" xr3:uid="{00000000-0010-0000-0000-000001000000}" name="Wine name" totalsRowLabel="Total" dataDxfId="31" totalsRowDxfId="15"/>
    <tableColumn id="2" xr3:uid="{00000000-0010-0000-0000-000002000000}" name="Producer" dataDxfId="30" totalsRowDxfId="14"/>
    <tableColumn id="3" xr3:uid="{00000000-0010-0000-0000-000003000000}" name="Grapes" dataDxfId="29" totalsRowDxfId="13"/>
    <tableColumn id="4" xr3:uid="{00000000-0010-0000-0000-000004000000}" name="Year" dataDxfId="28" totalsRowDxfId="12"/>
    <tableColumn id="5" xr3:uid="{00000000-0010-0000-0000-000005000000}" name="Wine type" dataDxfId="27" totalsRowDxfId="11"/>
    <tableColumn id="7" xr3:uid="{00000000-0010-0000-0000-000007000000}" name="Country" dataDxfId="26" totalsRowDxfId="10"/>
    <tableColumn id="8" xr3:uid="{00000000-0010-0000-0000-000008000000}" name="Region" dataDxfId="25" totalsRowDxfId="9"/>
    <tableColumn id="9" xr3:uid="{00000000-0010-0000-0000-000009000000}" name="Te serveren bij" dataDxfId="24" totalsRowDxfId="8"/>
    <tableColumn id="14" xr3:uid="{06CACB05-B7A6-044A-851F-300CBCF3CF1E}" name="Te drinken periode vanaf" dataDxfId="23" totalsRowDxfId="7"/>
    <tableColumn id="17" xr3:uid="{6A990A3E-FE7D-6541-A14D-6699EC0032EE}" name="Bewaartermijn gerekend vanaf het jaar op de fles" dataDxfId="22" totalsRowDxfId="6"/>
    <tableColumn id="11" xr3:uid="{00000000-0010-0000-0000-00000B000000}" name="Hoeveelheid flessen" totalsRowFunction="sum" dataDxfId="21" totalsRowDxfId="5"/>
    <tableColumn id="18" xr3:uid="{EA005A76-3B9C-4700-9D7D-83853DFB7883}" name="Column" dataDxfId="20" totalsRowDxfId="4"/>
    <tableColumn id="16" xr3:uid="{39D6CAC1-2EC5-466F-BC40-346BF7104BDC}" name="Layer" dataDxfId="19" totalsRowDxfId="3"/>
    <tableColumn id="12" xr3:uid="{00000000-0010-0000-0000-00000C000000}" name="Aankoop prijs per fles" dataDxfId="18" totalsRowDxfId="2" dataCellStyle="Currency"/>
    <tableColumn id="10" xr3:uid="{E96D94E5-BC1D-4BF3-A82A-D649A6EF3FE3}" name="Totaal" totalsRowFunction="sum" dataDxfId="17" totalsRowDxfId="1" dataCellStyle="Currency">
      <calculatedColumnFormula>Wine[[#This Row],[Aankoop prijs per fles]]*Wine[[#This Row],[Hoeveelheid flessen]]</calculatedColumnFormula>
    </tableColumn>
    <tableColumn id="13" xr3:uid="{00000000-0010-0000-0000-00000D000000}" name="Volume" dataDxfId="16" totalsRowDxfId="0"/>
  </tableColumns>
  <tableStyleInfo name="TableStyleLight12" showFirstColumn="0" showLastColumn="0" showRowStripes="1" showColumnStripes="0"/>
  <extLst>
    <ext xmlns:x14="http://schemas.microsoft.com/office/spreadsheetml/2009/9/main" uri="{504A1905-F514-4f6f-8877-14C23A59335A}">
      <x14:table altTextSummary="Enter Wine Name and details such as Vineyard, Variety, Vintage and other characteristics in this table. Market Value Worth is automatically calculated"/>
    </ext>
  </extLst>
</table>
</file>

<file path=xl/theme/theme1.xml><?xml version="1.0" encoding="utf-8"?>
<a:theme xmlns:a="http://schemas.openxmlformats.org/drawingml/2006/main" name="Cost of sales tool">
  <a:themeElements>
    <a:clrScheme name="Wine collection list">
      <a:dk1>
        <a:srgbClr val="000000"/>
      </a:dk1>
      <a:lt1>
        <a:srgbClr val="FFFFFF"/>
      </a:lt1>
      <a:dk2>
        <a:srgbClr val="361F2E"/>
      </a:dk2>
      <a:lt2>
        <a:srgbClr val="F2F1EF"/>
      </a:lt2>
      <a:accent1>
        <a:srgbClr val="E6C0AF"/>
      </a:accent1>
      <a:accent2>
        <a:srgbClr val="8FB1BA"/>
      </a:accent2>
      <a:accent3>
        <a:srgbClr val="EBBF69"/>
      </a:accent3>
      <a:accent4>
        <a:srgbClr val="9A5130"/>
      </a:accent4>
      <a:accent5>
        <a:srgbClr val="A1B872"/>
      </a:accent5>
      <a:accent6>
        <a:srgbClr val="9E6B7B"/>
      </a:accent6>
      <a:hlink>
        <a:srgbClr val="8FB1BA"/>
      </a:hlink>
      <a:folHlink>
        <a:srgbClr val="9E6B7B"/>
      </a:folHlink>
    </a:clrScheme>
    <a:fontScheme name="Wine collection list">
      <a:majorFont>
        <a:latin typeface="Century Schoolbook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-0.499984740745262"/>
    <pageSetUpPr autoPageBreaks="0" fitToPage="1"/>
  </sheetPr>
  <dimension ref="A1:P45"/>
  <sheetViews>
    <sheetView showGridLines="0" tabSelected="1" zoomScale="102" zoomScaleNormal="100" workbookViewId="0">
      <selection activeCell="L5" sqref="L5"/>
    </sheetView>
  </sheetViews>
  <sheetFormatPr defaultColWidth="8.85546875" defaultRowHeight="15" x14ac:dyDescent="0.25"/>
  <cols>
    <col min="1" max="1" width="33.85546875" customWidth="1"/>
    <col min="2" max="2" width="29.85546875" customWidth="1"/>
    <col min="3" max="3" width="26" customWidth="1"/>
    <col min="4" max="4" width="10.140625" customWidth="1"/>
    <col min="6" max="6" width="11.42578125" customWidth="1"/>
    <col min="7" max="7" width="17.7109375" style="24" customWidth="1"/>
    <col min="8" max="8" width="15.85546875" customWidth="1"/>
    <col min="9" max="9" width="8.5703125" style="6" customWidth="1"/>
    <col min="10" max="10" width="18.42578125" style="6" customWidth="1"/>
    <col min="11" max="11" width="11" style="6" bestFit="1" customWidth="1"/>
    <col min="12" max="13" width="11" style="6" customWidth="1"/>
    <col min="14" max="14" width="15.5703125" style="15" customWidth="1"/>
    <col min="15" max="15" width="13" customWidth="1"/>
    <col min="16" max="16" width="11.42578125" style="16" customWidth="1"/>
  </cols>
  <sheetData>
    <row r="1" spans="1:16" ht="60" x14ac:dyDescent="0.25">
      <c r="A1" s="2" t="s">
        <v>156</v>
      </c>
      <c r="B1" s="2" t="s">
        <v>157</v>
      </c>
      <c r="C1" s="2" t="s">
        <v>158</v>
      </c>
      <c r="D1" s="2" t="s">
        <v>159</v>
      </c>
      <c r="E1" s="2" t="s">
        <v>160</v>
      </c>
      <c r="F1" s="2" t="s">
        <v>161</v>
      </c>
      <c r="G1" s="22" t="s">
        <v>162</v>
      </c>
      <c r="H1" s="2" t="s">
        <v>0</v>
      </c>
      <c r="I1" s="3" t="s">
        <v>1</v>
      </c>
      <c r="J1" s="3" t="s">
        <v>2</v>
      </c>
      <c r="K1" s="3" t="s">
        <v>3</v>
      </c>
      <c r="L1" s="3" t="s">
        <v>163</v>
      </c>
      <c r="M1" s="3" t="s">
        <v>164</v>
      </c>
      <c r="N1" s="11" t="s">
        <v>4</v>
      </c>
      <c r="O1" s="2" t="s">
        <v>67</v>
      </c>
      <c r="P1" s="17" t="s">
        <v>5</v>
      </c>
    </row>
    <row r="2" spans="1:16" x14ac:dyDescent="0.25">
      <c r="A2" s="1" t="s">
        <v>63</v>
      </c>
      <c r="B2" s="1" t="s">
        <v>63</v>
      </c>
      <c r="C2" s="1"/>
      <c r="D2" s="6">
        <v>2012</v>
      </c>
      <c r="E2" s="1" t="s">
        <v>9</v>
      </c>
      <c r="F2" t="s">
        <v>60</v>
      </c>
      <c r="G2" s="23" t="s">
        <v>61</v>
      </c>
      <c r="H2" s="1"/>
      <c r="K2" s="7">
        <v>0</v>
      </c>
      <c r="L2" s="7" t="s">
        <v>165</v>
      </c>
      <c r="M2" s="7" t="s">
        <v>165</v>
      </c>
      <c r="N2" s="14">
        <v>30</v>
      </c>
      <c r="O2" s="10">
        <f>Wine[[#This Row],[Aankoop prijs per fles]]*Wine[[#This Row],[Hoeveelheid flessen]]</f>
        <v>0</v>
      </c>
      <c r="P2" s="18">
        <v>750</v>
      </c>
    </row>
    <row r="3" spans="1:16" ht="30" x14ac:dyDescent="0.25">
      <c r="A3" s="1" t="s">
        <v>122</v>
      </c>
      <c r="B3" s="1" t="s">
        <v>23</v>
      </c>
      <c r="C3" s="1" t="s">
        <v>24</v>
      </c>
      <c r="D3" s="6">
        <v>2014</v>
      </c>
      <c r="E3" s="1" t="s">
        <v>9</v>
      </c>
      <c r="F3" s="1" t="s">
        <v>25</v>
      </c>
      <c r="G3" s="23" t="s">
        <v>26</v>
      </c>
      <c r="H3" s="1" t="s">
        <v>27</v>
      </c>
      <c r="I3" s="6">
        <v>2017</v>
      </c>
      <c r="J3" s="6" t="s">
        <v>13</v>
      </c>
      <c r="K3" s="9">
        <v>0</v>
      </c>
      <c r="L3" s="9" t="s">
        <v>165</v>
      </c>
      <c r="M3" s="9" t="s">
        <v>165</v>
      </c>
      <c r="N3" s="10">
        <v>11</v>
      </c>
      <c r="O3" s="10">
        <f>Wine[[#This Row],[Aankoop prijs per fles]]*Wine[[#This Row],[Hoeveelheid flessen]]</f>
        <v>0</v>
      </c>
      <c r="P3" s="18">
        <v>750</v>
      </c>
    </row>
    <row r="4" spans="1:16" x14ac:dyDescent="0.25">
      <c r="A4" t="s">
        <v>70</v>
      </c>
      <c r="B4" t="s">
        <v>71</v>
      </c>
      <c r="D4" s="6">
        <v>2013</v>
      </c>
      <c r="E4" t="s">
        <v>9</v>
      </c>
      <c r="F4" t="s">
        <v>60</v>
      </c>
      <c r="G4" s="24" t="s">
        <v>61</v>
      </c>
      <c r="K4" s="20">
        <v>1</v>
      </c>
      <c r="L4" s="32" t="s">
        <v>149</v>
      </c>
      <c r="M4" s="32">
        <v>2</v>
      </c>
      <c r="N4" s="12">
        <v>47</v>
      </c>
      <c r="O4" s="10">
        <f>Wine[[#This Row],[Aankoop prijs per fles]]*Wine[[#This Row],[Hoeveelheid flessen]]</f>
        <v>47</v>
      </c>
      <c r="P4" s="18">
        <v>750</v>
      </c>
    </row>
    <row r="5" spans="1:16" ht="60" x14ac:dyDescent="0.25">
      <c r="A5" s="1" t="s">
        <v>6</v>
      </c>
      <c r="B5" s="1" t="s">
        <v>7</v>
      </c>
      <c r="C5" s="1" t="s">
        <v>8</v>
      </c>
      <c r="D5" s="6">
        <v>2014</v>
      </c>
      <c r="E5" s="1" t="s">
        <v>9</v>
      </c>
      <c r="F5" s="1" t="s">
        <v>10</v>
      </c>
      <c r="G5" s="23" t="s">
        <v>11</v>
      </c>
      <c r="H5" s="1" t="s">
        <v>12</v>
      </c>
      <c r="I5" s="6">
        <v>2020</v>
      </c>
      <c r="J5" s="6" t="s">
        <v>13</v>
      </c>
      <c r="K5" s="19">
        <v>1</v>
      </c>
      <c r="L5" s="19" t="s">
        <v>148</v>
      </c>
      <c r="M5" s="19">
        <v>1</v>
      </c>
      <c r="N5" s="12">
        <v>18</v>
      </c>
      <c r="O5" s="10">
        <f>Wine[[#This Row],[Aankoop prijs per fles]]*Wine[[#This Row],[Hoeveelheid flessen]]</f>
        <v>18</v>
      </c>
      <c r="P5" s="18">
        <v>750</v>
      </c>
    </row>
    <row r="6" spans="1:16" ht="45" x14ac:dyDescent="0.25">
      <c r="A6" s="1" t="s">
        <v>28</v>
      </c>
      <c r="B6" s="1" t="s">
        <v>29</v>
      </c>
      <c r="C6" s="1" t="s">
        <v>30</v>
      </c>
      <c r="D6" s="6">
        <v>2008</v>
      </c>
      <c r="E6" s="1" t="s">
        <v>9</v>
      </c>
      <c r="F6" s="1" t="s">
        <v>10</v>
      </c>
      <c r="G6" s="23" t="s">
        <v>11</v>
      </c>
      <c r="H6" s="1"/>
      <c r="I6" s="6">
        <v>2015</v>
      </c>
      <c r="J6" s="6" t="s">
        <v>31</v>
      </c>
      <c r="K6" s="5">
        <v>0</v>
      </c>
      <c r="L6" s="5" t="s">
        <v>165</v>
      </c>
      <c r="M6" s="5" t="s">
        <v>165</v>
      </c>
      <c r="N6" s="10">
        <v>25</v>
      </c>
      <c r="O6" s="10">
        <f>Wine[[#This Row],[Aankoop prijs per fles]]*Wine[[#This Row],[Hoeveelheid flessen]]</f>
        <v>0</v>
      </c>
      <c r="P6" s="18">
        <v>750</v>
      </c>
    </row>
    <row r="7" spans="1:16" ht="45" x14ac:dyDescent="0.25">
      <c r="A7" s="1" t="s">
        <v>18</v>
      </c>
      <c r="B7" s="1" t="s">
        <v>19</v>
      </c>
      <c r="C7" s="1" t="s">
        <v>20</v>
      </c>
      <c r="D7" s="6">
        <v>2014</v>
      </c>
      <c r="E7" s="1" t="s">
        <v>9</v>
      </c>
      <c r="F7" s="1" t="s">
        <v>10</v>
      </c>
      <c r="G7" s="23" t="s">
        <v>11</v>
      </c>
      <c r="H7" s="1" t="s">
        <v>21</v>
      </c>
      <c r="I7" s="6">
        <v>2018</v>
      </c>
      <c r="J7" s="6" t="s">
        <v>22</v>
      </c>
      <c r="K7" s="19">
        <v>5</v>
      </c>
      <c r="L7" s="19" t="s">
        <v>148</v>
      </c>
      <c r="M7" s="19">
        <v>2</v>
      </c>
      <c r="N7" s="12">
        <v>40</v>
      </c>
      <c r="O7" s="10">
        <f>Wine[[#This Row],[Aankoop prijs per fles]]*Wine[[#This Row],[Hoeveelheid flessen]]</f>
        <v>200</v>
      </c>
      <c r="P7" s="18">
        <v>750</v>
      </c>
    </row>
    <row r="8" spans="1:16" x14ac:dyDescent="0.25">
      <c r="A8" s="1" t="s">
        <v>53</v>
      </c>
      <c r="B8" s="1" t="s">
        <v>54</v>
      </c>
      <c r="C8" s="1" t="s">
        <v>55</v>
      </c>
      <c r="D8" s="6">
        <v>2015</v>
      </c>
      <c r="E8" s="1" t="s">
        <v>9</v>
      </c>
      <c r="F8" s="1" t="s">
        <v>10</v>
      </c>
      <c r="G8" s="23" t="s">
        <v>56</v>
      </c>
      <c r="H8" s="1" t="s">
        <v>57</v>
      </c>
      <c r="I8" s="6">
        <v>2018</v>
      </c>
      <c r="J8" s="6" t="s">
        <v>58</v>
      </c>
      <c r="K8" s="4">
        <v>0</v>
      </c>
      <c r="L8" s="4" t="s">
        <v>165</v>
      </c>
      <c r="M8" s="4" t="s">
        <v>165</v>
      </c>
      <c r="N8" s="12">
        <v>15</v>
      </c>
      <c r="O8" s="10">
        <f>Wine[[#This Row],[Aankoop prijs per fles]]*Wine[[#This Row],[Hoeveelheid flessen]]</f>
        <v>0</v>
      </c>
      <c r="P8" s="18">
        <v>750</v>
      </c>
    </row>
    <row r="9" spans="1:16" ht="45" x14ac:dyDescent="0.25">
      <c r="A9" s="1" t="s">
        <v>49</v>
      </c>
      <c r="B9" s="1" t="s">
        <v>50</v>
      </c>
      <c r="C9" s="1" t="s">
        <v>51</v>
      </c>
      <c r="D9" s="6">
        <v>2016</v>
      </c>
      <c r="E9" s="1" t="s">
        <v>9</v>
      </c>
      <c r="F9" s="1" t="s">
        <v>10</v>
      </c>
      <c r="G9" s="23" t="s">
        <v>40</v>
      </c>
      <c r="H9" s="1" t="s">
        <v>52</v>
      </c>
      <c r="I9" s="6">
        <v>2018</v>
      </c>
      <c r="J9" s="6" t="s">
        <v>48</v>
      </c>
      <c r="K9" s="5">
        <v>0</v>
      </c>
      <c r="L9" s="5" t="s">
        <v>165</v>
      </c>
      <c r="M9" s="5" t="s">
        <v>165</v>
      </c>
      <c r="N9" s="10">
        <v>12</v>
      </c>
      <c r="O9" s="10">
        <f>Wine[[#This Row],[Aankoop prijs per fles]]*Wine[[#This Row],[Hoeveelheid flessen]]</f>
        <v>0</v>
      </c>
      <c r="P9" s="18">
        <v>750</v>
      </c>
    </row>
    <row r="10" spans="1:16" ht="45" x14ac:dyDescent="0.25">
      <c r="A10" s="1" t="s">
        <v>112</v>
      </c>
      <c r="B10" t="s">
        <v>44</v>
      </c>
      <c r="C10" s="1" t="s">
        <v>45</v>
      </c>
      <c r="D10" s="6">
        <v>2015</v>
      </c>
      <c r="E10" s="1" t="s">
        <v>9</v>
      </c>
      <c r="F10" s="1" t="s">
        <v>10</v>
      </c>
      <c r="G10" s="23" t="s">
        <v>46</v>
      </c>
      <c r="H10" s="1" t="s">
        <v>47</v>
      </c>
      <c r="I10" s="6">
        <v>2018</v>
      </c>
      <c r="J10" s="6" t="s">
        <v>48</v>
      </c>
      <c r="K10" s="5">
        <v>0</v>
      </c>
      <c r="L10" s="5" t="s">
        <v>165</v>
      </c>
      <c r="M10" s="5" t="s">
        <v>165</v>
      </c>
      <c r="N10" s="10">
        <v>6.6</v>
      </c>
      <c r="O10" s="10">
        <f>Wine[[#This Row],[Aankoop prijs per fles]]*Wine[[#This Row],[Hoeveelheid flessen]]</f>
        <v>0</v>
      </c>
      <c r="P10" s="18">
        <v>750</v>
      </c>
    </row>
    <row r="11" spans="1:16" ht="90" x14ac:dyDescent="0.25">
      <c r="A11" s="1" t="s">
        <v>37</v>
      </c>
      <c r="B11" s="1" t="s">
        <v>38</v>
      </c>
      <c r="C11" t="s">
        <v>39</v>
      </c>
      <c r="D11" s="6">
        <v>2015</v>
      </c>
      <c r="E11" s="1" t="s">
        <v>9</v>
      </c>
      <c r="F11" s="1" t="s">
        <v>10</v>
      </c>
      <c r="G11" s="23" t="s">
        <v>40</v>
      </c>
      <c r="H11" s="1" t="s">
        <v>41</v>
      </c>
      <c r="I11" s="6">
        <v>2018</v>
      </c>
      <c r="J11" s="6" t="s">
        <v>42</v>
      </c>
      <c r="K11" s="5">
        <v>0</v>
      </c>
      <c r="L11" s="5" t="s">
        <v>165</v>
      </c>
      <c r="M11" s="5" t="s">
        <v>165</v>
      </c>
      <c r="N11" s="10">
        <v>14.88</v>
      </c>
      <c r="O11" s="10">
        <f>Wine[[#This Row],[Aankoop prijs per fles]]*Wine[[#This Row],[Hoeveelheid flessen]]</f>
        <v>0</v>
      </c>
      <c r="P11" s="18">
        <v>750</v>
      </c>
    </row>
    <row r="12" spans="1:16" ht="30" x14ac:dyDescent="0.25">
      <c r="A12" s="1" t="s">
        <v>14</v>
      </c>
      <c r="B12" s="1" t="s">
        <v>15</v>
      </c>
      <c r="C12" s="1" t="s">
        <v>16</v>
      </c>
      <c r="D12" s="6">
        <v>2014</v>
      </c>
      <c r="E12" s="1" t="s">
        <v>9</v>
      </c>
      <c r="F12" s="1" t="s">
        <v>10</v>
      </c>
      <c r="G12" s="23" t="s">
        <v>11</v>
      </c>
      <c r="H12" s="1" t="s">
        <v>17</v>
      </c>
      <c r="I12" s="6">
        <v>2019</v>
      </c>
      <c r="K12" s="19">
        <v>5</v>
      </c>
      <c r="L12" s="19" t="s">
        <v>148</v>
      </c>
      <c r="M12" s="19">
        <v>1</v>
      </c>
      <c r="N12" s="12">
        <v>30</v>
      </c>
      <c r="O12" s="10">
        <f>Wine[[#This Row],[Aankoop prijs per fles]]*Wine[[#This Row],[Hoeveelheid flessen]]</f>
        <v>150</v>
      </c>
      <c r="P12" s="18">
        <v>750</v>
      </c>
    </row>
    <row r="13" spans="1:16" x14ac:dyDescent="0.25">
      <c r="A13" s="1" t="s">
        <v>68</v>
      </c>
      <c r="B13" s="1" t="s">
        <v>59</v>
      </c>
      <c r="C13" s="1" t="s">
        <v>101</v>
      </c>
      <c r="D13" s="6">
        <v>2013</v>
      </c>
      <c r="E13" s="1" t="s">
        <v>9</v>
      </c>
      <c r="F13" t="s">
        <v>60</v>
      </c>
      <c r="G13" s="23" t="s">
        <v>62</v>
      </c>
      <c r="H13" s="1"/>
      <c r="K13" s="9">
        <v>0</v>
      </c>
      <c r="L13" s="9" t="s">
        <v>165</v>
      </c>
      <c r="M13" s="9" t="s">
        <v>165</v>
      </c>
      <c r="N13" s="12">
        <v>40</v>
      </c>
      <c r="O13" s="10">
        <f>Wine[[#This Row],[Aankoop prijs per fles]]*Wine[[#This Row],[Hoeveelheid flessen]]</f>
        <v>0</v>
      </c>
      <c r="P13" s="18">
        <v>750</v>
      </c>
    </row>
    <row r="14" spans="1:16" ht="30" x14ac:dyDescent="0.25">
      <c r="A14" s="1" t="s">
        <v>32</v>
      </c>
      <c r="B14" s="1" t="s">
        <v>33</v>
      </c>
      <c r="C14" s="1" t="s">
        <v>34</v>
      </c>
      <c r="D14" s="6">
        <v>2015</v>
      </c>
      <c r="E14" s="1" t="s">
        <v>9</v>
      </c>
      <c r="F14" s="1" t="s">
        <v>25</v>
      </c>
      <c r="G14" s="23" t="s">
        <v>26</v>
      </c>
      <c r="H14" s="1" t="s">
        <v>35</v>
      </c>
      <c r="I14" s="6">
        <v>2022</v>
      </c>
      <c r="J14" s="6" t="s">
        <v>36</v>
      </c>
      <c r="K14" s="21">
        <v>3</v>
      </c>
      <c r="L14" s="21" t="s">
        <v>149</v>
      </c>
      <c r="M14" s="21">
        <v>2</v>
      </c>
      <c r="N14" s="10">
        <v>19.29</v>
      </c>
      <c r="O14" s="10">
        <f>Wine[[#This Row],[Aankoop prijs per fles]]*Wine[[#This Row],[Hoeveelheid flessen]]</f>
        <v>57.87</v>
      </c>
      <c r="P14" s="18">
        <v>750</v>
      </c>
    </row>
    <row r="15" spans="1:16" x14ac:dyDescent="0.25">
      <c r="A15" s="1" t="s">
        <v>64</v>
      </c>
      <c r="B15" s="1" t="s">
        <v>65</v>
      </c>
      <c r="C15" s="1"/>
      <c r="D15" s="6">
        <v>2015</v>
      </c>
      <c r="E15" s="1" t="s">
        <v>9</v>
      </c>
      <c r="F15" s="1" t="s">
        <v>10</v>
      </c>
      <c r="G15" s="23" t="s">
        <v>11</v>
      </c>
      <c r="H15" s="1"/>
      <c r="I15" s="6" t="s">
        <v>66</v>
      </c>
      <c r="K15" s="19">
        <v>5</v>
      </c>
      <c r="L15" s="19" t="s">
        <v>148</v>
      </c>
      <c r="M15" s="19">
        <v>1</v>
      </c>
      <c r="N15" s="12">
        <v>10.5</v>
      </c>
      <c r="O15" s="10">
        <f>Wine[[#This Row],[Aankoop prijs per fles]]*Wine[[#This Row],[Hoeveelheid flessen]]</f>
        <v>52.5</v>
      </c>
      <c r="P15" s="18">
        <v>750</v>
      </c>
    </row>
    <row r="16" spans="1:16" x14ac:dyDescent="0.25">
      <c r="A16" s="1" t="s">
        <v>129</v>
      </c>
      <c r="B16" s="1" t="s">
        <v>95</v>
      </c>
      <c r="C16" s="1"/>
      <c r="D16" s="6">
        <v>2018</v>
      </c>
      <c r="E16" s="1" t="s">
        <v>76</v>
      </c>
      <c r="F16" s="1" t="s">
        <v>96</v>
      </c>
      <c r="G16" s="23"/>
      <c r="H16" s="1"/>
      <c r="K16" s="8">
        <v>0</v>
      </c>
      <c r="L16" s="33" t="s">
        <v>165</v>
      </c>
      <c r="M16" s="33" t="s">
        <v>165</v>
      </c>
      <c r="N16" s="10">
        <v>28</v>
      </c>
      <c r="O16" s="10">
        <f>Wine[[#This Row],[Aankoop prijs per fles]]*Wine[[#This Row],[Hoeveelheid flessen]]</f>
        <v>0</v>
      </c>
      <c r="P16" s="18">
        <v>750</v>
      </c>
    </row>
    <row r="17" spans="1:16" x14ac:dyDescent="0.25">
      <c r="A17" s="1" t="s">
        <v>97</v>
      </c>
      <c r="B17" s="1" t="s">
        <v>95</v>
      </c>
      <c r="C17" s="1"/>
      <c r="D17" s="6">
        <v>2018</v>
      </c>
      <c r="E17" s="1" t="s">
        <v>9</v>
      </c>
      <c r="F17" s="1" t="s">
        <v>96</v>
      </c>
      <c r="G17" s="23"/>
      <c r="H17" s="1"/>
      <c r="K17" s="8">
        <v>0</v>
      </c>
      <c r="L17" s="33" t="s">
        <v>165</v>
      </c>
      <c r="M17" s="33" t="s">
        <v>165</v>
      </c>
      <c r="N17" s="10">
        <v>28</v>
      </c>
      <c r="O17" s="10">
        <f>Wine[[#This Row],[Aankoop prijs per fles]]*Wine[[#This Row],[Hoeveelheid flessen]]</f>
        <v>0</v>
      </c>
      <c r="P17" s="18">
        <v>750</v>
      </c>
    </row>
    <row r="18" spans="1:16" x14ac:dyDescent="0.25">
      <c r="A18" s="1" t="s">
        <v>98</v>
      </c>
      <c r="B18" s="1" t="s">
        <v>95</v>
      </c>
      <c r="C18" s="1"/>
      <c r="D18" s="6">
        <v>2018</v>
      </c>
      <c r="E18" s="1" t="s">
        <v>76</v>
      </c>
      <c r="F18" s="1" t="s">
        <v>96</v>
      </c>
      <c r="G18" s="23"/>
      <c r="H18" s="1"/>
      <c r="K18" s="8">
        <v>0</v>
      </c>
      <c r="L18" s="33" t="s">
        <v>165</v>
      </c>
      <c r="M18" s="33" t="s">
        <v>165</v>
      </c>
      <c r="N18" s="10">
        <v>27</v>
      </c>
      <c r="O18" s="10">
        <f>Wine[[#This Row],[Aankoop prijs per fles]]*Wine[[#This Row],[Hoeveelheid flessen]]</f>
        <v>0</v>
      </c>
      <c r="P18" s="18">
        <v>750</v>
      </c>
    </row>
    <row r="19" spans="1:16" ht="30" x14ac:dyDescent="0.25">
      <c r="A19" s="1" t="s">
        <v>72</v>
      </c>
      <c r="B19" s="1" t="s">
        <v>29</v>
      </c>
      <c r="C19" s="1" t="s">
        <v>73</v>
      </c>
      <c r="D19" s="6">
        <v>2016</v>
      </c>
      <c r="E19" s="1" t="s">
        <v>9</v>
      </c>
      <c r="F19" s="1" t="s">
        <v>10</v>
      </c>
      <c r="G19" s="23" t="s">
        <v>11</v>
      </c>
      <c r="H19" s="1"/>
      <c r="J19" s="6" t="s">
        <v>31</v>
      </c>
      <c r="K19" s="21">
        <v>4</v>
      </c>
      <c r="L19" s="21" t="s">
        <v>148</v>
      </c>
      <c r="M19" s="21">
        <v>2</v>
      </c>
      <c r="N19" s="10">
        <v>29.85</v>
      </c>
      <c r="O19" s="10">
        <f>Wine[[#This Row],[Aankoop prijs per fles]]*Wine[[#This Row],[Hoeveelheid flessen]]</f>
        <v>119.4</v>
      </c>
      <c r="P19" s="18">
        <v>750</v>
      </c>
    </row>
    <row r="20" spans="1:16" ht="45" x14ac:dyDescent="0.25">
      <c r="A20" s="1" t="s">
        <v>79</v>
      </c>
      <c r="B20" s="1" t="s">
        <v>136</v>
      </c>
      <c r="C20" s="1" t="s">
        <v>99</v>
      </c>
      <c r="D20" s="6">
        <v>2016</v>
      </c>
      <c r="E20" s="1" t="s">
        <v>9</v>
      </c>
      <c r="F20" s="1" t="s">
        <v>77</v>
      </c>
      <c r="G20" s="23" t="s">
        <v>78</v>
      </c>
      <c r="H20" s="1" t="s">
        <v>100</v>
      </c>
      <c r="K20" s="20">
        <v>6</v>
      </c>
      <c r="L20" s="32" t="s">
        <v>149</v>
      </c>
      <c r="M20" s="32">
        <v>2</v>
      </c>
      <c r="N20" s="10">
        <v>33.700000000000003</v>
      </c>
      <c r="O20" s="10">
        <f>Wine[[#This Row],[Aankoop prijs per fles]]*Wine[[#This Row],[Hoeveelheid flessen]]</f>
        <v>202.20000000000002</v>
      </c>
      <c r="P20" s="18">
        <v>750</v>
      </c>
    </row>
    <row r="21" spans="1:16" ht="30" x14ac:dyDescent="0.25">
      <c r="A21" s="1" t="s">
        <v>88</v>
      </c>
      <c r="B21" s="1" t="s">
        <v>87</v>
      </c>
      <c r="C21" s="1"/>
      <c r="D21" s="6">
        <v>2019</v>
      </c>
      <c r="E21" s="1" t="s">
        <v>9</v>
      </c>
      <c r="F21" s="1" t="s">
        <v>10</v>
      </c>
      <c r="G21" s="23" t="s">
        <v>11</v>
      </c>
      <c r="H21" s="1" t="s">
        <v>84</v>
      </c>
      <c r="I21" s="6">
        <v>2024</v>
      </c>
      <c r="K21" s="20">
        <v>11</v>
      </c>
      <c r="L21" s="32" t="s">
        <v>148</v>
      </c>
      <c r="M21" s="32">
        <v>3</v>
      </c>
      <c r="N21" s="10">
        <v>26.5</v>
      </c>
      <c r="O21" s="10">
        <f>Wine[[#This Row],[Aankoop prijs per fles]]*Wine[[#This Row],[Hoeveelheid flessen]]</f>
        <v>291.5</v>
      </c>
      <c r="P21" s="18">
        <v>750</v>
      </c>
    </row>
    <row r="22" spans="1:16" ht="30" x14ac:dyDescent="0.25">
      <c r="A22" s="1" t="s">
        <v>28</v>
      </c>
      <c r="B22" s="1" t="s">
        <v>28</v>
      </c>
      <c r="C22" s="1"/>
      <c r="D22" s="6">
        <v>2019</v>
      </c>
      <c r="E22" s="1" t="s">
        <v>9</v>
      </c>
      <c r="F22" s="1" t="s">
        <v>10</v>
      </c>
      <c r="G22" s="23" t="s">
        <v>11</v>
      </c>
      <c r="H22" s="1" t="s">
        <v>84</v>
      </c>
      <c r="I22" s="6">
        <v>2024</v>
      </c>
      <c r="K22" s="20">
        <v>12</v>
      </c>
      <c r="L22" s="32" t="s">
        <v>148</v>
      </c>
      <c r="M22" s="32">
        <v>2</v>
      </c>
      <c r="N22" s="10">
        <v>26.25</v>
      </c>
      <c r="O22" s="10">
        <f>Wine[[#This Row],[Aankoop prijs per fles]]*Wine[[#This Row],[Hoeveelheid flessen]]</f>
        <v>315</v>
      </c>
      <c r="P22" s="18">
        <v>750</v>
      </c>
    </row>
    <row r="23" spans="1:16" ht="30" x14ac:dyDescent="0.25">
      <c r="A23" s="1" t="s">
        <v>90</v>
      </c>
      <c r="B23" s="1" t="s">
        <v>89</v>
      </c>
      <c r="C23" s="1"/>
      <c r="D23" s="6">
        <v>2019</v>
      </c>
      <c r="E23" s="1" t="s">
        <v>9</v>
      </c>
      <c r="F23" s="1" t="s">
        <v>10</v>
      </c>
      <c r="G23" s="23" t="s">
        <v>11</v>
      </c>
      <c r="H23" s="1" t="s">
        <v>84</v>
      </c>
      <c r="I23" s="6">
        <v>2024</v>
      </c>
      <c r="K23" s="20">
        <v>12</v>
      </c>
      <c r="L23" s="32" t="s">
        <v>148</v>
      </c>
      <c r="M23" s="32">
        <v>3</v>
      </c>
      <c r="N23" s="10">
        <v>25.2</v>
      </c>
      <c r="O23" s="10">
        <f>Wine[[#This Row],[Aankoop prijs per fles]]*Wine[[#This Row],[Hoeveelheid flessen]]</f>
        <v>302.39999999999998</v>
      </c>
      <c r="P23" s="18">
        <v>750</v>
      </c>
    </row>
    <row r="24" spans="1:16" ht="30" x14ac:dyDescent="0.25">
      <c r="A24" s="1" t="s">
        <v>86</v>
      </c>
      <c r="B24" s="1" t="s">
        <v>85</v>
      </c>
      <c r="C24" s="1"/>
      <c r="D24" s="6">
        <v>2019</v>
      </c>
      <c r="E24" s="1" t="s">
        <v>9</v>
      </c>
      <c r="F24" s="1" t="s">
        <v>10</v>
      </c>
      <c r="G24" s="23" t="s">
        <v>11</v>
      </c>
      <c r="H24" s="1" t="s">
        <v>84</v>
      </c>
      <c r="I24" s="6">
        <v>2024</v>
      </c>
      <c r="K24" s="20">
        <v>12</v>
      </c>
      <c r="L24" s="32" t="s">
        <v>149</v>
      </c>
      <c r="M24" s="32">
        <v>1</v>
      </c>
      <c r="N24" s="10">
        <v>19.8</v>
      </c>
      <c r="O24" s="10">
        <f>Wine[[#This Row],[Aankoop prijs per fles]]*Wine[[#This Row],[Hoeveelheid flessen]]</f>
        <v>237.60000000000002</v>
      </c>
      <c r="P24" s="18">
        <v>750</v>
      </c>
    </row>
    <row r="25" spans="1:16" ht="30" x14ac:dyDescent="0.25">
      <c r="A25" s="1" t="s">
        <v>82</v>
      </c>
      <c r="B25" s="1" t="s">
        <v>83</v>
      </c>
      <c r="C25" s="1"/>
      <c r="D25" s="6">
        <v>2019</v>
      </c>
      <c r="E25" s="1" t="s">
        <v>9</v>
      </c>
      <c r="F25" s="1" t="s">
        <v>10</v>
      </c>
      <c r="G25" s="23" t="s">
        <v>11</v>
      </c>
      <c r="H25" s="1" t="s">
        <v>84</v>
      </c>
      <c r="I25" s="6">
        <v>2024</v>
      </c>
      <c r="K25" s="20">
        <v>12</v>
      </c>
      <c r="L25" s="32" t="s">
        <v>148</v>
      </c>
      <c r="M25" s="32">
        <v>1</v>
      </c>
      <c r="N25" s="10">
        <v>16.78</v>
      </c>
      <c r="O25" s="10">
        <f>Wine[[#This Row],[Aankoop prijs per fles]]*Wine[[#This Row],[Hoeveelheid flessen]]</f>
        <v>201.36</v>
      </c>
      <c r="P25" s="18">
        <v>750</v>
      </c>
    </row>
    <row r="26" spans="1:16" x14ac:dyDescent="0.25">
      <c r="A26" s="1" t="s">
        <v>128</v>
      </c>
      <c r="B26" s="1" t="s">
        <v>95</v>
      </c>
      <c r="C26" s="1"/>
      <c r="D26" s="6">
        <v>2018</v>
      </c>
      <c r="E26" s="1" t="s">
        <v>76</v>
      </c>
      <c r="F26" s="1" t="s">
        <v>96</v>
      </c>
      <c r="G26" s="23"/>
      <c r="H26" s="1"/>
      <c r="K26" s="8">
        <v>0</v>
      </c>
      <c r="L26" s="33" t="s">
        <v>165</v>
      </c>
      <c r="M26" s="33" t="s">
        <v>165</v>
      </c>
      <c r="N26" s="10">
        <v>14</v>
      </c>
      <c r="O26" s="10">
        <f>Wine[[#This Row],[Aankoop prijs per fles]]*Wine[[#This Row],[Hoeveelheid flessen]]</f>
        <v>0</v>
      </c>
      <c r="P26" s="18">
        <v>750</v>
      </c>
    </row>
    <row r="27" spans="1:16" ht="45" x14ac:dyDescent="0.25">
      <c r="A27" s="1" t="s">
        <v>69</v>
      </c>
      <c r="B27" s="1" t="s">
        <v>59</v>
      </c>
      <c r="C27" s="1" t="s">
        <v>101</v>
      </c>
      <c r="D27" s="6">
        <v>2015</v>
      </c>
      <c r="E27" s="1" t="s">
        <v>9</v>
      </c>
      <c r="F27" t="s">
        <v>60</v>
      </c>
      <c r="G27" s="23" t="s">
        <v>62</v>
      </c>
      <c r="H27" s="1" t="s">
        <v>102</v>
      </c>
      <c r="K27" s="9">
        <v>0</v>
      </c>
      <c r="L27" s="9" t="s">
        <v>165</v>
      </c>
      <c r="M27" s="9" t="s">
        <v>165</v>
      </c>
      <c r="N27" s="13">
        <v>12</v>
      </c>
      <c r="O27" s="10">
        <f>Wine[[#This Row],[Aankoop prijs per fles]]*Wine[[#This Row],[Hoeveelheid flessen]]</f>
        <v>0</v>
      </c>
      <c r="P27" s="18">
        <v>750</v>
      </c>
    </row>
    <row r="28" spans="1:16" x14ac:dyDescent="0.25">
      <c r="A28" s="1" t="s">
        <v>80</v>
      </c>
      <c r="B28" s="1"/>
      <c r="C28" s="1"/>
      <c r="D28" s="6">
        <v>2019</v>
      </c>
      <c r="E28" s="1" t="s">
        <v>76</v>
      </c>
      <c r="F28" s="1" t="s">
        <v>25</v>
      </c>
      <c r="G28" s="23" t="s">
        <v>81</v>
      </c>
      <c r="H28" s="1"/>
      <c r="K28" s="20">
        <v>9</v>
      </c>
      <c r="L28" s="32" t="s">
        <v>151</v>
      </c>
      <c r="M28" s="32">
        <v>2</v>
      </c>
      <c r="N28" s="10">
        <v>18.399999999999999</v>
      </c>
      <c r="O28" s="10">
        <f>Wine[[#This Row],[Aankoop prijs per fles]]*Wine[[#This Row],[Hoeveelheid flessen]]</f>
        <v>165.6</v>
      </c>
      <c r="P28" s="18">
        <v>750</v>
      </c>
    </row>
    <row r="29" spans="1:16" x14ac:dyDescent="0.25">
      <c r="A29" s="1" t="s">
        <v>130</v>
      </c>
      <c r="B29" s="1" t="s">
        <v>23</v>
      </c>
      <c r="C29" s="1" t="s">
        <v>125</v>
      </c>
      <c r="D29" s="6">
        <v>2020</v>
      </c>
      <c r="E29" s="1" t="s">
        <v>9</v>
      </c>
      <c r="F29" s="1" t="s">
        <v>25</v>
      </c>
      <c r="G29" s="23" t="s">
        <v>123</v>
      </c>
      <c r="H29" s="1"/>
      <c r="I29" s="6">
        <v>2020</v>
      </c>
      <c r="K29" s="27">
        <v>5</v>
      </c>
      <c r="L29" s="34" t="s">
        <v>149</v>
      </c>
      <c r="M29" s="34">
        <v>2</v>
      </c>
      <c r="N29" s="10">
        <v>14.64</v>
      </c>
      <c r="O29" s="10">
        <f>Wine[[#This Row],[Aankoop prijs per fles]]*Wine[[#This Row],[Hoeveelheid flessen]]</f>
        <v>73.2</v>
      </c>
      <c r="P29" s="18">
        <v>750</v>
      </c>
    </row>
    <row r="30" spans="1:16" x14ac:dyDescent="0.25">
      <c r="A30" s="1" t="s">
        <v>93</v>
      </c>
      <c r="B30" s="1" t="s">
        <v>92</v>
      </c>
      <c r="C30" s="1" t="s">
        <v>94</v>
      </c>
      <c r="D30" s="6">
        <v>2020</v>
      </c>
      <c r="E30" s="1" t="s">
        <v>91</v>
      </c>
      <c r="F30" s="1" t="s">
        <v>10</v>
      </c>
      <c r="G30" s="23"/>
      <c r="H30" s="1"/>
      <c r="K30" s="20">
        <v>6</v>
      </c>
      <c r="L30" s="32" t="s">
        <v>151</v>
      </c>
      <c r="M30" s="32">
        <v>2</v>
      </c>
      <c r="N30" s="10">
        <v>12.95</v>
      </c>
      <c r="O30" s="10">
        <f>Wine[[#This Row],[Aankoop prijs per fles]]*Wine[[#This Row],[Hoeveelheid flessen]]</f>
        <v>77.699999999999989</v>
      </c>
      <c r="P30" s="18">
        <v>750</v>
      </c>
    </row>
    <row r="31" spans="1:16" ht="30" x14ac:dyDescent="0.25">
      <c r="A31" s="1" t="s">
        <v>43</v>
      </c>
      <c r="B31" s="1" t="s">
        <v>114</v>
      </c>
      <c r="C31" s="1" t="s">
        <v>118</v>
      </c>
      <c r="D31" s="6">
        <v>2021</v>
      </c>
      <c r="E31" s="1" t="s">
        <v>76</v>
      </c>
      <c r="F31" s="1" t="s">
        <v>10</v>
      </c>
      <c r="G31" s="23" t="s">
        <v>113</v>
      </c>
      <c r="H31" s="1"/>
      <c r="I31" s="6">
        <v>2023</v>
      </c>
      <c r="K31" s="27">
        <v>5</v>
      </c>
      <c r="L31" s="34" t="s">
        <v>151</v>
      </c>
      <c r="M31" s="34">
        <v>1</v>
      </c>
      <c r="N31" s="10">
        <v>7.95</v>
      </c>
      <c r="O31" s="10">
        <f>Wine[[#This Row],[Aankoop prijs per fles]]*Wine[[#This Row],[Hoeveelheid flessen]]</f>
        <v>39.75</v>
      </c>
      <c r="P31" s="18">
        <v>750</v>
      </c>
    </row>
    <row r="32" spans="1:16" x14ac:dyDescent="0.25">
      <c r="A32" s="1" t="s">
        <v>115</v>
      </c>
      <c r="B32" s="1" t="s">
        <v>116</v>
      </c>
      <c r="C32" s="1" t="s">
        <v>117</v>
      </c>
      <c r="D32" s="6">
        <v>2021</v>
      </c>
      <c r="E32" s="1" t="s">
        <v>76</v>
      </c>
      <c r="F32" s="1" t="s">
        <v>10</v>
      </c>
      <c r="G32" s="23"/>
      <c r="H32" s="1"/>
      <c r="I32" s="6">
        <v>2023</v>
      </c>
      <c r="K32" s="27">
        <v>4</v>
      </c>
      <c r="L32" s="34" t="s">
        <v>151</v>
      </c>
      <c r="M32" s="34">
        <v>3</v>
      </c>
      <c r="N32" s="10">
        <v>7.9</v>
      </c>
      <c r="O32" s="10">
        <f>Wine[[#This Row],[Aankoop prijs per fles]]*Wine[[#This Row],[Hoeveelheid flessen]]</f>
        <v>31.6</v>
      </c>
      <c r="P32" s="18">
        <v>750</v>
      </c>
    </row>
    <row r="33" spans="1:16" ht="30" x14ac:dyDescent="0.25">
      <c r="A33" s="1" t="s">
        <v>107</v>
      </c>
      <c r="B33" s="1" t="s">
        <v>109</v>
      </c>
      <c r="C33" s="1" t="s">
        <v>110</v>
      </c>
      <c r="D33" s="6">
        <v>2021</v>
      </c>
      <c r="E33" s="1" t="s">
        <v>9</v>
      </c>
      <c r="F33" s="1" t="s">
        <v>25</v>
      </c>
      <c r="G33" s="23"/>
      <c r="H33" s="1"/>
      <c r="I33" s="6">
        <v>2023</v>
      </c>
      <c r="K33" s="6">
        <v>0</v>
      </c>
      <c r="L33" s="35" t="s">
        <v>165</v>
      </c>
      <c r="M33" s="35" t="s">
        <v>165</v>
      </c>
      <c r="N33" s="10">
        <v>6.25</v>
      </c>
      <c r="O33" s="10">
        <f>Wine[[#This Row],[Aankoop prijs per fles]]*Wine[[#This Row],[Hoeveelheid flessen]]</f>
        <v>0</v>
      </c>
      <c r="P33" s="18">
        <v>750</v>
      </c>
    </row>
    <row r="34" spans="1:16" ht="45" x14ac:dyDescent="0.25">
      <c r="A34" s="1" t="s">
        <v>103</v>
      </c>
      <c r="B34" s="1" t="s">
        <v>104</v>
      </c>
      <c r="C34" s="1"/>
      <c r="D34" s="6">
        <v>2022</v>
      </c>
      <c r="E34" s="1" t="s">
        <v>76</v>
      </c>
      <c r="F34" s="1" t="s">
        <v>10</v>
      </c>
      <c r="G34" s="23" t="s">
        <v>105</v>
      </c>
      <c r="H34" s="1" t="s">
        <v>106</v>
      </c>
      <c r="I34" s="6">
        <v>2023</v>
      </c>
      <c r="K34" s="29">
        <v>4</v>
      </c>
      <c r="L34" s="34" t="s">
        <v>151</v>
      </c>
      <c r="M34" s="34">
        <v>3</v>
      </c>
      <c r="N34" s="10">
        <v>16.47</v>
      </c>
      <c r="O34" s="10">
        <f>Wine[[#This Row],[Aankoop prijs per fles]]*Wine[[#This Row],[Hoeveelheid flessen]]</f>
        <v>65.88</v>
      </c>
      <c r="P34" s="18">
        <v>750</v>
      </c>
    </row>
    <row r="35" spans="1:16" x14ac:dyDescent="0.25">
      <c r="A35" s="1" t="s">
        <v>119</v>
      </c>
      <c r="B35" s="1" t="s">
        <v>120</v>
      </c>
      <c r="C35" s="1" t="s">
        <v>121</v>
      </c>
      <c r="D35" s="6">
        <v>2022</v>
      </c>
      <c r="E35" s="1" t="s">
        <v>76</v>
      </c>
      <c r="F35" s="1" t="s">
        <v>60</v>
      </c>
      <c r="G35" s="23"/>
      <c r="H35" s="1"/>
      <c r="I35" s="6">
        <v>2023</v>
      </c>
      <c r="K35" s="27">
        <v>6</v>
      </c>
      <c r="L35" s="34" t="s">
        <v>151</v>
      </c>
      <c r="M35" s="34">
        <v>3</v>
      </c>
      <c r="N35" s="10">
        <v>11.55</v>
      </c>
      <c r="O35" s="10">
        <f>Wine[[#This Row],[Aankoop prijs per fles]]*Wine[[#This Row],[Hoeveelheid flessen]]</f>
        <v>69.300000000000011</v>
      </c>
      <c r="P35" s="18">
        <v>750</v>
      </c>
    </row>
    <row r="36" spans="1:16" x14ac:dyDescent="0.25">
      <c r="A36" s="1" t="s">
        <v>75</v>
      </c>
      <c r="B36" s="1" t="s">
        <v>74</v>
      </c>
      <c r="C36" s="1"/>
      <c r="D36" s="6">
        <v>2021</v>
      </c>
      <c r="E36" s="1" t="s">
        <v>76</v>
      </c>
      <c r="F36" s="1" t="s">
        <v>10</v>
      </c>
      <c r="G36" s="23"/>
      <c r="H36" s="1"/>
      <c r="K36" s="8">
        <v>0</v>
      </c>
      <c r="L36" s="33" t="s">
        <v>165</v>
      </c>
      <c r="M36" s="33" t="s">
        <v>165</v>
      </c>
      <c r="N36" s="10"/>
      <c r="O36" s="10">
        <f>Wine[[#This Row],[Aankoop prijs per fles]]*Wine[[#This Row],[Hoeveelheid flessen]]</f>
        <v>0</v>
      </c>
      <c r="P36" s="18">
        <v>750</v>
      </c>
    </row>
    <row r="37" spans="1:16" x14ac:dyDescent="0.25">
      <c r="A37" s="1" t="s">
        <v>126</v>
      </c>
      <c r="B37" s="1" t="s">
        <v>23</v>
      </c>
      <c r="C37" s="1" t="s">
        <v>124</v>
      </c>
      <c r="D37" s="6">
        <v>2022</v>
      </c>
      <c r="E37" s="1" t="s">
        <v>9</v>
      </c>
      <c r="F37" s="1" t="s">
        <v>25</v>
      </c>
      <c r="G37" s="23" t="s">
        <v>123</v>
      </c>
      <c r="H37" s="1"/>
      <c r="I37" s="6">
        <v>2023</v>
      </c>
      <c r="K37" s="27">
        <v>3</v>
      </c>
      <c r="L37" s="34" t="s">
        <v>149</v>
      </c>
      <c r="M37" s="34">
        <v>2</v>
      </c>
      <c r="N37" s="10">
        <v>10.91</v>
      </c>
      <c r="O37" s="10">
        <f>Wine[[#This Row],[Aankoop prijs per fles]]*Wine[[#This Row],[Hoeveelheid flessen]]</f>
        <v>32.730000000000004</v>
      </c>
      <c r="P37" s="18">
        <v>750</v>
      </c>
    </row>
    <row r="38" spans="1:16" x14ac:dyDescent="0.25">
      <c r="A38" s="1" t="s">
        <v>108</v>
      </c>
      <c r="B38" s="1" t="s">
        <v>109</v>
      </c>
      <c r="C38" s="1" t="s">
        <v>111</v>
      </c>
      <c r="D38" s="6">
        <v>2022</v>
      </c>
      <c r="E38" s="1" t="s">
        <v>76</v>
      </c>
      <c r="F38" s="1" t="s">
        <v>25</v>
      </c>
      <c r="G38" s="23"/>
      <c r="H38" s="1"/>
      <c r="I38" s="6">
        <v>2023</v>
      </c>
      <c r="K38" s="6">
        <v>6</v>
      </c>
      <c r="L38" s="35" t="s">
        <v>151</v>
      </c>
      <c r="M38" s="35">
        <v>2</v>
      </c>
      <c r="N38" s="10">
        <v>6.75</v>
      </c>
      <c r="O38" s="10">
        <f>Wine[[#This Row],[Aankoop prijs per fles]]*Wine[[#This Row],[Hoeveelheid flessen]]</f>
        <v>40.5</v>
      </c>
      <c r="P38" s="18">
        <v>750</v>
      </c>
    </row>
    <row r="39" spans="1:16" x14ac:dyDescent="0.25">
      <c r="A39" s="1" t="s">
        <v>137</v>
      </c>
      <c r="B39" s="1" t="s">
        <v>138</v>
      </c>
      <c r="C39" s="1"/>
      <c r="D39" s="6">
        <v>2022</v>
      </c>
      <c r="E39" s="1" t="s">
        <v>9</v>
      </c>
      <c r="F39" s="1" t="s">
        <v>139</v>
      </c>
      <c r="G39" s="23"/>
      <c r="H39" s="1"/>
      <c r="K39" s="28">
        <v>24</v>
      </c>
      <c r="L39" s="28" t="s">
        <v>149</v>
      </c>
      <c r="M39" s="28">
        <v>3</v>
      </c>
      <c r="N39" s="10">
        <f>7.4*1.21</f>
        <v>8.9540000000000006</v>
      </c>
      <c r="O39" s="10">
        <f>Wine[[#This Row],[Aankoop prijs per fles]]*Wine[[#This Row],[Hoeveelheid flessen]]</f>
        <v>214.89600000000002</v>
      </c>
      <c r="P39" s="18">
        <v>750</v>
      </c>
    </row>
    <row r="40" spans="1:16" x14ac:dyDescent="0.25">
      <c r="A40" s="1" t="s">
        <v>140</v>
      </c>
      <c r="B40" s="1" t="s">
        <v>141</v>
      </c>
      <c r="C40" s="1"/>
      <c r="D40" s="6">
        <v>2020</v>
      </c>
      <c r="E40" s="1" t="s">
        <v>9</v>
      </c>
      <c r="F40" s="1" t="s">
        <v>139</v>
      </c>
      <c r="G40" s="23"/>
      <c r="H40" s="1"/>
      <c r="K40" s="27">
        <v>8</v>
      </c>
      <c r="L40" s="34" t="s">
        <v>149</v>
      </c>
      <c r="M40" s="34">
        <v>1</v>
      </c>
      <c r="N40" s="10">
        <v>7</v>
      </c>
      <c r="O40" s="10">
        <f>Wine[[#This Row],[Aankoop prijs per fles]]*Wine[[#This Row],[Hoeveelheid flessen]]</f>
        <v>56</v>
      </c>
      <c r="P40" s="18">
        <v>750</v>
      </c>
    </row>
    <row r="41" spans="1:16" x14ac:dyDescent="0.25">
      <c r="A41" s="1" t="s">
        <v>142</v>
      </c>
      <c r="B41" s="1" t="s">
        <v>141</v>
      </c>
      <c r="C41" s="1"/>
      <c r="D41" s="6">
        <v>2021</v>
      </c>
      <c r="E41" s="1" t="s">
        <v>76</v>
      </c>
      <c r="F41" s="1" t="s">
        <v>139</v>
      </c>
      <c r="G41" s="23"/>
      <c r="H41" s="1"/>
      <c r="K41" s="27">
        <v>6</v>
      </c>
      <c r="L41" s="34" t="s">
        <v>151</v>
      </c>
      <c r="M41" s="34">
        <v>2</v>
      </c>
      <c r="N41" s="10">
        <v>7</v>
      </c>
      <c r="O41" s="10">
        <f>Wine[[#This Row],[Aankoop prijs per fles]]*Wine[[#This Row],[Hoeveelheid flessen]]</f>
        <v>42</v>
      </c>
      <c r="P41" s="18">
        <v>750</v>
      </c>
    </row>
    <row r="42" spans="1:16" x14ac:dyDescent="0.25">
      <c r="A42" s="1" t="s">
        <v>143</v>
      </c>
      <c r="B42" s="1" t="s">
        <v>144</v>
      </c>
      <c r="C42" s="1"/>
      <c r="D42" s="6">
        <v>2022</v>
      </c>
      <c r="E42" s="1" t="s">
        <v>91</v>
      </c>
      <c r="F42" s="1" t="s">
        <v>139</v>
      </c>
      <c r="G42" s="23"/>
      <c r="H42" s="1"/>
      <c r="K42" s="27">
        <v>9</v>
      </c>
      <c r="L42" s="34" t="s">
        <v>151</v>
      </c>
      <c r="M42" s="34">
        <v>3</v>
      </c>
      <c r="N42" s="10">
        <f>5*1.21</f>
        <v>6.05</v>
      </c>
      <c r="O42" s="10">
        <f>Wine[[#This Row],[Aankoop prijs per fles]]*Wine[[#This Row],[Hoeveelheid flessen]]</f>
        <v>54.449999999999996</v>
      </c>
      <c r="P42" s="18">
        <v>750</v>
      </c>
    </row>
    <row r="43" spans="1:16" x14ac:dyDescent="0.25">
      <c r="A43" s="1" t="s">
        <v>145</v>
      </c>
      <c r="B43" s="1" t="s">
        <v>146</v>
      </c>
      <c r="C43" s="1"/>
      <c r="D43" s="6">
        <v>2023</v>
      </c>
      <c r="E43" s="1" t="s">
        <v>76</v>
      </c>
      <c r="F43" s="1" t="s">
        <v>147</v>
      </c>
      <c r="G43" s="23"/>
      <c r="H43" s="1"/>
      <c r="K43" s="27">
        <v>36</v>
      </c>
      <c r="L43" s="34" t="s">
        <v>150</v>
      </c>
      <c r="M43" s="34">
        <v>2</v>
      </c>
      <c r="N43" s="10">
        <v>7</v>
      </c>
      <c r="O43" s="10">
        <f>Wine[[#This Row],[Aankoop prijs per fles]]*Wine[[#This Row],[Hoeveelheid flessen]]</f>
        <v>252</v>
      </c>
      <c r="P43" s="18">
        <v>750</v>
      </c>
    </row>
    <row r="44" spans="1:16" x14ac:dyDescent="0.25">
      <c r="A44" s="1"/>
      <c r="B44" s="1"/>
      <c r="C44" s="1"/>
      <c r="D44" s="6"/>
      <c r="E44" s="1"/>
      <c r="F44" s="1"/>
      <c r="G44" s="23"/>
      <c r="H44" s="1"/>
      <c r="K44" s="27"/>
      <c r="L44" s="34" t="s">
        <v>165</v>
      </c>
      <c r="M44" s="34" t="s">
        <v>165</v>
      </c>
      <c r="N44" s="10"/>
      <c r="O44" s="10"/>
      <c r="P44" s="18"/>
    </row>
    <row r="45" spans="1:16" x14ac:dyDescent="0.25">
      <c r="A45" s="1" t="s">
        <v>127</v>
      </c>
      <c r="B45" s="1"/>
      <c r="C45" s="1"/>
      <c r="D45" s="6"/>
      <c r="E45" s="1"/>
      <c r="F45" s="1"/>
      <c r="G45" s="23"/>
      <c r="H45" s="1"/>
      <c r="K45" s="6">
        <f>SUBTOTAL(109,Wine[Hoeveelheid flessen])</f>
        <v>220</v>
      </c>
      <c r="N45" s="16"/>
      <c r="O45" s="15">
        <f>SUBTOTAL(109,Wine[Totaal])</f>
        <v>3410.4359999999997</v>
      </c>
    </row>
  </sheetData>
  <dataValidations count="11">
    <dataValidation allowBlank="1" showInputMessage="1" showErrorMessage="1" prompt="Enter Wine Name in this column under this heading. Use heading filters to find specific entries" sqref="A1" xr:uid="{00000000-0002-0000-0000-000002000000}"/>
    <dataValidation allowBlank="1" showInputMessage="1" showErrorMessage="1" prompt="Enter Vineyard/Winery in this column under this heading" sqref="B1" xr:uid="{00000000-0002-0000-0000-000003000000}"/>
    <dataValidation allowBlank="1" showInputMessage="1" showErrorMessage="1" prompt="Enter Variety in this column under this heading" sqref="C1" xr:uid="{00000000-0002-0000-0000-000004000000}"/>
    <dataValidation allowBlank="1" showInputMessage="1" showErrorMessage="1" prompt="Enter Vintage year in this column under this heading" sqref="D1" xr:uid="{00000000-0002-0000-0000-000005000000}"/>
    <dataValidation allowBlank="1" showInputMessage="1" showErrorMessage="1" prompt="Enter Color in this column under this heading" sqref="E1" xr:uid="{00000000-0002-0000-0000-000006000000}"/>
    <dataValidation allowBlank="1" showInputMessage="1" showErrorMessage="1" prompt="Enter Country of Origin in this column under this heading" sqref="F1" xr:uid="{00000000-0002-0000-0000-000008000000}"/>
    <dataValidation allowBlank="1" showInputMessage="1" showErrorMessage="1" prompt="Enter Region in this column under this heading" sqref="G1" xr:uid="{00000000-0002-0000-0000-000009000000}"/>
    <dataValidation allowBlank="1" showInputMessage="1" showErrorMessage="1" prompt="Enter Serving Instructions in this column under this heading" sqref="H1:J1" xr:uid="{00000000-0002-0000-0000-00000A000000}"/>
    <dataValidation allowBlank="1" showInputMessage="1" showErrorMessage="1" prompt="Enter Market Value per Bottle in this column under this heading" sqref="N1:O1" xr:uid="{00000000-0002-0000-0000-00000D000000}"/>
    <dataValidation allowBlank="1" showInputMessage="1" showErrorMessage="1" prompt="Enter Bottle Size in this column under this heading" sqref="P1" xr:uid="{00000000-0002-0000-0000-00000F000000}"/>
    <dataValidation allowBlank="1" showInputMessage="1" showErrorMessage="1" prompt="Enter Quantity on Hand in this column under this heading" sqref="K1:M1" xr:uid="{00000000-0002-0000-0000-00000C000000}"/>
  </dataValidations>
  <printOptions horizontalCentered="1"/>
  <pageMargins left="0.4" right="0.4" top="0.4" bottom="0.6" header="0.3" footer="0.3"/>
  <pageSetup scale="56" fitToHeight="0" orientation="landscape" verticalDpi="200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62F4-0A96-4441-B4B1-81A1A17A76FB}">
  <dimension ref="A1:J39"/>
  <sheetViews>
    <sheetView workbookViewId="0">
      <selection activeCell="J16" sqref="J16"/>
    </sheetView>
  </sheetViews>
  <sheetFormatPr defaultColWidth="8.85546875" defaultRowHeight="15" x14ac:dyDescent="0.25"/>
  <cols>
    <col min="1" max="1" width="8.85546875" style="6"/>
    <col min="2" max="9" width="29.42578125" style="6" customWidth="1"/>
    <col min="10" max="16384" width="8.85546875" style="6"/>
  </cols>
  <sheetData>
    <row r="1" spans="1:10" ht="85.5" x14ac:dyDescent="0.25">
      <c r="B1" s="25" t="s">
        <v>131</v>
      </c>
      <c r="C1" s="25" t="s">
        <v>133</v>
      </c>
      <c r="D1" s="25" t="s">
        <v>132</v>
      </c>
      <c r="E1" s="25" t="s">
        <v>134</v>
      </c>
      <c r="F1" s="25" t="s">
        <v>135</v>
      </c>
      <c r="G1" s="25"/>
      <c r="H1" s="25" t="s">
        <v>153</v>
      </c>
      <c r="I1" s="6" t="s">
        <v>154</v>
      </c>
      <c r="J1" s="6" t="s">
        <v>155</v>
      </c>
    </row>
    <row r="2" spans="1:10" ht="28.5" x14ac:dyDescent="0.25">
      <c r="A2" s="30"/>
      <c r="B2" s="31" t="s">
        <v>148</v>
      </c>
      <c r="C2" s="31" t="s">
        <v>149</v>
      </c>
      <c r="D2" s="31" t="s">
        <v>150</v>
      </c>
      <c r="E2" s="31" t="s">
        <v>151</v>
      </c>
      <c r="F2" s="31" t="s">
        <v>152</v>
      </c>
      <c r="G2" s="25"/>
      <c r="H2" s="25">
        <v>1</v>
      </c>
      <c r="I2" s="6" t="s">
        <v>148</v>
      </c>
      <c r="J2" s="6">
        <v>1</v>
      </c>
    </row>
    <row r="3" spans="1:10" ht="28.5" x14ac:dyDescent="0.25">
      <c r="A3" s="30">
        <v>1</v>
      </c>
      <c r="B3" s="26">
        <v>1</v>
      </c>
      <c r="C3" s="25">
        <v>5</v>
      </c>
      <c r="D3" s="25">
        <v>9</v>
      </c>
      <c r="E3" s="26">
        <v>13</v>
      </c>
      <c r="F3" s="25">
        <v>17</v>
      </c>
      <c r="G3" s="25"/>
      <c r="H3" s="25">
        <v>2</v>
      </c>
      <c r="I3" s="6" t="s">
        <v>148</v>
      </c>
      <c r="J3" s="6">
        <v>2</v>
      </c>
    </row>
    <row r="4" spans="1:10" ht="28.5" x14ac:dyDescent="0.25">
      <c r="A4" s="30">
        <v>2</v>
      </c>
      <c r="B4" s="26">
        <v>2</v>
      </c>
      <c r="C4" s="26">
        <v>6</v>
      </c>
      <c r="D4" s="25">
        <v>10</v>
      </c>
      <c r="E4" s="26">
        <v>14</v>
      </c>
      <c r="F4" s="25">
        <v>18</v>
      </c>
      <c r="G4" s="25"/>
      <c r="H4" s="25">
        <v>3</v>
      </c>
      <c r="I4" s="6" t="s">
        <v>148</v>
      </c>
      <c r="J4" s="6">
        <v>3</v>
      </c>
    </row>
    <row r="5" spans="1:10" ht="28.5" x14ac:dyDescent="0.25">
      <c r="A5" s="30">
        <v>3</v>
      </c>
      <c r="B5" s="26">
        <v>3</v>
      </c>
      <c r="C5" s="26">
        <v>7</v>
      </c>
      <c r="D5" s="25">
        <v>11</v>
      </c>
      <c r="E5" s="26">
        <v>15</v>
      </c>
      <c r="F5" s="25">
        <v>19</v>
      </c>
      <c r="G5" s="25"/>
      <c r="H5" s="25">
        <v>4</v>
      </c>
      <c r="I5" s="6" t="s">
        <v>148</v>
      </c>
      <c r="J5" s="6">
        <v>4</v>
      </c>
    </row>
    <row r="6" spans="1:10" ht="28.5" x14ac:dyDescent="0.25">
      <c r="A6" s="30">
        <v>4</v>
      </c>
      <c r="B6" s="25">
        <v>4</v>
      </c>
      <c r="C6" s="25">
        <v>8</v>
      </c>
      <c r="D6" s="25">
        <v>12</v>
      </c>
      <c r="E6" s="25">
        <v>16</v>
      </c>
      <c r="F6" s="25">
        <v>20</v>
      </c>
      <c r="G6" s="25"/>
      <c r="H6" s="25">
        <v>5</v>
      </c>
      <c r="I6" s="6" t="s">
        <v>149</v>
      </c>
      <c r="J6" s="6">
        <v>1</v>
      </c>
    </row>
    <row r="7" spans="1:10" ht="28.5" x14ac:dyDescent="0.25">
      <c r="B7" s="25"/>
      <c r="C7" s="25"/>
      <c r="D7" s="25"/>
      <c r="E7" s="25"/>
      <c r="F7" s="25"/>
      <c r="G7" s="25"/>
      <c r="H7" s="25">
        <v>6</v>
      </c>
      <c r="I7" s="6" t="s">
        <v>149</v>
      </c>
      <c r="J7" s="6">
        <v>2</v>
      </c>
    </row>
    <row r="8" spans="1:10" ht="28.5" x14ac:dyDescent="0.25">
      <c r="H8" s="25">
        <v>7</v>
      </c>
      <c r="I8" s="6" t="s">
        <v>149</v>
      </c>
      <c r="J8" s="6">
        <v>3</v>
      </c>
    </row>
    <row r="9" spans="1:10" ht="28.5" x14ac:dyDescent="0.25">
      <c r="H9" s="25">
        <v>8</v>
      </c>
      <c r="I9" s="6" t="s">
        <v>149</v>
      </c>
      <c r="J9" s="6">
        <v>4</v>
      </c>
    </row>
    <row r="10" spans="1:10" ht="28.5" x14ac:dyDescent="0.25">
      <c r="H10" s="25">
        <v>9</v>
      </c>
      <c r="I10" s="6" t="s">
        <v>150</v>
      </c>
      <c r="J10" s="6">
        <v>1</v>
      </c>
    </row>
    <row r="11" spans="1:10" ht="28.5" x14ac:dyDescent="0.25">
      <c r="H11" s="25">
        <v>10</v>
      </c>
      <c r="I11" s="6" t="s">
        <v>150</v>
      </c>
      <c r="J11" s="6">
        <v>2</v>
      </c>
    </row>
    <row r="12" spans="1:10" ht="28.5" x14ac:dyDescent="0.25">
      <c r="H12" s="25">
        <v>11</v>
      </c>
      <c r="I12" s="6" t="s">
        <v>150</v>
      </c>
      <c r="J12" s="6">
        <v>3</v>
      </c>
    </row>
    <row r="13" spans="1:10" ht="28.5" x14ac:dyDescent="0.25">
      <c r="H13" s="25">
        <v>12</v>
      </c>
      <c r="I13" s="6" t="s">
        <v>150</v>
      </c>
      <c r="J13" s="6">
        <v>4</v>
      </c>
    </row>
    <row r="14" spans="1:10" ht="28.5" x14ac:dyDescent="0.25">
      <c r="H14" s="25">
        <v>13</v>
      </c>
      <c r="I14" s="6" t="s">
        <v>151</v>
      </c>
      <c r="J14" s="6">
        <v>1</v>
      </c>
    </row>
    <row r="15" spans="1:10" ht="28.5" x14ac:dyDescent="0.25">
      <c r="H15" s="25">
        <v>14</v>
      </c>
      <c r="I15" s="6" t="s">
        <v>151</v>
      </c>
      <c r="J15" s="6">
        <v>2</v>
      </c>
    </row>
    <row r="16" spans="1:10" ht="28.5" x14ac:dyDescent="0.25">
      <c r="H16" s="25">
        <v>15</v>
      </c>
      <c r="I16" s="6" t="s">
        <v>151</v>
      </c>
      <c r="J16" s="6">
        <v>3</v>
      </c>
    </row>
    <row r="17" spans="8:10" ht="28.5" x14ac:dyDescent="0.25">
      <c r="H17" s="25">
        <v>16</v>
      </c>
      <c r="I17" s="6" t="s">
        <v>151</v>
      </c>
      <c r="J17" s="6">
        <v>4</v>
      </c>
    </row>
    <row r="18" spans="8:10" ht="28.5" x14ac:dyDescent="0.25">
      <c r="H18" s="25">
        <v>17</v>
      </c>
      <c r="I18" s="6" t="s">
        <v>152</v>
      </c>
      <c r="J18" s="6">
        <v>1</v>
      </c>
    </row>
    <row r="19" spans="8:10" ht="28.5" x14ac:dyDescent="0.25">
      <c r="H19" s="25">
        <v>18</v>
      </c>
      <c r="I19" s="6" t="s">
        <v>152</v>
      </c>
      <c r="J19" s="6">
        <v>2</v>
      </c>
    </row>
    <row r="20" spans="8:10" ht="28.5" x14ac:dyDescent="0.25">
      <c r="H20" s="25">
        <v>19</v>
      </c>
      <c r="I20" s="6" t="s">
        <v>152</v>
      </c>
      <c r="J20" s="6">
        <v>3</v>
      </c>
    </row>
    <row r="21" spans="8:10" ht="28.5" x14ac:dyDescent="0.25">
      <c r="H21" s="25">
        <v>20</v>
      </c>
      <c r="I21" s="6" t="s">
        <v>152</v>
      </c>
      <c r="J21" s="6">
        <v>4</v>
      </c>
    </row>
    <row r="22" spans="8:10" ht="97.5" customHeight="1" x14ac:dyDescent="0.25"/>
    <row r="23" spans="8:10" ht="97.5" customHeight="1" x14ac:dyDescent="0.25"/>
    <row r="24" spans="8:10" ht="97.5" customHeight="1" x14ac:dyDescent="0.25"/>
    <row r="25" spans="8:10" ht="97.5" customHeight="1" x14ac:dyDescent="0.25"/>
    <row r="26" spans="8:10" ht="97.5" customHeight="1" x14ac:dyDescent="0.25"/>
    <row r="27" spans="8:10" ht="97.5" customHeight="1" x14ac:dyDescent="0.25"/>
    <row r="28" spans="8:10" ht="97.5" customHeight="1" x14ac:dyDescent="0.25"/>
    <row r="29" spans="8:10" ht="97.5" customHeight="1" x14ac:dyDescent="0.25"/>
    <row r="30" spans="8:10" ht="97.5" customHeight="1" x14ac:dyDescent="0.25"/>
    <row r="31" spans="8:10" ht="97.5" customHeight="1" x14ac:dyDescent="0.25"/>
    <row r="32" spans="8:10" ht="97.5" customHeight="1" x14ac:dyDescent="0.25"/>
    <row r="33" ht="97.5" customHeight="1" x14ac:dyDescent="0.25"/>
    <row r="34" ht="97.5" customHeight="1" x14ac:dyDescent="0.25"/>
    <row r="35" ht="97.5" customHeight="1" x14ac:dyDescent="0.25"/>
    <row r="36" ht="97.5" customHeight="1" x14ac:dyDescent="0.25"/>
    <row r="37" ht="97.5" customHeight="1" x14ac:dyDescent="0.25"/>
    <row r="38" ht="97.5" customHeight="1" x14ac:dyDescent="0.25"/>
    <row r="39" ht="97.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WINE COLLECTION</vt:lpstr>
      <vt:lpstr>kelderverdeling</vt:lpstr>
      <vt:lpstr>ColumnTitle1</vt:lpstr>
      <vt:lpstr>'WINE COLLECTION'!Print_Titles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Wouter Janssens</dc:creator>
  <cp:keywords/>
  <dc:description/>
  <cp:lastModifiedBy>Wouter Janssens</cp:lastModifiedBy>
  <cp:revision/>
  <dcterms:created xsi:type="dcterms:W3CDTF">2017-12-13T04:56:43Z</dcterms:created>
  <dcterms:modified xsi:type="dcterms:W3CDTF">2025-08-06T14:43:29Z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2017-12-13T04:56:49.8889418Z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