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ji\Documents\ออกแบบระบบร้านกาแฟ\"/>
    </mc:Choice>
  </mc:AlternateContent>
  <xr:revisionPtr revIDLastSave="0" documentId="13_ncr:1_{944CCEA7-F20F-4357-8F5E-131BA0098B26}" xr6:coauthVersionLast="47" xr6:coauthVersionMax="47" xr10:uidLastSave="{00000000-0000-0000-0000-000000000000}"/>
  <bookViews>
    <workbookView xWindow="-120" yWindow="-120" windowWidth="29040" windowHeight="15720" activeTab="2" xr2:uid="{947C93B3-4CF6-42FB-A4B6-953154783F90}"/>
  </bookViews>
  <sheets>
    <sheet name="Category" sheetId="2" r:id="rId1"/>
    <sheet name="Products" sheetId="3" r:id="rId2"/>
    <sheet name="Sell" sheetId="1" r:id="rId3"/>
    <sheet name="สรุปยอดการขายครึ่งปีแรก 2025" sheetId="6" r:id="rId4"/>
    <sheet name="Today" sheetId="5" r:id="rId5"/>
  </sheets>
  <definedNames>
    <definedName name="ExternalData_1" localSheetId="1" hidden="1">Products!$A$1:$E$23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5" l="1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3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I7" i="6"/>
  <c r="B5" i="6" a="1"/>
  <c r="B5" i="6" s="1"/>
  <c r="I27" i="1"/>
  <c r="N27" i="1"/>
  <c r="C10" i="6" a="1"/>
  <c r="C10" i="6" s="1"/>
  <c r="B10" i="6" a="1"/>
  <c r="B10" i="6" s="1"/>
  <c r="D64" i="1"/>
  <c r="C9" i="6" a="1"/>
  <c r="C9" i="6" s="1"/>
  <c r="B9" i="6" a="1"/>
  <c r="B9" i="6" s="1"/>
  <c r="C8" i="6" a="1"/>
  <c r="C8" i="6" s="1"/>
  <c r="I64" i="1"/>
  <c r="B8" i="6" a="1"/>
  <c r="B8" i="6" s="1"/>
  <c r="N64" i="1"/>
  <c r="C7" i="6" a="1"/>
  <c r="C7" i="6" s="1"/>
  <c r="B7" i="6" a="1"/>
  <c r="B7" i="6" s="1"/>
  <c r="D99" i="1"/>
  <c r="C6" i="6" a="1"/>
  <c r="C6" i="6" s="1"/>
  <c r="B6" i="6" a="1"/>
  <c r="B6" i="6" s="1"/>
  <c r="I99" i="1"/>
  <c r="C5" i="6" a="1"/>
  <c r="C5" i="6" s="1"/>
  <c r="D5" i="6" s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02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67" i="1"/>
  <c r="C32" i="1"/>
  <c r="C33" i="1"/>
  <c r="D33" i="1" s="1"/>
  <c r="C34" i="1"/>
  <c r="D34" i="1" s="1"/>
  <c r="C35" i="1"/>
  <c r="C36" i="1"/>
  <c r="C37" i="1"/>
  <c r="D37" i="1" s="1"/>
  <c r="C38" i="1"/>
  <c r="C39" i="1"/>
  <c r="C40" i="1"/>
  <c r="C41" i="1"/>
  <c r="C42" i="1"/>
  <c r="D42" i="1" s="1"/>
  <c r="C43" i="1"/>
  <c r="D43" i="1" s="1"/>
  <c r="C44" i="1"/>
  <c r="C45" i="1"/>
  <c r="D45" i="1" s="1"/>
  <c r="C46" i="1"/>
  <c r="D46" i="1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31" i="1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C31" i="1" s="1"/>
  <c r="G4" i="5"/>
  <c r="G3" i="5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1" i="1"/>
  <c r="D32" i="1"/>
  <c r="D35" i="1"/>
  <c r="D36" i="1"/>
  <c r="D38" i="1"/>
  <c r="D39" i="1"/>
  <c r="D40" i="1"/>
  <c r="D41" i="1"/>
  <c r="D44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G4" i="1"/>
  <c r="D10" i="6" l="1"/>
  <c r="D9" i="6"/>
  <c r="D8" i="6"/>
  <c r="D7" i="6"/>
  <c r="D6" i="6"/>
  <c r="B31" i="1"/>
  <c r="D31" i="1" s="1"/>
  <c r="D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<sst xmlns="http://schemas.openxmlformats.org/spreadsheetml/2006/main" count="1133" uniqueCount="281">
  <si>
    <t>PID</t>
  </si>
  <si>
    <t>PNAME</t>
  </si>
  <si>
    <t>CATEGORY</t>
  </si>
  <si>
    <t>COST</t>
  </si>
  <si>
    <t>SELLING</t>
  </si>
  <si>
    <t>CID</t>
  </si>
  <si>
    <t>CNAME</t>
  </si>
  <si>
    <t>C001</t>
  </si>
  <si>
    <t>C002</t>
  </si>
  <si>
    <t>C003</t>
  </si>
  <si>
    <t>Coffee</t>
  </si>
  <si>
    <t>Ingredients</t>
  </si>
  <si>
    <t>Equipment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</si>
  <si>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</si>
  <si>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</si>
  <si>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</si>
  <si>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</si>
  <si>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</si>
  <si>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</si>
  <si>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</si>
  <si>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</si>
  <si>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</si>
  <si>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</si>
  <si>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</si>
  <si>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</si>
  <si>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</si>
  <si>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</si>
  <si>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</si>
  <si>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Americano</t>
  </si>
  <si>
    <t>Flat White</t>
  </si>
  <si>
    <t>Espresso</t>
  </si>
  <si>
    <t>Cappuccino</t>
  </si>
  <si>
    <t>Fresh Milk</t>
  </si>
  <si>
    <t>Sweetened Condensed Milk</t>
  </si>
  <si>
    <t>Creamer</t>
  </si>
  <si>
    <t>Sugar</t>
  </si>
  <si>
    <t>Simple Syrup</t>
  </si>
  <si>
    <t>Arabica</t>
  </si>
  <si>
    <t>Cocoa Powder</t>
  </si>
  <si>
    <t>Green Tea Powder</t>
  </si>
  <si>
    <t>P016</t>
  </si>
  <si>
    <t>P017</t>
  </si>
  <si>
    <t>P018</t>
  </si>
  <si>
    <t>Ice</t>
  </si>
  <si>
    <t>Smoothie</t>
  </si>
  <si>
    <t>Espresso Machine</t>
  </si>
  <si>
    <t>P019</t>
  </si>
  <si>
    <t>P020</t>
  </si>
  <si>
    <t>P021</t>
  </si>
  <si>
    <t>P022</t>
  </si>
  <si>
    <t>Coffee Grinder</t>
  </si>
  <si>
    <t>Blender</t>
  </si>
  <si>
    <t>Refrigerator</t>
  </si>
  <si>
    <t>Wi-Fi Rounter</t>
  </si>
  <si>
    <t>รหัสสินค้า</t>
  </si>
  <si>
    <t>ชื่อสินค้า</t>
  </si>
  <si>
    <t>รหัสประเภทสินค้า</t>
  </si>
  <si>
    <t>ต้นทุน</t>
  </si>
  <si>
    <t>ราคาขาย</t>
  </si>
  <si>
    <t>ชื่อประเภทสินค้า</t>
  </si>
  <si>
    <t>&lt;== รายการต้นทุน และราคาขาย</t>
  </si>
  <si>
    <t>รายการประเภทของสินค้า ==&gt;</t>
  </si>
  <si>
    <t>Date</t>
  </si>
  <si>
    <t>Order No</t>
  </si>
  <si>
    <t>Product Name</t>
  </si>
  <si>
    <t>Qty</t>
  </si>
  <si>
    <t>Payment Method</t>
  </si>
  <si>
    <t>Cash</t>
  </si>
  <si>
    <t>Latte</t>
  </si>
  <si>
    <t>PromptPay</t>
  </si>
  <si>
    <t>Mocha</t>
  </si>
  <si>
    <t>Macchiato</t>
  </si>
  <si>
    <t>Time</t>
  </si>
  <si>
    <t>16/08/2025</t>
  </si>
  <si>
    <t>07:03:55</t>
  </si>
  <si>
    <t>07:20:09</t>
  </si>
  <si>
    <t>ต้นทุนทั้งหมด</t>
  </si>
  <si>
    <t>Product ID</t>
  </si>
  <si>
    <t>Total Cost</t>
  </si>
  <si>
    <t>Total Selling</t>
  </si>
  <si>
    <t>07:59:59</t>
  </si>
  <si>
    <t>07:01:40</t>
  </si>
  <si>
    <t>07:03:28</t>
  </si>
  <si>
    <t>07:03:59</t>
  </si>
  <si>
    <t>07:05:55</t>
  </si>
  <si>
    <t>07:08:51</t>
  </si>
  <si>
    <t>07:11:16</t>
  </si>
  <si>
    <t>07:13:02</t>
  </si>
  <si>
    <t>07:13:13</t>
  </si>
  <si>
    <t>07:15:50</t>
  </si>
  <si>
    <t>07:15:57</t>
  </si>
  <si>
    <t>07:18:30</t>
  </si>
  <si>
    <t>07:18:36</t>
  </si>
  <si>
    <t>07:18:47</t>
  </si>
  <si>
    <t>07:18:48</t>
  </si>
  <si>
    <t>07:19:09</t>
  </si>
  <si>
    <t>07:19:10</t>
  </si>
  <si>
    <t>07:19:16</t>
  </si>
  <si>
    <t>07:20:53</t>
  </si>
  <si>
    <t>07:21:23</t>
  </si>
  <si>
    <t>07:23:33</t>
  </si>
  <si>
    <t>07:23:36</t>
  </si>
  <si>
    <t>07:23:53</t>
  </si>
  <si>
    <t>07:26:26</t>
  </si>
  <si>
    <t>07:29:17</t>
  </si>
  <si>
    <t>07:29:54</t>
  </si>
  <si>
    <t>07:29:57</t>
  </si>
  <si>
    <t>07:30:35</t>
  </si>
  <si>
    <t>07:30:54</t>
  </si>
  <si>
    <t>07:34:25</t>
  </si>
  <si>
    <t>07:35:21</t>
  </si>
  <si>
    <t>07:36:37</t>
  </si>
  <si>
    <t>07:37:45</t>
  </si>
  <si>
    <t>07:37:52</t>
  </si>
  <si>
    <t>07:39:38</t>
  </si>
  <si>
    <t>07:41:25</t>
  </si>
  <si>
    <t>07:44:11</t>
  </si>
  <si>
    <t>07:44:35</t>
  </si>
  <si>
    <t>07:45:18</t>
  </si>
  <si>
    <t>07:46:03</t>
  </si>
  <si>
    <t>07:47:12</t>
  </si>
  <si>
    <t>07:52:56</t>
  </si>
  <si>
    <t>07:54:06</t>
  </si>
  <si>
    <t>07:54:51</t>
  </si>
  <si>
    <t>07:56:33</t>
  </si>
  <si>
    <t>07:56:44</t>
  </si>
  <si>
    <t>07:57:03</t>
  </si>
  <si>
    <t>07:57:53</t>
  </si>
  <si>
    <t>08:02:43</t>
  </si>
  <si>
    <t>08:03:58</t>
  </si>
  <si>
    <t>08:06:13</t>
  </si>
  <si>
    <t>08:07:22</t>
  </si>
  <si>
    <t>08:07:34</t>
  </si>
  <si>
    <t>08:07:44</t>
  </si>
  <si>
    <t>08:08:03</t>
  </si>
  <si>
    <t>08:11:05</t>
  </si>
  <si>
    <t>08:13:10</t>
  </si>
  <si>
    <t>08:14:17</t>
  </si>
  <si>
    <t>08:17:16</t>
  </si>
  <si>
    <t>08:18:45</t>
  </si>
  <si>
    <t>08:19:55</t>
  </si>
  <si>
    <t>08:20:04</t>
  </si>
  <si>
    <t>08:21:39</t>
  </si>
  <si>
    <t>08:28:50</t>
  </si>
  <si>
    <t>08:29:08</t>
  </si>
  <si>
    <t>08:34:40</t>
  </si>
  <si>
    <t>08:35:39</t>
  </si>
  <si>
    <t>08:39:23</t>
  </si>
  <si>
    <t>08:48:34</t>
  </si>
  <si>
    <t>08:48:47</t>
  </si>
  <si>
    <t>08:50:37</t>
  </si>
  <si>
    <t>08:52:08</t>
  </si>
  <si>
    <t>08:55:51</t>
  </si>
  <si>
    <t>08:56:28</t>
  </si>
  <si>
    <t>09:05:21</t>
  </si>
  <si>
    <t>09:11:34</t>
  </si>
  <si>
    <t>09:11:44</t>
  </si>
  <si>
    <t>09:11:45</t>
  </si>
  <si>
    <t>09:23:33</t>
  </si>
  <si>
    <t>09:25:37</t>
  </si>
  <si>
    <t>09:26:07</t>
  </si>
  <si>
    <t>09:34:47</t>
  </si>
  <si>
    <t>09:37:13</t>
  </si>
  <si>
    <t>09:40:45</t>
  </si>
  <si>
    <t>09:40:55</t>
  </si>
  <si>
    <t>09:55:37</t>
  </si>
  <si>
    <t>10:02:41</t>
  </si>
  <si>
    <t>10:06:27</t>
  </si>
  <si>
    <t>10:08:27</t>
  </si>
  <si>
    <t>10:08:58</t>
  </si>
  <si>
    <t>10:13:29</t>
  </si>
  <si>
    <t>10:14:40</t>
  </si>
  <si>
    <t>10:16:33</t>
  </si>
  <si>
    <t>10:19:48</t>
  </si>
  <si>
    <t>10:21:43</t>
  </si>
  <si>
    <t>10:21:47</t>
  </si>
  <si>
    <t>10:25:51</t>
  </si>
  <si>
    <t>10:26:22</t>
  </si>
  <si>
    <t>10:26:33</t>
  </si>
  <si>
    <t>10:29:13</t>
  </si>
  <si>
    <t>10:32:05</t>
  </si>
  <si>
    <t>10:45:49</t>
  </si>
  <si>
    <t>10:46:39</t>
  </si>
  <si>
    <t>10:46:51</t>
  </si>
  <si>
    <t>10:54:15</t>
  </si>
  <si>
    <t>10:54:40</t>
  </si>
  <si>
    <t>10:56:59</t>
  </si>
  <si>
    <t>10:59:41</t>
  </si>
  <si>
    <t>11:05:04</t>
  </si>
  <si>
    <t>11:14:56</t>
  </si>
  <si>
    <t>11:16:40</t>
  </si>
  <si>
    <t>11:18:48</t>
  </si>
  <si>
    <t>11:18:52</t>
  </si>
  <si>
    <t>11:25:17</t>
  </si>
  <si>
    <t>11:28:27</t>
  </si>
  <si>
    <t>12:09:09</t>
  </si>
  <si>
    <t>12:11:54</t>
  </si>
  <si>
    <t>12:13:49</t>
  </si>
  <si>
    <t>12:14:50</t>
  </si>
  <si>
    <t>12:30:16</t>
  </si>
  <si>
    <t>12:37:16</t>
  </si>
  <si>
    <t>12:47:55</t>
  </si>
  <si>
    <t>12:51:19</t>
  </si>
  <si>
    <t>12:51:52</t>
  </si>
  <si>
    <t>12:52:12</t>
  </si>
  <si>
    <t>12:55:33</t>
  </si>
  <si>
    <t>13:03:12</t>
  </si>
  <si>
    <t>13:10:40</t>
  </si>
  <si>
    <t>13:13:33</t>
  </si>
  <si>
    <t>13:18:08</t>
  </si>
  <si>
    <t>13:21:29</t>
  </si>
  <si>
    <t>13:22:07</t>
  </si>
  <si>
    <t>13:22:31</t>
  </si>
  <si>
    <t>13:23:49</t>
  </si>
  <si>
    <t>13:33:43</t>
  </si>
  <si>
    <t>13:48:57</t>
  </si>
  <si>
    <t>13:56:00</t>
  </si>
  <si>
    <t>13:56:24</t>
  </si>
  <si>
    <t>14:10:55</t>
  </si>
  <si>
    <t>14:16:47</t>
  </si>
  <si>
    <t>14:19:51</t>
  </si>
  <si>
    <t>14:33:16</t>
  </si>
  <si>
    <t>14:41:07</t>
  </si>
  <si>
    <t>14:42:43</t>
  </si>
  <si>
    <t>14:45:04</t>
  </si>
  <si>
    <t>14:45:49</t>
  </si>
  <si>
    <t>14:46:30</t>
  </si>
  <si>
    <t>14:46:51</t>
  </si>
  <si>
    <t>15:05:28</t>
  </si>
  <si>
    <t>15:17:13</t>
  </si>
  <si>
    <t>15:18:22</t>
  </si>
  <si>
    <t>15:21:28</t>
  </si>
  <si>
    <t>15:23:53</t>
  </si>
  <si>
    <t>15:25:05</t>
  </si>
  <si>
    <t>15:26:33</t>
  </si>
  <si>
    <t>15:31:35</t>
  </si>
  <si>
    <t>15:32:49</t>
  </si>
  <si>
    <t>15:33:54</t>
  </si>
  <si>
    <t>15:37:21</t>
  </si>
  <si>
    <t>15:40:15</t>
  </si>
  <si>
    <t>15:43:08</t>
  </si>
  <si>
    <t>15:45:12</t>
  </si>
  <si>
    <t>15:48:49</t>
  </si>
  <si>
    <t>16:12:49</t>
  </si>
  <si>
    <t>16:19:23</t>
  </si>
  <si>
    <t>16:25:56</t>
  </si>
  <si>
    <t>16:28:58</t>
  </si>
  <si>
    <t>16:29:00</t>
  </si>
  <si>
    <t>16:29:02</t>
  </si>
  <si>
    <t>16:30:27</t>
  </si>
  <si>
    <t>16:31:57</t>
  </si>
  <si>
    <t>16:36:24</t>
  </si>
  <si>
    <t>16:37:53</t>
  </si>
  <si>
    <t>16:38:16</t>
  </si>
  <si>
    <t>16:42:00</t>
  </si>
  <si>
    <t>16:42:52</t>
  </si>
  <si>
    <t>16:59:47</t>
  </si>
  <si>
    <t>ยอดขายรวม</t>
  </si>
  <si>
    <t>ต้นทุนรวม</t>
  </si>
  <si>
    <t>วันที่</t>
  </si>
  <si>
    <t>รายการขายของวันนี้</t>
  </si>
  <si>
    <t>กำไร/ขาดทุน</t>
  </si>
  <si>
    <t>กำไรเดือนมิถุนายน</t>
  </si>
  <si>
    <t>กำไรเดือนกรกฎาคม</t>
  </si>
  <si>
    <t>กำไรเดือนสิงหาคม</t>
  </si>
  <si>
    <t>กำไรเดือนพฤษภาคม</t>
  </si>
  <si>
    <t>กำไรเดือนเมษายน</t>
  </si>
  <si>
    <t>กำไรเดือนมีนาคม</t>
  </si>
  <si>
    <t>กำไรเดือนกุมภาพันธ์</t>
  </si>
  <si>
    <t>กำไรเดือนมกราคม</t>
  </si>
  <si>
    <t>เดือน</t>
  </si>
  <si>
    <t>กำไรรวม</t>
  </si>
  <si>
    <t>มกราคม</t>
  </si>
  <si>
    <t>กุมภาพันธ์</t>
  </si>
  <si>
    <t>มิถุนายน</t>
  </si>
  <si>
    <t>มีนาคม</t>
  </si>
  <si>
    <t>เมษายน</t>
  </si>
  <si>
    <t>พฤษภาคม</t>
  </si>
  <si>
    <t>ครึ่งปีแรก ปี 2025</t>
  </si>
  <si>
    <t>ยอดขายเฉลี่ยตลอดครึ่งปีคือ</t>
  </si>
  <si>
    <t>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</si>
</sst>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1" applyBorder="1"/>
    <xf numFmtId="4" fontId="1" fillId="0" borderId="1" xfId="0" applyNumberFormat="1" applyFont="1" applyBorder="1" applyAlignment="1">
      <alignment horizontal="center"/>
    </xf>
    <xf numFmtId="0" fontId="1" fillId="0" borderId="0" xfId="1" applyFont="1" applyAlignment="1">
      <alignment horizontal="center" vertical="top"/>
    </xf>
    <xf numFmtId="0" fontId="3" fillId="0" borderId="0" xfId="1"/>
    <xf numFmtId="4" fontId="3" fillId="0" borderId="1" xfId="1" applyNumberFormat="1" applyBorder="1"/>
    <xf numFmtId="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" fontId="3" fillId="0" borderId="1" xfId="0" applyNumberFormat="1" applyFont="1" applyBorder="1"/>
    <xf numFmtId="0" fontId="1" fillId="2" borderId="1" xfId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/>
    <xf numFmtId="4" fontId="0" fillId="0" borderId="3" xfId="0" applyNumberFormat="1" applyBorder="1"/>
    <xf numFmtId="0" fontId="0" fillId="0" borderId="9" xfId="0" applyBorder="1"/>
    <xf numFmtId="4" fontId="0" fillId="0" borderId="9" xfId="0" applyNumberFormat="1" applyBorder="1"/>
    <xf numFmtId="4" fontId="0" fillId="0" borderId="7" xfId="0" applyNumberFormat="1" applyBorder="1"/>
    <xf numFmtId="0" fontId="1" fillId="2" borderId="1" xfId="0" applyFont="1" applyFill="1" applyBorder="1" applyAlignment="1">
      <alignment horizontal="center"/>
    </xf>
    <xf numFmtId="4" fontId="3" fillId="0" borderId="0" xfId="0" applyNumberFormat="1" applyFont="1" applyAlignment="1">
      <alignment horizontal="right"/>
    </xf>
    <xf numFmtId="4" fontId="3" fillId="0" borderId="1" xfId="1" applyNumberFormat="1" applyBorder="1" applyAlignment="1">
      <alignment horizontal="right"/>
    </xf>
    <xf numFmtId="14" fontId="3" fillId="0" borderId="1" xfId="1" applyNumberFormat="1" applyBorder="1" applyAlignment="1">
      <alignment horizontal="right"/>
    </xf>
    <xf numFmtId="14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14" fontId="3" fillId="0" borderId="1" xfId="0" applyNumberFormat="1" applyFont="1" applyBorder="1"/>
    <xf numFmtId="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2" borderId="1" xfId="0" applyFont="1" applyFill="1" applyBorder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6" fillId="0" borderId="1" xfId="0" applyNumberFormat="1" applyFont="1" applyBorder="1"/>
    <xf numFmtId="4" fontId="3" fillId="0" borderId="0" xfId="0" applyNumberFormat="1" applyFont="1"/>
  </cellXfs>
  <cellStyles count="2">
    <cellStyle name="Normal" xfId="0" builtinId="0"/>
    <cellStyle name="Normal 2" xfId="1" xr:uid="{74CD700C-E05E-44D4-AF9B-BF8DFF022614}"/>
  </cellStyles>
  <dxfs count="24">
    <dxf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22"/>
        <scheme val="minor"/>
      </font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EDD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'สรุปยอดการขายครึ่งปีแรก 2025'!$A$2</c:f>
              <c:strCache>
                <c:ptCount val="1"/>
                <c:pt idx="0">
                  <c:v>ครึ่งปีแรก ปี 2025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'สรุปยอดการขายครึ่งปีแรก 2025'!$D$5:$D$10</c:f>
              <c:numCache>
                <c:formatCode>#,##0.00</c:formatCode>
                <c:ptCount val="6"/>
                <c:pt idx="0">
                  <c:v>-2641.5499999999884</c:v>
                </c:pt>
                <c:pt idx="1">
                  <c:v>54830.199999999983</c:v>
                </c:pt>
                <c:pt idx="2">
                  <c:v>77224.050000000017</c:v>
                </c:pt>
                <c:pt idx="3">
                  <c:v>74779.600000000049</c:v>
                </c:pt>
                <c:pt idx="4">
                  <c:v>77224.39999999998</c:v>
                </c:pt>
                <c:pt idx="5">
                  <c:v>74639.599999999977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E-4D98-B0F8-BB5D11FBB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480671"/>
        <c:axId val="1668480191"/>
      </c:lineChart>
      <c:catAx>
        <c:axId val="16684806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80191"/>
        <c:crosses val="autoZero"/>
        <c:auto val="1"/>
        <c:lblAlgn val="ctr"/>
        <c:lblOffset val="100"/>
        <c:noMultiLvlLbl val="0"/>
      </c:catAx>
      <c:valAx>
        <c:axId val="16684801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8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11</xdr:row>
      <xdr:rowOff>95249</xdr:rowOff>
    </xdr:from>
    <xdr:to>
      <xdr:col>8</xdr:col>
      <xdr:colOff>380999</xdr:colOff>
      <xdr:row>29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B6CDFB-E910-9527-A872-6738912A5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FCD7B-EA79-4515-9D08-70AF59478700}" name="Category" displayName="Category" ref="A1:B4" totalsRowShown="0">
  <autoFilter ref="A1:B4" xr:uid="{40FFCD7B-EA79-4515-9D08-70AF59478700}"/>
  <tableColumns count="2">
    <tableColumn id="1" xr3:uid="{D37FC6D7-6227-4680-8000-06688BA171A0}" name="CID" dataDxfId="23"/>
    <tableColumn id="2" xr3:uid="{6CAC7723-3B03-4D83-BB21-FA955DBC4CBC}" name="CNAME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25B21-95F8-47B9-8E57-05E2D5B5A1D4}" name="Table5" displayName="Table5" ref="A7:B29" totalsRowShown="0" headerRowDxfId="21" dataDxfId="20">
  <autoFilter ref="A7:B29" xr:uid="{89425B21-95F8-47B9-8E57-05E2D5B5A1D4}"/>
  <tableColumns count="2">
    <tableColumn id="1" xr3:uid="{87C7551B-544A-412B-9BEF-A00BA756FD23}" name="PNAME" dataDxfId="19"/>
    <tableColumn id="2" xr3:uid="{8DC7040C-EABA-4121-B044-82C35CC3311A}" name="CNAM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078B33-1ACD-44EC-BAE9-E1CC2BEBF56B}" name="Products" displayName="Products" ref="A1:E23" totalsRowShown="0">
  <autoFilter ref="A1:E23" xr:uid="{31078B33-1ACD-44EC-BAE9-E1CC2BEBF56B}"/>
  <tableColumns count="5">
    <tableColumn id="1" xr3:uid="{24F3F82A-4172-428D-B9D9-43617B89D98B}" name="PID" dataDxfId="17"/>
    <tableColumn id="2" xr3:uid="{CF99B730-E9EB-446D-BB2E-14201AAED0C9}" name="PNAME" dataDxfId="16"/>
    <tableColumn id="3" xr3:uid="{A6DF93B1-6007-448A-A04E-119CF258D54D}" name="CNAME"/>
    <tableColumn id="4" xr3:uid="{1168A2C0-57CD-4AD9-A441-3596217E169E}" name="COST"/>
    <tableColumn id="5" xr3:uid="{64277E32-8A3A-4063-BB04-E784E9447228}" name="SELLING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970D3-C56D-4F7D-939D-E547010BB0F2}" name="Table1" displayName="Table1" ref="Q2:R5" totalsRowShown="0" headerRowDxfId="15" headerRowBorderDxfId="14" tableBorderDxfId="13" totalsRowBorderDxfId="12">
  <autoFilter ref="Q2:R5" xr:uid="{83A970D3-C56D-4F7D-939D-E547010BB0F2}">
    <filterColumn colId="0" hiddenButton="1"/>
    <filterColumn colId="1" hiddenButton="1"/>
  </autoFilter>
  <tableColumns count="2">
    <tableColumn id="1" xr3:uid="{111EED00-40CB-4D89-A552-75511AB6CB88}" name="CID" dataDxfId="11"/>
    <tableColumn id="2" xr3:uid="{3CF09D81-6257-43FF-BD4E-947F4ED6AA89}" name="CNAME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0DDF80-F8B4-429A-939D-F172AE4A7F7B}" name="Table3" displayName="Table3" ref="A2:E24" totalsRowShown="0" headerRowDxfId="9" dataDxfId="7" headerRowBorderDxfId="8" tableBorderDxfId="6" totalsRowBorderDxfId="5">
  <autoFilter ref="A2:E24" xr:uid="{7D0DDF80-F8B4-429A-939D-F172AE4A7F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D564660-230A-441D-ABCE-E77E8E1F48EA}" name="PID" dataDxfId="4"/>
    <tableColumn id="2" xr3:uid="{D900E5BC-77B6-403D-A370-86B00CE54531}" name="PNAME" dataDxfId="3"/>
    <tableColumn id="3" xr3:uid="{FE0C66B2-4B3B-4938-A5D6-4B78098FBEAC}" name="CATEGORY" dataDxfId="2">
      <calculatedColumnFormula>_xlfn.XLOOKUP(TRIM(B3), 'Category'!A:A, 'Category'!B:B, "ไม่พบ")</calculatedColumnFormula>
    </tableColumn>
    <tableColumn id="4" xr3:uid="{B9E3A69C-90C8-4087-BB7B-B3B911CB6C64}" name="COST" dataDxfId="1"/>
    <tableColumn id="5" xr3:uid="{6297428C-F701-489E-BCAD-02AABE2314D6}" name="SELL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280-DF3E-487F-ABB1-4F1CB14BC966}">
  <dimension ref="A1:B29"/>
  <sheetViews>
    <sheetView workbookViewId="0">
      <selection activeCell="A14" sqref="A14"/>
    </sheetView>
  </sheetViews>
  <sheetFormatPr defaultRowHeight="16.5" x14ac:dyDescent="0.3"/>
  <cols>
    <col min="1" max="1" width="26.25" customWidth="1"/>
    <col min="2" max="2" width="16" customWidth="1"/>
    <col min="4" max="4" width="10.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t="s">
        <v>11</v>
      </c>
    </row>
    <row r="4" spans="1:2" x14ac:dyDescent="0.3">
      <c r="A4" t="s">
        <v>9</v>
      </c>
      <c r="B4" t="s">
        <v>12</v>
      </c>
    </row>
    <row r="7" spans="1:2" x14ac:dyDescent="0.3">
      <c r="A7" s="14" t="s">
        <v>1</v>
      </c>
      <c r="B7" s="14" t="s">
        <v>6</v>
      </c>
    </row>
    <row r="8" spans="1:2" x14ac:dyDescent="0.3">
      <c r="A8" s="15" t="s">
        <v>28</v>
      </c>
      <c r="B8" s="15" t="s">
        <v>10</v>
      </c>
    </row>
    <row r="9" spans="1:2" x14ac:dyDescent="0.3">
      <c r="A9" s="15" t="s">
        <v>68</v>
      </c>
      <c r="B9" s="15" t="s">
        <v>10</v>
      </c>
    </row>
    <row r="10" spans="1:2" x14ac:dyDescent="0.3">
      <c r="A10" s="15" t="s">
        <v>29</v>
      </c>
      <c r="B10" s="15" t="s">
        <v>10</v>
      </c>
    </row>
    <row r="11" spans="1:2" x14ac:dyDescent="0.3">
      <c r="A11" s="15" t="s">
        <v>30</v>
      </c>
      <c r="B11" s="15" t="s">
        <v>10</v>
      </c>
    </row>
    <row r="12" spans="1:2" x14ac:dyDescent="0.3">
      <c r="A12" s="15" t="s">
        <v>31</v>
      </c>
      <c r="B12" s="15" t="s">
        <v>10</v>
      </c>
    </row>
    <row r="13" spans="1:2" x14ac:dyDescent="0.3">
      <c r="A13" s="15" t="s">
        <v>71</v>
      </c>
      <c r="B13" s="15" t="s">
        <v>10</v>
      </c>
    </row>
    <row r="14" spans="1:2" x14ac:dyDescent="0.3">
      <c r="A14" s="15" t="s">
        <v>70</v>
      </c>
      <c r="B14" s="15" t="s">
        <v>10</v>
      </c>
    </row>
    <row r="15" spans="1:2" x14ac:dyDescent="0.3">
      <c r="A15" s="15" t="s">
        <v>32</v>
      </c>
      <c r="B15" s="15" t="s">
        <v>11</v>
      </c>
    </row>
    <row r="16" spans="1:2" x14ac:dyDescent="0.3">
      <c r="A16" s="15" t="s">
        <v>33</v>
      </c>
      <c r="B16" s="15" t="s">
        <v>11</v>
      </c>
    </row>
    <row r="17" spans="1:2" x14ac:dyDescent="0.3">
      <c r="A17" s="15" t="s">
        <v>34</v>
      </c>
      <c r="B17" s="15" t="s">
        <v>11</v>
      </c>
    </row>
    <row r="18" spans="1:2" x14ac:dyDescent="0.3">
      <c r="A18" s="15" t="s">
        <v>35</v>
      </c>
      <c r="B18" s="15" t="s">
        <v>11</v>
      </c>
    </row>
    <row r="19" spans="1:2" x14ac:dyDescent="0.3">
      <c r="A19" s="15" t="s">
        <v>36</v>
      </c>
      <c r="B19" s="15" t="s">
        <v>11</v>
      </c>
    </row>
    <row r="20" spans="1:2" x14ac:dyDescent="0.3">
      <c r="A20" s="15" t="s">
        <v>37</v>
      </c>
      <c r="B20" s="15" t="s">
        <v>11</v>
      </c>
    </row>
    <row r="21" spans="1:2" x14ac:dyDescent="0.3">
      <c r="A21" s="15" t="s">
        <v>38</v>
      </c>
      <c r="B21" s="15" t="s">
        <v>11</v>
      </c>
    </row>
    <row r="22" spans="1:2" x14ac:dyDescent="0.3">
      <c r="A22" s="15" t="s">
        <v>39</v>
      </c>
      <c r="B22" s="15" t="s">
        <v>11</v>
      </c>
    </row>
    <row r="23" spans="1:2" x14ac:dyDescent="0.3">
      <c r="A23" s="15" t="s">
        <v>43</v>
      </c>
      <c r="B23" s="15" t="s">
        <v>11</v>
      </c>
    </row>
    <row r="24" spans="1:2" x14ac:dyDescent="0.3">
      <c r="A24" s="15" t="s">
        <v>44</v>
      </c>
      <c r="B24" s="15" t="s">
        <v>11</v>
      </c>
    </row>
    <row r="25" spans="1:2" x14ac:dyDescent="0.3">
      <c r="A25" s="15" t="s">
        <v>45</v>
      </c>
      <c r="B25" s="15" t="s">
        <v>12</v>
      </c>
    </row>
    <row r="26" spans="1:2" x14ac:dyDescent="0.3">
      <c r="A26" s="15" t="s">
        <v>50</v>
      </c>
      <c r="B26" s="15" t="s">
        <v>12</v>
      </c>
    </row>
    <row r="27" spans="1:2" x14ac:dyDescent="0.3">
      <c r="A27" s="15" t="s">
        <v>51</v>
      </c>
      <c r="B27" s="15" t="s">
        <v>12</v>
      </c>
    </row>
    <row r="28" spans="1:2" x14ac:dyDescent="0.3">
      <c r="A28" s="15" t="s">
        <v>52</v>
      </c>
      <c r="B28" s="15" t="s">
        <v>12</v>
      </c>
    </row>
    <row r="29" spans="1:2" x14ac:dyDescent="0.3">
      <c r="A29" s="15" t="s">
        <v>53</v>
      </c>
      <c r="B29" s="15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177-D5B9-4CE0-9D28-5DAA414EADBC}">
  <dimension ref="A1:E23"/>
  <sheetViews>
    <sheetView workbookViewId="0">
      <selection activeCell="C20" sqref="C20"/>
    </sheetView>
  </sheetViews>
  <sheetFormatPr defaultRowHeight="16.5" x14ac:dyDescent="0.3"/>
  <cols>
    <col min="1" max="1" width="6.25" bestFit="1" customWidth="1"/>
    <col min="2" max="2" width="24.125" bestFit="1" customWidth="1"/>
    <col min="3" max="3" width="12.875" bestFit="1" customWidth="1"/>
    <col min="4" max="4" width="7.75" bestFit="1" customWidth="1"/>
    <col min="5" max="5" width="10.6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x14ac:dyDescent="0.3">
      <c r="A2" t="s">
        <v>13</v>
      </c>
      <c r="B2" t="s">
        <v>28</v>
      </c>
      <c r="C2" t="str">
        <f>_xlfn.XLOOKUP(TRIM(B2), 'Category'!A:A, 'Category'!B:B, "ไม่พบ")</f>
        <v>Coffee</v>
      </c>
      <c r="D2">
        <v>12</v>
      </c>
      <c r="E2">
        <v>45</v>
      </c>
    </row>
    <row r="3" spans="1:5" x14ac:dyDescent="0.3">
      <c r="A3" t="s">
        <v>14</v>
      </c>
      <c r="B3" t="s">
        <v>68</v>
      </c>
      <c r="C3" t="str">
        <f>_xlfn.XLOOKUP(TRIM(B3), 'Category'!A:A, 'Category'!B:B, "ไม่พบ")</f>
        <v>Coffee</v>
      </c>
      <c r="D3">
        <v>18.5</v>
      </c>
      <c r="E3">
        <v>55</v>
      </c>
    </row>
    <row r="4" spans="1:5" x14ac:dyDescent="0.3">
      <c r="A4" t="s">
        <v>15</v>
      </c>
      <c r="B4" t="s">
        <v>29</v>
      </c>
      <c r="C4" t="str">
        <f>_xlfn.XLOOKUP(TRIM(B4), 'Category'!A:A, 'Category'!B:B, "ไม่พบ")</f>
        <v>Coffee</v>
      </c>
      <c r="D4">
        <v>17</v>
      </c>
      <c r="E4">
        <v>55</v>
      </c>
    </row>
    <row r="5" spans="1:5" x14ac:dyDescent="0.3">
      <c r="A5" t="s">
        <v>16</v>
      </c>
      <c r="B5" t="s">
        <v>30</v>
      </c>
      <c r="C5" t="str">
        <f>_xlfn.XLOOKUP(TRIM(B5), 'Category'!A:A, 'Category'!B:B, "ไม่พบ")</f>
        <v>Coffee</v>
      </c>
      <c r="D5">
        <v>11</v>
      </c>
      <c r="E5">
        <v>40</v>
      </c>
    </row>
    <row r="6" spans="1:5" x14ac:dyDescent="0.3">
      <c r="A6" t="s">
        <v>17</v>
      </c>
      <c r="B6" t="s">
        <v>31</v>
      </c>
      <c r="C6" t="str">
        <f>_xlfn.XLOOKUP(TRIM(B6), 'Category'!A:A, 'Category'!B:B, "ไม่พบ")</f>
        <v>Coffee</v>
      </c>
      <c r="D6">
        <v>16</v>
      </c>
      <c r="E6">
        <v>55</v>
      </c>
    </row>
    <row r="7" spans="1:5" x14ac:dyDescent="0.3">
      <c r="A7" t="s">
        <v>18</v>
      </c>
      <c r="B7" t="s">
        <v>71</v>
      </c>
      <c r="C7" t="str">
        <f>_xlfn.XLOOKUP(TRIM(B7), 'Category'!A:A, 'Category'!B:B, "ไม่พบ")</f>
        <v>Coffee</v>
      </c>
      <c r="D7">
        <v>12</v>
      </c>
      <c r="E7">
        <v>45</v>
      </c>
    </row>
    <row r="8" spans="1:5" x14ac:dyDescent="0.3">
      <c r="A8" t="s">
        <v>19</v>
      </c>
      <c r="B8" t="s">
        <v>70</v>
      </c>
      <c r="C8" t="str">
        <f>_xlfn.XLOOKUP(TRIM(B8), 'Category'!A:A, 'Category'!B:B, "ไม่พบ")</f>
        <v>Coffee</v>
      </c>
      <c r="D8">
        <v>21</v>
      </c>
      <c r="E8">
        <v>60</v>
      </c>
    </row>
    <row r="9" spans="1:5" x14ac:dyDescent="0.3">
      <c r="A9" t="s">
        <v>20</v>
      </c>
      <c r="B9" t="s">
        <v>32</v>
      </c>
      <c r="C9" t="str">
        <f>_xlfn.XLOOKUP(TRIM(B9), 'Category'!A:A, 'Category'!B:B, "ไม่พบ")</f>
        <v>Ingredients</v>
      </c>
      <c r="D9">
        <v>50</v>
      </c>
      <c r="E9">
        <v>0</v>
      </c>
    </row>
    <row r="10" spans="1:5" x14ac:dyDescent="0.3">
      <c r="A10" t="s">
        <v>21</v>
      </c>
      <c r="B10" t="s">
        <v>33</v>
      </c>
      <c r="C10" t="str">
        <f>_xlfn.XLOOKUP(TRIM(B10), 'Category'!A:A, 'Category'!B:B, "ไม่พบ")</f>
        <v>Ingredients</v>
      </c>
      <c r="D10">
        <v>25</v>
      </c>
      <c r="E10">
        <v>0</v>
      </c>
    </row>
    <row r="11" spans="1:5" x14ac:dyDescent="0.3">
      <c r="A11" t="s">
        <v>22</v>
      </c>
      <c r="B11" t="s">
        <v>34</v>
      </c>
      <c r="C11" t="str">
        <f>_xlfn.XLOOKUP(TRIM(B11), 'Category'!A:A, 'Category'!B:B, "ไม่พบ")</f>
        <v>Ingredients</v>
      </c>
      <c r="D11">
        <v>120</v>
      </c>
      <c r="E11">
        <v>0</v>
      </c>
    </row>
    <row r="12" spans="1:5" x14ac:dyDescent="0.3">
      <c r="A12" t="s">
        <v>23</v>
      </c>
      <c r="B12" t="s">
        <v>35</v>
      </c>
      <c r="C12" t="str">
        <f>_xlfn.XLOOKUP(TRIM(B12), 'Category'!A:A, 'Category'!B:B, "ไม่พบ")</f>
        <v>Ingredients</v>
      </c>
      <c r="D12">
        <v>30</v>
      </c>
      <c r="E12">
        <v>0</v>
      </c>
    </row>
    <row r="13" spans="1:5" x14ac:dyDescent="0.3">
      <c r="A13" t="s">
        <v>24</v>
      </c>
      <c r="B13" t="s">
        <v>36</v>
      </c>
      <c r="C13" t="str">
        <f>_xlfn.XLOOKUP(TRIM(B13), 'Category'!A:A, 'Category'!B:B, "ไม่พบ")</f>
        <v>Ingredients</v>
      </c>
      <c r="D13">
        <v>40</v>
      </c>
      <c r="E13">
        <v>0</v>
      </c>
    </row>
    <row r="14" spans="1:5" x14ac:dyDescent="0.3">
      <c r="A14" t="s">
        <v>25</v>
      </c>
      <c r="B14" t="s">
        <v>37</v>
      </c>
      <c r="C14" t="str">
        <f>_xlfn.XLOOKUP(TRIM(B14), 'Category'!A:A, 'Category'!B:B, "ไม่พบ")</f>
        <v>Ingredients</v>
      </c>
      <c r="D14">
        <v>600</v>
      </c>
      <c r="E14">
        <v>0</v>
      </c>
    </row>
    <row r="15" spans="1:5" x14ac:dyDescent="0.3">
      <c r="A15" t="s">
        <v>26</v>
      </c>
      <c r="B15" t="s">
        <v>38</v>
      </c>
      <c r="C15" t="str">
        <f>_xlfn.XLOOKUP(TRIM(B15), 'Category'!A:A, 'Category'!B:B, "ไม่พบ")</f>
        <v>Ingredients</v>
      </c>
      <c r="D15">
        <v>300</v>
      </c>
      <c r="E15">
        <v>0</v>
      </c>
    </row>
    <row r="16" spans="1:5" x14ac:dyDescent="0.3">
      <c r="A16" t="s">
        <v>27</v>
      </c>
      <c r="B16" t="s">
        <v>39</v>
      </c>
      <c r="C16" t="str">
        <f>_xlfn.XLOOKUP(TRIM(B16), 'Category'!A:A, 'Category'!B:B, "ไม่พบ")</f>
        <v>Ingredients</v>
      </c>
      <c r="D16">
        <v>500</v>
      </c>
      <c r="E16">
        <v>0</v>
      </c>
    </row>
    <row r="17" spans="1:5" x14ac:dyDescent="0.3">
      <c r="A17" t="s">
        <v>40</v>
      </c>
      <c r="B17" t="s">
        <v>43</v>
      </c>
      <c r="C17" t="str">
        <f>_xlfn.XLOOKUP(TRIM(B17), 'Category'!A:A, 'Category'!B:B, "ไม่พบ")</f>
        <v>Ingredients</v>
      </c>
      <c r="D17">
        <v>5</v>
      </c>
      <c r="E17">
        <v>0</v>
      </c>
    </row>
    <row r="18" spans="1:5" x14ac:dyDescent="0.3">
      <c r="A18" t="s">
        <v>41</v>
      </c>
      <c r="B18" t="s">
        <v>44</v>
      </c>
      <c r="C18" t="str">
        <f>_xlfn.XLOOKUP(TRIM(B18), 'Category'!A:A, 'Category'!B:B, "ไม่พบ")</f>
        <v>Ingredients</v>
      </c>
      <c r="D18">
        <v>200</v>
      </c>
      <c r="E18">
        <v>0</v>
      </c>
    </row>
    <row r="19" spans="1:5" x14ac:dyDescent="0.3">
      <c r="A19" t="s">
        <v>42</v>
      </c>
      <c r="B19" t="s">
        <v>45</v>
      </c>
      <c r="C19" t="str">
        <f>_xlfn.XLOOKUP(TRIM(B19), 'Category'!A:A, 'Category'!B:B, "ไม่พบ")</f>
        <v>Equipment</v>
      </c>
      <c r="D19">
        <v>100000</v>
      </c>
      <c r="E19">
        <v>0</v>
      </c>
    </row>
    <row r="20" spans="1:5" x14ac:dyDescent="0.3">
      <c r="A20" t="s">
        <v>46</v>
      </c>
      <c r="B20" t="s">
        <v>50</v>
      </c>
      <c r="C20" t="str">
        <f>_xlfn.XLOOKUP(TRIM(B20), 'Category'!A:A, 'Category'!B:B, "ไม่พบ")</f>
        <v>Equipment</v>
      </c>
      <c r="D20">
        <v>10000</v>
      </c>
      <c r="E20">
        <v>0</v>
      </c>
    </row>
    <row r="21" spans="1:5" x14ac:dyDescent="0.3">
      <c r="A21" t="s">
        <v>47</v>
      </c>
      <c r="B21" t="s">
        <v>51</v>
      </c>
      <c r="C21" t="str">
        <f>_xlfn.XLOOKUP(TRIM(B21), 'Category'!A:A, 'Category'!B:B, "ไม่พบ")</f>
        <v>Equipment</v>
      </c>
      <c r="D21">
        <v>10000</v>
      </c>
      <c r="E21">
        <v>0</v>
      </c>
    </row>
    <row r="22" spans="1:5" x14ac:dyDescent="0.3">
      <c r="A22" t="s">
        <v>48</v>
      </c>
      <c r="B22" t="s">
        <v>52</v>
      </c>
      <c r="C22" t="str">
        <f>_xlfn.XLOOKUP(TRIM(B22), 'Category'!A:A, 'Category'!B:B, "ไม่พบ")</f>
        <v>Equipment</v>
      </c>
      <c r="D22">
        <v>20000</v>
      </c>
      <c r="E22">
        <v>0</v>
      </c>
    </row>
    <row r="23" spans="1:5" x14ac:dyDescent="0.3">
      <c r="A23" t="s">
        <v>49</v>
      </c>
      <c r="B23" t="s">
        <v>53</v>
      </c>
      <c r="C23" t="str">
        <f>_xlfn.XLOOKUP(TRIM(B23), 'Category'!A:A, 'Category'!B:B, "ไม่พบ")</f>
        <v>Equipment</v>
      </c>
      <c r="D23">
        <v>2500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1B3C-37B1-4FEB-A789-8396EC05E977}">
  <dimension ref="A1:R208"/>
  <sheetViews>
    <sheetView tabSelected="1" zoomScale="85" zoomScaleNormal="85" workbookViewId="0">
      <selection activeCell="B31" sqref="B31"/>
    </sheetView>
  </sheetViews>
  <sheetFormatPr defaultRowHeight="16.5" x14ac:dyDescent="0.3"/>
  <cols>
    <col min="1" max="1" width="10.875" customWidth="1"/>
    <col min="2" max="2" width="23.5" customWidth="1"/>
    <col min="3" max="3" width="16.25" customWidth="1"/>
    <col min="4" max="4" width="11.75" customWidth="1"/>
    <col min="5" max="5" width="12.875" customWidth="1"/>
    <col min="6" max="6" width="11.375" customWidth="1"/>
    <col min="7" max="7" width="12.125" customWidth="1"/>
    <col min="8" max="8" width="17.375" customWidth="1"/>
    <col min="9" max="9" width="16.5" customWidth="1"/>
    <col min="10" max="10" width="12.125" customWidth="1"/>
    <col min="11" max="11" width="11.375" customWidth="1"/>
    <col min="12" max="12" width="17.375" customWidth="1"/>
    <col min="13" max="13" width="11.375" customWidth="1"/>
    <col min="14" max="14" width="12.25" customWidth="1"/>
    <col min="15" max="15" width="21.375" customWidth="1"/>
    <col min="16" max="16" width="11.25" customWidth="1"/>
    <col min="17" max="17" width="14.5" customWidth="1"/>
    <col min="18" max="18" width="16.5" customWidth="1"/>
  </cols>
  <sheetData>
    <row r="1" spans="1:1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Q1" t="s">
        <v>56</v>
      </c>
      <c r="R1" t="s">
        <v>59</v>
      </c>
    </row>
    <row r="2" spans="1:18" x14ac:dyDescent="0.3">
      <c r="A2" s="18" t="s">
        <v>0</v>
      </c>
      <c r="B2" s="19" t="s">
        <v>1</v>
      </c>
      <c r="C2" s="19" t="s">
        <v>2</v>
      </c>
      <c r="D2" s="19" t="s">
        <v>3</v>
      </c>
      <c r="E2" s="20" t="s">
        <v>4</v>
      </c>
      <c r="F2" s="1"/>
      <c r="H2" s="1"/>
      <c r="I2" s="1"/>
      <c r="J2" s="1"/>
      <c r="Q2" s="18" t="s">
        <v>5</v>
      </c>
      <c r="R2" s="20" t="s">
        <v>6</v>
      </c>
    </row>
    <row r="3" spans="1:18" x14ac:dyDescent="0.3">
      <c r="A3" s="10" t="s">
        <v>13</v>
      </c>
      <c r="B3" s="21" t="s">
        <v>28</v>
      </c>
      <c r="C3" s="21" t="str">
        <f>_xlfn.XLOOKUP(TRIM(B3), 'Category'!A:A, 'Category'!B:B, "ไม่พบ")</f>
        <v>Coffee</v>
      </c>
      <c r="D3" s="9">
        <v>12</v>
      </c>
      <c r="E3" s="22">
        <v>45</v>
      </c>
      <c r="G3" s="2" t="s">
        <v>76</v>
      </c>
      <c r="Q3" s="10" t="s">
        <v>7</v>
      </c>
      <c r="R3" s="11" t="s">
        <v>10</v>
      </c>
    </row>
    <row r="4" spans="1:18" x14ac:dyDescent="0.3">
      <c r="A4" s="10" t="s">
        <v>14</v>
      </c>
      <c r="B4" s="21" t="s">
        <v>68</v>
      </c>
      <c r="C4" s="21" t="str">
        <f>_xlfn.XLOOKUP(TRIM(B4), 'Category'!A:A, 'Category'!B:B, "ไม่พบ")</f>
        <v>Coffee</v>
      </c>
      <c r="D4" s="9">
        <v>18.5</v>
      </c>
      <c r="E4" s="22">
        <v>55</v>
      </c>
      <c r="G4" s="5">
        <f>SUM(D10:D24)</f>
        <v>144370</v>
      </c>
      <c r="M4" s="3" t="s">
        <v>61</v>
      </c>
      <c r="Q4" s="10" t="s">
        <v>8</v>
      </c>
      <c r="R4" s="11" t="s">
        <v>11</v>
      </c>
    </row>
    <row r="5" spans="1:18" x14ac:dyDescent="0.3">
      <c r="A5" s="10" t="s">
        <v>15</v>
      </c>
      <c r="B5" s="21" t="s">
        <v>29</v>
      </c>
      <c r="C5" s="21" t="str">
        <f>_xlfn.XLOOKUP(TRIM(B5), 'Category'!A:A, 'Category'!B:B, "ไม่พบ")</f>
        <v>Coffee</v>
      </c>
      <c r="D5" s="9">
        <v>17</v>
      </c>
      <c r="E5" s="22">
        <v>55</v>
      </c>
      <c r="Q5" s="12" t="s">
        <v>9</v>
      </c>
      <c r="R5" s="13" t="s">
        <v>12</v>
      </c>
    </row>
    <row r="6" spans="1:18" x14ac:dyDescent="0.3">
      <c r="A6" s="10" t="s">
        <v>16</v>
      </c>
      <c r="B6" s="21" t="s">
        <v>30</v>
      </c>
      <c r="C6" s="21" t="str">
        <f>_xlfn.XLOOKUP(TRIM(B6), 'Category'!A:A, 'Category'!B:B, "ไม่พบ")</f>
        <v>Coffee</v>
      </c>
      <c r="D6" s="9">
        <v>11</v>
      </c>
      <c r="E6" s="22">
        <v>40</v>
      </c>
    </row>
    <row r="7" spans="1:18" x14ac:dyDescent="0.3">
      <c r="A7" s="10" t="s">
        <v>17</v>
      </c>
      <c r="B7" s="21" t="s">
        <v>31</v>
      </c>
      <c r="C7" s="21" t="str">
        <f>_xlfn.XLOOKUP(TRIM(B7), 'Category'!A:A, 'Category'!B:B, "ไม่พบ")</f>
        <v>Coffee</v>
      </c>
      <c r="D7" s="9">
        <v>16</v>
      </c>
      <c r="E7" s="22">
        <v>55</v>
      </c>
    </row>
    <row r="8" spans="1:18" x14ac:dyDescent="0.3">
      <c r="A8" s="10" t="s">
        <v>18</v>
      </c>
      <c r="B8" s="21" t="s">
        <v>71</v>
      </c>
      <c r="C8" s="21" t="str">
        <f>_xlfn.XLOOKUP(TRIM(B8), 'Category'!A:A, 'Category'!B:B, "ไม่พบ")</f>
        <v>Coffee</v>
      </c>
      <c r="D8" s="9">
        <v>12</v>
      </c>
      <c r="E8" s="22">
        <v>45</v>
      </c>
    </row>
    <row r="9" spans="1:18" x14ac:dyDescent="0.3">
      <c r="A9" s="10" t="s">
        <v>19</v>
      </c>
      <c r="B9" s="21" t="s">
        <v>70</v>
      </c>
      <c r="C9" s="21" t="str">
        <f>_xlfn.XLOOKUP(TRIM(B9), 'Category'!A:A, 'Category'!B:B, "ไม่พบ")</f>
        <v>Coffee</v>
      </c>
      <c r="D9" s="9">
        <v>21</v>
      </c>
      <c r="E9" s="22">
        <v>60</v>
      </c>
    </row>
    <row r="10" spans="1:18" x14ac:dyDescent="0.3">
      <c r="A10" s="10" t="s">
        <v>20</v>
      </c>
      <c r="B10" s="21" t="s">
        <v>32</v>
      </c>
      <c r="C10" s="21" t="str">
        <f>_xlfn.XLOOKUP(TRIM(B10), 'Category'!A:A, 'Category'!B:B, "ไม่พบ")</f>
        <v>Ingredients</v>
      </c>
      <c r="D10" s="9">
        <v>50</v>
      </c>
      <c r="E10" s="22">
        <v>0</v>
      </c>
    </row>
    <row r="11" spans="1:18" x14ac:dyDescent="0.3">
      <c r="A11" s="10" t="s">
        <v>21</v>
      </c>
      <c r="B11" s="21" t="s">
        <v>33</v>
      </c>
      <c r="C11" s="21" t="str">
        <f>_xlfn.XLOOKUP(TRIM(B11), 'Category'!A:A, 'Category'!B:B, "ไม่พบ")</f>
        <v>Ingredients</v>
      </c>
      <c r="D11" s="9">
        <v>25</v>
      </c>
      <c r="E11" s="22">
        <v>0</v>
      </c>
      <c r="G11" s="3" t="s">
        <v>60</v>
      </c>
    </row>
    <row r="12" spans="1:18" x14ac:dyDescent="0.3">
      <c r="A12" s="10" t="s">
        <v>22</v>
      </c>
      <c r="B12" s="21" t="s">
        <v>34</v>
      </c>
      <c r="C12" s="21" t="str">
        <f>_xlfn.XLOOKUP(TRIM(B12), 'Category'!A:A, 'Category'!B:B, "ไม่พบ")</f>
        <v>Ingredients</v>
      </c>
      <c r="D12" s="9">
        <v>120</v>
      </c>
      <c r="E12" s="22">
        <v>0</v>
      </c>
    </row>
    <row r="13" spans="1:18" x14ac:dyDescent="0.3">
      <c r="A13" s="10" t="s">
        <v>23</v>
      </c>
      <c r="B13" s="21" t="s">
        <v>35</v>
      </c>
      <c r="C13" s="21" t="str">
        <f>_xlfn.XLOOKUP(TRIM(B13), 'Category'!A:A, 'Category'!B:B, "ไม่พบ")</f>
        <v>Ingredients</v>
      </c>
      <c r="D13" s="9">
        <v>30</v>
      </c>
      <c r="E13" s="22">
        <v>0</v>
      </c>
    </row>
    <row r="14" spans="1:18" x14ac:dyDescent="0.3">
      <c r="A14" s="10" t="s">
        <v>24</v>
      </c>
      <c r="B14" s="21" t="s">
        <v>36</v>
      </c>
      <c r="C14" s="21" t="str">
        <f>_xlfn.XLOOKUP(TRIM(B14), 'Category'!A:A, 'Category'!B:B, "ไม่พบ")</f>
        <v>Ingredients</v>
      </c>
      <c r="D14" s="9">
        <v>40</v>
      </c>
      <c r="E14" s="22">
        <v>0</v>
      </c>
    </row>
    <row r="15" spans="1:18" x14ac:dyDescent="0.3">
      <c r="A15" s="10" t="s">
        <v>25</v>
      </c>
      <c r="B15" s="21" t="s">
        <v>37</v>
      </c>
      <c r="C15" s="21" t="str">
        <f>_xlfn.XLOOKUP(TRIM(B15), 'Category'!A:A, 'Category'!B:B, "ไม่พบ")</f>
        <v>Ingredients</v>
      </c>
      <c r="D15" s="9">
        <v>600</v>
      </c>
      <c r="E15" s="22">
        <v>0</v>
      </c>
    </row>
    <row r="16" spans="1:18" x14ac:dyDescent="0.3">
      <c r="A16" s="10" t="s">
        <v>26</v>
      </c>
      <c r="B16" s="21" t="s">
        <v>38</v>
      </c>
      <c r="C16" s="21" t="str">
        <f>_xlfn.XLOOKUP(TRIM(B16), 'Category'!A:A, 'Category'!B:B, "ไม่พบ")</f>
        <v>Ingredients</v>
      </c>
      <c r="D16" s="9">
        <v>300</v>
      </c>
      <c r="E16" s="22">
        <v>0</v>
      </c>
    </row>
    <row r="17" spans="1:14" x14ac:dyDescent="0.3">
      <c r="A17" s="10" t="s">
        <v>27</v>
      </c>
      <c r="B17" s="21" t="s">
        <v>39</v>
      </c>
      <c r="C17" s="21" t="str">
        <f>_xlfn.XLOOKUP(TRIM(B17), 'Category'!A:A, 'Category'!B:B, "ไม่พบ")</f>
        <v>Ingredients</v>
      </c>
      <c r="D17" s="9">
        <v>500</v>
      </c>
      <c r="E17" s="22">
        <v>0</v>
      </c>
    </row>
    <row r="18" spans="1:14" x14ac:dyDescent="0.3">
      <c r="A18" s="10" t="s">
        <v>40</v>
      </c>
      <c r="B18" s="21" t="s">
        <v>43</v>
      </c>
      <c r="C18" s="21" t="str">
        <f>_xlfn.XLOOKUP(TRIM(B18), 'Category'!A:A, 'Category'!B:B, "ไม่พบ")</f>
        <v>Ingredients</v>
      </c>
      <c r="D18" s="9">
        <v>5</v>
      </c>
      <c r="E18" s="22">
        <v>0</v>
      </c>
    </row>
    <row r="19" spans="1:14" x14ac:dyDescent="0.3">
      <c r="A19" s="10" t="s">
        <v>41</v>
      </c>
      <c r="B19" s="21" t="s">
        <v>44</v>
      </c>
      <c r="C19" s="21" t="str">
        <f>_xlfn.XLOOKUP(TRIM(B19), 'Category'!A:A, 'Category'!B:B, "ไม่พบ")</f>
        <v>Ingredients</v>
      </c>
      <c r="D19" s="9">
        <v>200</v>
      </c>
      <c r="E19" s="22">
        <v>0</v>
      </c>
    </row>
    <row r="20" spans="1:14" x14ac:dyDescent="0.3">
      <c r="A20" s="10" t="s">
        <v>42</v>
      </c>
      <c r="B20" s="21" t="s">
        <v>45</v>
      </c>
      <c r="C20" s="21" t="str">
        <f>_xlfn.XLOOKUP(TRIM(B20), 'Category'!A:A, 'Category'!B:B, "ไม่พบ")</f>
        <v>Equipment</v>
      </c>
      <c r="D20" s="9">
        <v>100000</v>
      </c>
      <c r="E20" s="22">
        <v>0</v>
      </c>
    </row>
    <row r="21" spans="1:14" x14ac:dyDescent="0.3">
      <c r="A21" s="10" t="s">
        <v>46</v>
      </c>
      <c r="B21" s="21" t="s">
        <v>50</v>
      </c>
      <c r="C21" s="21" t="str">
        <f>_xlfn.XLOOKUP(TRIM(B21), 'Category'!A:A, 'Category'!B:B, "ไม่พบ")</f>
        <v>Equipment</v>
      </c>
      <c r="D21" s="9">
        <v>10000</v>
      </c>
      <c r="E21" s="22">
        <v>0</v>
      </c>
    </row>
    <row r="22" spans="1:14" x14ac:dyDescent="0.3">
      <c r="A22" s="10" t="s">
        <v>47</v>
      </c>
      <c r="B22" s="21" t="s">
        <v>51</v>
      </c>
      <c r="C22" s="21" t="str">
        <f>_xlfn.XLOOKUP(TRIM(B22), 'Category'!A:A, 'Category'!B:B, "ไม่พบ")</f>
        <v>Equipment</v>
      </c>
      <c r="D22" s="9">
        <v>10000</v>
      </c>
      <c r="E22" s="22">
        <v>0</v>
      </c>
    </row>
    <row r="23" spans="1:14" x14ac:dyDescent="0.3">
      <c r="A23" s="10" t="s">
        <v>48</v>
      </c>
      <c r="B23" s="21" t="s">
        <v>52</v>
      </c>
      <c r="C23" s="21" t="str">
        <f>_xlfn.XLOOKUP(TRIM(B23), 'Category'!A:A, 'Category'!B:B, "ไม่พบ")</f>
        <v>Equipment</v>
      </c>
      <c r="D23" s="9">
        <v>20000</v>
      </c>
      <c r="E23" s="22">
        <v>0</v>
      </c>
    </row>
    <row r="24" spans="1:14" x14ac:dyDescent="0.3">
      <c r="A24" s="12" t="s">
        <v>49</v>
      </c>
      <c r="B24" s="23" t="s">
        <v>53</v>
      </c>
      <c r="C24" s="23" t="str">
        <f>_xlfn.XLOOKUP(TRIM(B24), 'Category'!A:A, 'Category'!B:B, "ไม่พบ")</f>
        <v>Equipment</v>
      </c>
      <c r="D24" s="24">
        <v>2500</v>
      </c>
      <c r="E24" s="25">
        <v>0</v>
      </c>
    </row>
    <row r="27" spans="1:14" x14ac:dyDescent="0.3">
      <c r="A27" s="3" t="s">
        <v>264</v>
      </c>
      <c r="D27" s="3" t="str">
        <f>TEXT(SUM(D31:D61),"#,##0.00")</f>
        <v>41,716.85</v>
      </c>
      <c r="F27" s="3" t="s">
        <v>263</v>
      </c>
      <c r="I27" s="3" t="str">
        <f>TEXT(SUM(I31:I61),"#,##0.00")</f>
        <v>79,674.00</v>
      </c>
      <c r="K27" s="3" t="s">
        <v>262</v>
      </c>
      <c r="N27" s="3" t="str">
        <f>TEXT(SUM(N31:N61),"#,##0.00")</f>
        <v>74,639.60</v>
      </c>
    </row>
    <row r="28" spans="1:14" x14ac:dyDescent="0.3">
      <c r="J28" s="6"/>
    </row>
    <row r="29" spans="1:14" x14ac:dyDescent="0.3">
      <c r="J29" s="7"/>
    </row>
    <row r="30" spans="1:14" x14ac:dyDescent="0.3">
      <c r="A30" s="17" t="s">
        <v>259</v>
      </c>
      <c r="B30" s="17" t="s">
        <v>257</v>
      </c>
      <c r="C30" s="26" t="s">
        <v>258</v>
      </c>
      <c r="D30" s="26" t="s">
        <v>261</v>
      </c>
      <c r="E30" s="6"/>
      <c r="F30" s="39" t="s">
        <v>259</v>
      </c>
      <c r="G30" s="39" t="s">
        <v>257</v>
      </c>
      <c r="H30" s="39" t="s">
        <v>258</v>
      </c>
      <c r="I30" s="26" t="s">
        <v>261</v>
      </c>
      <c r="J30" s="40"/>
      <c r="K30" s="37" t="s">
        <v>259</v>
      </c>
      <c r="L30" s="37" t="s">
        <v>257</v>
      </c>
      <c r="M30" s="37" t="s">
        <v>258</v>
      </c>
      <c r="N30" s="26" t="s">
        <v>261</v>
      </c>
    </row>
    <row r="31" spans="1:14" x14ac:dyDescent="0.3">
      <c r="A31" s="29">
        <v>45885</v>
      </c>
      <c r="B31" s="8">
        <f>SUM(Today!H3:H182)</f>
        <v>13650</v>
      </c>
      <c r="C31" s="16">
        <f>SUM(Today!F3:G182)</f>
        <v>4396</v>
      </c>
      <c r="D31" s="16">
        <f>B31-C31</f>
        <v>9254</v>
      </c>
      <c r="E31" s="27"/>
      <c r="F31" s="32">
        <v>45869</v>
      </c>
      <c r="G31" s="16">
        <v>6850.75</v>
      </c>
      <c r="H31" s="16">
        <v>4120.6000000000004</v>
      </c>
      <c r="I31" s="16">
        <f>G31-H31</f>
        <v>2730.1499999999996</v>
      </c>
      <c r="J31" s="7"/>
      <c r="K31" s="30">
        <v>45838</v>
      </c>
      <c r="L31" s="31">
        <v>6180.4</v>
      </c>
      <c r="M31" s="31">
        <v>3700.25</v>
      </c>
      <c r="N31" s="31">
        <f>L31-M31</f>
        <v>2480.1499999999996</v>
      </c>
    </row>
    <row r="32" spans="1:14" x14ac:dyDescent="0.3">
      <c r="A32" s="29">
        <v>45884</v>
      </c>
      <c r="B32" s="8">
        <v>6798.35</v>
      </c>
      <c r="C32" s="16">
        <f>SUM(Today!F4:G183)</f>
        <v>4345</v>
      </c>
      <c r="D32" s="16">
        <f t="shared" ref="D32:D46" si="0">B32-C32</f>
        <v>2453.3500000000004</v>
      </c>
      <c r="F32" s="32">
        <v>45868</v>
      </c>
      <c r="G32" s="16">
        <v>6430.4</v>
      </c>
      <c r="H32" s="16">
        <v>3870.2</v>
      </c>
      <c r="I32" s="16">
        <f t="shared" ref="I32:I61" si="1">G32-H32</f>
        <v>2560.1999999999998</v>
      </c>
      <c r="J32" s="7"/>
      <c r="K32" s="30">
        <v>45837</v>
      </c>
      <c r="L32" s="31">
        <v>5950.2</v>
      </c>
      <c r="M32" s="31">
        <v>3570.1</v>
      </c>
      <c r="N32" s="31">
        <f t="shared" ref="N32:N60" si="2">L32-M32</f>
        <v>2380.1</v>
      </c>
    </row>
    <row r="33" spans="1:14" x14ac:dyDescent="0.3">
      <c r="A33" s="29">
        <v>45883</v>
      </c>
      <c r="B33" s="28">
        <v>5912.6</v>
      </c>
      <c r="C33" s="16">
        <f>SUM(Today!F5:G184)</f>
        <v>4328</v>
      </c>
      <c r="D33" s="16">
        <f t="shared" si="0"/>
        <v>1584.6000000000004</v>
      </c>
      <c r="F33" s="32">
        <v>45867</v>
      </c>
      <c r="G33" s="16">
        <v>5980.15</v>
      </c>
      <c r="H33" s="16">
        <v>3590.4</v>
      </c>
      <c r="I33" s="16">
        <f t="shared" si="1"/>
        <v>2389.7499999999995</v>
      </c>
      <c r="J33" s="7"/>
      <c r="K33" s="30">
        <v>45836</v>
      </c>
      <c r="L33" s="31">
        <v>6340.55</v>
      </c>
      <c r="M33" s="31">
        <v>3805.3</v>
      </c>
      <c r="N33" s="31">
        <f t="shared" si="2"/>
        <v>2535.25</v>
      </c>
    </row>
    <row r="34" spans="1:14" x14ac:dyDescent="0.3">
      <c r="A34" s="29">
        <v>45882</v>
      </c>
      <c r="B34" s="8">
        <v>6753.25</v>
      </c>
      <c r="C34" s="16">
        <f>SUM(Today!F6:G185)</f>
        <v>4302</v>
      </c>
      <c r="D34" s="16">
        <f t="shared" si="0"/>
        <v>2451.25</v>
      </c>
      <c r="F34" s="32">
        <v>45866</v>
      </c>
      <c r="G34" s="16">
        <v>6210.8</v>
      </c>
      <c r="H34" s="16">
        <v>3715.5</v>
      </c>
      <c r="I34" s="16">
        <f t="shared" si="1"/>
        <v>2495.3000000000002</v>
      </c>
      <c r="J34" s="7"/>
      <c r="K34" s="30">
        <v>45835</v>
      </c>
      <c r="L34" s="31">
        <v>5890.7</v>
      </c>
      <c r="M34" s="31">
        <v>3445.15</v>
      </c>
      <c r="N34" s="31">
        <f t="shared" si="2"/>
        <v>2445.5499999999997</v>
      </c>
    </row>
    <row r="35" spans="1:14" x14ac:dyDescent="0.3">
      <c r="A35" s="29">
        <v>45881</v>
      </c>
      <c r="B35" s="8">
        <v>7104.5</v>
      </c>
      <c r="C35" s="16">
        <f>SUM(Today!F7:G186)</f>
        <v>4285</v>
      </c>
      <c r="D35" s="16">
        <f t="shared" si="0"/>
        <v>2819.5</v>
      </c>
      <c r="F35" s="32">
        <v>45865</v>
      </c>
      <c r="G35" s="16">
        <v>6540.35</v>
      </c>
      <c r="H35" s="16">
        <v>3885.2</v>
      </c>
      <c r="I35" s="16">
        <f t="shared" si="1"/>
        <v>2655.1500000000005</v>
      </c>
      <c r="J35" s="7"/>
      <c r="K35" s="30">
        <v>45834</v>
      </c>
      <c r="L35" s="31">
        <v>6220.35</v>
      </c>
      <c r="M35" s="31">
        <v>3715.4</v>
      </c>
      <c r="N35" s="31">
        <f t="shared" si="2"/>
        <v>2504.9500000000003</v>
      </c>
    </row>
    <row r="36" spans="1:14" x14ac:dyDescent="0.3">
      <c r="A36" s="29">
        <v>45880</v>
      </c>
      <c r="B36" s="8">
        <v>5872.8</v>
      </c>
      <c r="C36" s="16">
        <f>SUM(Today!F8:G187)</f>
        <v>4261</v>
      </c>
      <c r="D36" s="16">
        <f t="shared" si="0"/>
        <v>1611.8000000000002</v>
      </c>
      <c r="F36" s="32">
        <v>45864</v>
      </c>
      <c r="G36" s="16">
        <v>5910.6</v>
      </c>
      <c r="H36" s="16">
        <v>3465.1</v>
      </c>
      <c r="I36" s="16">
        <f t="shared" si="1"/>
        <v>2445.5000000000005</v>
      </c>
      <c r="J36" s="7"/>
      <c r="K36" s="30">
        <v>45833</v>
      </c>
      <c r="L36" s="31">
        <v>6480.6</v>
      </c>
      <c r="M36" s="31">
        <v>3880.35</v>
      </c>
      <c r="N36" s="31">
        <f t="shared" si="2"/>
        <v>2600.2500000000005</v>
      </c>
    </row>
    <row r="37" spans="1:14" x14ac:dyDescent="0.3">
      <c r="A37" s="29">
        <v>45879</v>
      </c>
      <c r="B37" s="8">
        <v>6237.45</v>
      </c>
      <c r="C37" s="16">
        <f>SUM(Today!F9:G188)</f>
        <v>4241.5</v>
      </c>
      <c r="D37" s="16">
        <f t="shared" si="0"/>
        <v>1995.9499999999998</v>
      </c>
      <c r="F37" s="32">
        <v>45863</v>
      </c>
      <c r="G37" s="16">
        <v>6150.25</v>
      </c>
      <c r="H37" s="16">
        <v>3630.4</v>
      </c>
      <c r="I37" s="16">
        <f t="shared" si="1"/>
        <v>2519.85</v>
      </c>
      <c r="J37" s="7"/>
      <c r="K37" s="30">
        <v>45832</v>
      </c>
      <c r="L37" s="31">
        <v>6010.45</v>
      </c>
      <c r="M37" s="31">
        <v>3605.2</v>
      </c>
      <c r="N37" s="31">
        <f t="shared" si="2"/>
        <v>2405.25</v>
      </c>
    </row>
    <row r="38" spans="1:14" x14ac:dyDescent="0.3">
      <c r="A38" s="30">
        <v>45878</v>
      </c>
      <c r="B38" s="31">
        <v>6540.25</v>
      </c>
      <c r="C38" s="16">
        <f>SUM(Today!F10:G189)</f>
        <v>4224.5</v>
      </c>
      <c r="D38" s="16">
        <f t="shared" si="0"/>
        <v>2315.75</v>
      </c>
      <c r="F38" s="32">
        <v>45862</v>
      </c>
      <c r="G38" s="16">
        <v>6400.9</v>
      </c>
      <c r="H38" s="16">
        <v>3780.55</v>
      </c>
      <c r="I38" s="16">
        <f t="shared" si="1"/>
        <v>2620.3499999999995</v>
      </c>
      <c r="J38" s="7"/>
      <c r="K38" s="30">
        <v>45831</v>
      </c>
      <c r="L38" s="31">
        <v>6250.8</v>
      </c>
      <c r="M38" s="31">
        <v>3740.6</v>
      </c>
      <c r="N38" s="31">
        <f t="shared" si="2"/>
        <v>2510.2000000000003</v>
      </c>
    </row>
    <row r="39" spans="1:14" x14ac:dyDescent="0.3">
      <c r="A39" s="30">
        <v>45877</v>
      </c>
      <c r="B39" s="31">
        <v>5980.7</v>
      </c>
      <c r="C39" s="16">
        <f>SUM(Today!F11:G190)</f>
        <v>4188.5</v>
      </c>
      <c r="D39" s="16">
        <f t="shared" si="0"/>
        <v>1792.1999999999998</v>
      </c>
      <c r="F39" s="32">
        <v>45861</v>
      </c>
      <c r="G39" s="16">
        <v>5870.45</v>
      </c>
      <c r="H39" s="16">
        <v>3420.2</v>
      </c>
      <c r="I39" s="16">
        <f t="shared" si="1"/>
        <v>2450.25</v>
      </c>
      <c r="J39" s="7"/>
      <c r="K39" s="30">
        <v>45830</v>
      </c>
      <c r="L39" s="31">
        <v>6540.25</v>
      </c>
      <c r="M39" s="31">
        <v>3920.4</v>
      </c>
      <c r="N39" s="31">
        <f t="shared" si="2"/>
        <v>2619.85</v>
      </c>
    </row>
    <row r="40" spans="1:14" x14ac:dyDescent="0.3">
      <c r="A40" s="30">
        <v>45876</v>
      </c>
      <c r="B40" s="31">
        <v>6310.8</v>
      </c>
      <c r="C40" s="16">
        <f>SUM(Today!F12:G191)</f>
        <v>4166.5</v>
      </c>
      <c r="D40" s="16">
        <f t="shared" si="0"/>
        <v>2144.3000000000002</v>
      </c>
      <c r="F40" s="32">
        <v>45860</v>
      </c>
      <c r="G40" s="16">
        <v>6120.8</v>
      </c>
      <c r="H40" s="16">
        <v>3590.6</v>
      </c>
      <c r="I40" s="16">
        <f t="shared" si="1"/>
        <v>2530.2000000000003</v>
      </c>
      <c r="J40" s="7"/>
      <c r="K40" s="30">
        <v>45829</v>
      </c>
      <c r="L40" s="31">
        <v>5970.3</v>
      </c>
      <c r="M40" s="31">
        <v>3585.1</v>
      </c>
      <c r="N40" s="31">
        <f t="shared" si="2"/>
        <v>2385.2000000000003</v>
      </c>
    </row>
    <row r="41" spans="1:14" x14ac:dyDescent="0.3">
      <c r="A41" s="30">
        <v>45875</v>
      </c>
      <c r="B41" s="31">
        <v>7050.35</v>
      </c>
      <c r="C41" s="16">
        <f>SUM(Today!F13:G192)</f>
        <v>4147</v>
      </c>
      <c r="D41" s="16">
        <f t="shared" si="0"/>
        <v>2903.3500000000004</v>
      </c>
      <c r="F41" s="32">
        <v>45859</v>
      </c>
      <c r="G41" s="16">
        <v>6450.35</v>
      </c>
      <c r="H41" s="16">
        <v>3760.5</v>
      </c>
      <c r="I41" s="16">
        <f t="shared" si="1"/>
        <v>2689.8500000000004</v>
      </c>
      <c r="J41" s="7"/>
      <c r="K41" s="30">
        <v>45828</v>
      </c>
      <c r="L41" s="31">
        <v>6300.8</v>
      </c>
      <c r="M41" s="31">
        <v>3780.45</v>
      </c>
      <c r="N41" s="31">
        <f t="shared" si="2"/>
        <v>2520.3500000000004</v>
      </c>
    </row>
    <row r="42" spans="1:14" x14ac:dyDescent="0.3">
      <c r="A42" s="30">
        <v>45874</v>
      </c>
      <c r="B42" s="31">
        <v>6220.15</v>
      </c>
      <c r="C42" s="16">
        <f>SUM(Today!F14:G193)</f>
        <v>4108</v>
      </c>
      <c r="D42" s="16">
        <f t="shared" si="0"/>
        <v>2112.1499999999996</v>
      </c>
      <c r="F42" s="32">
        <v>45858</v>
      </c>
      <c r="G42" s="16">
        <v>5980.25</v>
      </c>
      <c r="H42" s="16">
        <v>3425.75</v>
      </c>
      <c r="I42" s="16">
        <f t="shared" si="1"/>
        <v>2554.5</v>
      </c>
      <c r="J42" s="7"/>
      <c r="K42" s="30">
        <v>45827</v>
      </c>
      <c r="L42" s="31">
        <v>5910.55</v>
      </c>
      <c r="M42" s="31">
        <v>3465.2</v>
      </c>
      <c r="N42" s="31">
        <f t="shared" si="2"/>
        <v>2445.3500000000004</v>
      </c>
    </row>
    <row r="43" spans="1:14" x14ac:dyDescent="0.3">
      <c r="A43" s="30">
        <v>45873</v>
      </c>
      <c r="B43" s="31">
        <v>5890.5</v>
      </c>
      <c r="C43" s="16">
        <f>SUM(Today!F15:G194)</f>
        <v>4072</v>
      </c>
      <c r="D43" s="16">
        <f t="shared" si="0"/>
        <v>1818.5</v>
      </c>
      <c r="F43" s="32">
        <v>45857</v>
      </c>
      <c r="G43" s="16">
        <v>6210.6</v>
      </c>
      <c r="H43" s="16">
        <v>3600.4</v>
      </c>
      <c r="I43" s="16">
        <f t="shared" si="1"/>
        <v>2610.2000000000003</v>
      </c>
      <c r="J43" s="7"/>
      <c r="K43" s="30">
        <v>45826</v>
      </c>
      <c r="L43" s="31">
        <v>6180.25</v>
      </c>
      <c r="M43" s="31">
        <v>3710.3</v>
      </c>
      <c r="N43" s="31">
        <f t="shared" si="2"/>
        <v>2469.9499999999998</v>
      </c>
    </row>
    <row r="44" spans="1:14" x14ac:dyDescent="0.3">
      <c r="A44" s="30">
        <v>45872</v>
      </c>
      <c r="B44" s="31">
        <v>6410.9</v>
      </c>
      <c r="C44" s="16">
        <f>SUM(Today!F16:G195)</f>
        <v>4018</v>
      </c>
      <c r="D44" s="16">
        <f t="shared" si="0"/>
        <v>2392.8999999999996</v>
      </c>
      <c r="F44" s="32">
        <v>45856</v>
      </c>
      <c r="G44" s="16">
        <v>6540.9</v>
      </c>
      <c r="H44" s="16">
        <v>3870.65</v>
      </c>
      <c r="I44" s="16">
        <f t="shared" si="1"/>
        <v>2670.2499999999995</v>
      </c>
      <c r="J44" s="7"/>
      <c r="K44" s="30">
        <v>45825</v>
      </c>
      <c r="L44" s="31">
        <v>6450.7</v>
      </c>
      <c r="M44" s="31">
        <v>3875.15</v>
      </c>
      <c r="N44" s="31">
        <f t="shared" si="2"/>
        <v>2575.5499999999997</v>
      </c>
    </row>
    <row r="45" spans="1:14" x14ac:dyDescent="0.3">
      <c r="A45" s="30">
        <v>45871</v>
      </c>
      <c r="B45" s="31">
        <v>6120.45</v>
      </c>
      <c r="C45" s="16">
        <f>SUM(Today!F17:G196)</f>
        <v>3984</v>
      </c>
      <c r="D45" s="16">
        <f t="shared" si="0"/>
        <v>2136.4499999999998</v>
      </c>
      <c r="F45" s="32">
        <v>45855</v>
      </c>
      <c r="G45" s="16">
        <v>5890.45</v>
      </c>
      <c r="H45" s="16">
        <v>3435.3</v>
      </c>
      <c r="I45" s="16">
        <f t="shared" si="1"/>
        <v>2455.1499999999996</v>
      </c>
      <c r="J45" s="7"/>
      <c r="K45" s="30">
        <v>45824</v>
      </c>
      <c r="L45" s="31">
        <v>5950.4</v>
      </c>
      <c r="M45" s="31">
        <v>3570.1</v>
      </c>
      <c r="N45" s="31">
        <f t="shared" si="2"/>
        <v>2380.2999999999997</v>
      </c>
    </row>
    <row r="46" spans="1:14" x14ac:dyDescent="0.3">
      <c r="A46" s="30">
        <v>45870</v>
      </c>
      <c r="B46" s="31">
        <v>5875.8</v>
      </c>
      <c r="C46" s="16">
        <f>SUM(Today!F18:G197)</f>
        <v>3945</v>
      </c>
      <c r="D46" s="16">
        <f t="shared" si="0"/>
        <v>1930.8000000000002</v>
      </c>
      <c r="F46" s="32">
        <v>45854</v>
      </c>
      <c r="G46" s="16">
        <v>6120.8</v>
      </c>
      <c r="H46" s="16">
        <v>3595.5</v>
      </c>
      <c r="I46" s="16">
        <f t="shared" si="1"/>
        <v>2525.3000000000002</v>
      </c>
      <c r="J46" s="7"/>
      <c r="K46" s="30">
        <v>45823</v>
      </c>
      <c r="L46" s="31">
        <v>6220.1</v>
      </c>
      <c r="M46" s="31">
        <v>3725.25</v>
      </c>
      <c r="N46" s="31">
        <f t="shared" si="2"/>
        <v>2494.8500000000004</v>
      </c>
    </row>
    <row r="47" spans="1:14" x14ac:dyDescent="0.3">
      <c r="A47" s="7"/>
      <c r="B47" s="7"/>
      <c r="F47" s="32">
        <v>45853</v>
      </c>
      <c r="G47" s="16">
        <v>6450.35</v>
      </c>
      <c r="H47" s="16">
        <v>3765.1</v>
      </c>
      <c r="I47" s="16">
        <f t="shared" si="1"/>
        <v>2685.2500000000005</v>
      </c>
      <c r="J47" s="7"/>
      <c r="K47" s="30">
        <v>45822</v>
      </c>
      <c r="L47" s="31">
        <v>6480.6</v>
      </c>
      <c r="M47" s="31">
        <v>3885.5</v>
      </c>
      <c r="N47" s="31">
        <f t="shared" si="2"/>
        <v>2595.1000000000004</v>
      </c>
    </row>
    <row r="48" spans="1:14" x14ac:dyDescent="0.3">
      <c r="A48" s="7"/>
      <c r="B48" s="7"/>
      <c r="F48" s="32">
        <v>45852</v>
      </c>
      <c r="G48" s="16">
        <v>5980.25</v>
      </c>
      <c r="H48" s="16">
        <v>3430.45</v>
      </c>
      <c r="I48" s="16">
        <f t="shared" si="1"/>
        <v>2549.8000000000002</v>
      </c>
      <c r="J48" s="7"/>
      <c r="K48" s="30">
        <v>45821</v>
      </c>
      <c r="L48" s="31">
        <v>6010.3</v>
      </c>
      <c r="M48" s="31">
        <v>3610.25</v>
      </c>
      <c r="N48" s="31">
        <f t="shared" si="2"/>
        <v>2400.0500000000002</v>
      </c>
    </row>
    <row r="49" spans="1:14" x14ac:dyDescent="0.3">
      <c r="B49" s="7"/>
      <c r="F49" s="32">
        <v>45851</v>
      </c>
      <c r="G49" s="16">
        <v>6210.6</v>
      </c>
      <c r="H49" s="16">
        <v>3605.75</v>
      </c>
      <c r="I49" s="16">
        <f t="shared" si="1"/>
        <v>2604.8500000000004</v>
      </c>
      <c r="J49" s="7"/>
      <c r="K49" s="30">
        <v>45820</v>
      </c>
      <c r="L49" s="31">
        <v>6250.55</v>
      </c>
      <c r="M49" s="31">
        <v>3745.3</v>
      </c>
      <c r="N49" s="31">
        <f t="shared" si="2"/>
        <v>2505.25</v>
      </c>
    </row>
    <row r="50" spans="1:14" x14ac:dyDescent="0.3">
      <c r="A50" s="7"/>
      <c r="B50" s="7"/>
      <c r="F50" s="32">
        <v>45850</v>
      </c>
      <c r="G50" s="16">
        <v>6540.9</v>
      </c>
      <c r="H50" s="16">
        <v>3875.2</v>
      </c>
      <c r="I50" s="16">
        <f t="shared" si="1"/>
        <v>2665.7</v>
      </c>
      <c r="J50" s="7"/>
      <c r="K50" s="30">
        <v>45819</v>
      </c>
      <c r="L50" s="31">
        <v>6540.4</v>
      </c>
      <c r="M50" s="31">
        <v>3925.35</v>
      </c>
      <c r="N50" s="31">
        <f t="shared" si="2"/>
        <v>2615.0499999999997</v>
      </c>
    </row>
    <row r="51" spans="1:14" x14ac:dyDescent="0.3">
      <c r="A51" s="7"/>
      <c r="B51" s="7"/>
      <c r="F51" s="32">
        <v>45849</v>
      </c>
      <c r="G51" s="16">
        <v>5890.45</v>
      </c>
      <c r="H51" s="16">
        <v>3440.35</v>
      </c>
      <c r="I51" s="16">
        <f t="shared" si="1"/>
        <v>2450.1</v>
      </c>
      <c r="J51" s="7"/>
      <c r="K51" s="30">
        <v>45818</v>
      </c>
      <c r="L51" s="31">
        <v>5970.25</v>
      </c>
      <c r="M51" s="31">
        <v>3585.3</v>
      </c>
      <c r="N51" s="31">
        <f t="shared" si="2"/>
        <v>2384.9499999999998</v>
      </c>
    </row>
    <row r="52" spans="1:14" x14ac:dyDescent="0.3">
      <c r="A52" s="7"/>
      <c r="B52" s="7"/>
      <c r="F52" s="32">
        <v>45848</v>
      </c>
      <c r="G52" s="16">
        <v>6120.8</v>
      </c>
      <c r="H52" s="16">
        <v>3600.55</v>
      </c>
      <c r="I52" s="16">
        <f t="shared" si="1"/>
        <v>2520.25</v>
      </c>
      <c r="J52" s="7"/>
      <c r="K52" s="30">
        <v>45817</v>
      </c>
      <c r="L52" s="31">
        <v>6300.9</v>
      </c>
      <c r="M52" s="31">
        <v>3780.45</v>
      </c>
      <c r="N52" s="31">
        <f t="shared" si="2"/>
        <v>2520.4499999999998</v>
      </c>
    </row>
    <row r="53" spans="1:14" x14ac:dyDescent="0.3">
      <c r="A53" s="7"/>
      <c r="B53" s="7"/>
      <c r="F53" s="32">
        <v>45847</v>
      </c>
      <c r="G53" s="16">
        <v>6450.35</v>
      </c>
      <c r="H53" s="16">
        <v>3770.2</v>
      </c>
      <c r="I53" s="16">
        <f t="shared" si="1"/>
        <v>2680.1500000000005</v>
      </c>
      <c r="J53" s="7"/>
      <c r="K53" s="30">
        <v>45816</v>
      </c>
      <c r="L53" s="31">
        <v>5910.15</v>
      </c>
      <c r="M53" s="31">
        <v>3465.4</v>
      </c>
      <c r="N53" s="31">
        <f t="shared" si="2"/>
        <v>2444.7499999999995</v>
      </c>
    </row>
    <row r="54" spans="1:14" x14ac:dyDescent="0.3">
      <c r="A54" s="7"/>
      <c r="B54" s="7"/>
      <c r="F54" s="32">
        <v>45846</v>
      </c>
      <c r="G54" s="16">
        <v>5980.25</v>
      </c>
      <c r="H54" s="16">
        <v>3435.4</v>
      </c>
      <c r="I54" s="16">
        <f t="shared" si="1"/>
        <v>2544.85</v>
      </c>
      <c r="J54" s="7"/>
      <c r="K54" s="30">
        <v>45815</v>
      </c>
      <c r="L54" s="31">
        <v>6180.8</v>
      </c>
      <c r="M54" s="31">
        <v>3710.6</v>
      </c>
      <c r="N54" s="31">
        <f t="shared" si="2"/>
        <v>2470.2000000000003</v>
      </c>
    </row>
    <row r="55" spans="1:14" x14ac:dyDescent="0.3">
      <c r="A55" s="7"/>
      <c r="B55" s="7"/>
      <c r="F55" s="32">
        <v>45845</v>
      </c>
      <c r="G55" s="16">
        <v>6210.6</v>
      </c>
      <c r="H55" s="16">
        <v>3605.1</v>
      </c>
      <c r="I55" s="16">
        <f t="shared" si="1"/>
        <v>2605.5000000000005</v>
      </c>
      <c r="J55" s="7"/>
      <c r="K55" s="30">
        <v>45814</v>
      </c>
      <c r="L55" s="31">
        <v>6450.35</v>
      </c>
      <c r="M55" s="31">
        <v>3875.1</v>
      </c>
      <c r="N55" s="31">
        <f t="shared" si="2"/>
        <v>2575.2500000000005</v>
      </c>
    </row>
    <row r="56" spans="1:14" x14ac:dyDescent="0.3">
      <c r="A56" s="7"/>
      <c r="B56" s="7"/>
      <c r="F56" s="32">
        <v>45844</v>
      </c>
      <c r="G56" s="16">
        <v>6540.9</v>
      </c>
      <c r="H56" s="16">
        <v>3875.25</v>
      </c>
      <c r="I56" s="16">
        <f t="shared" si="1"/>
        <v>2665.6499999999996</v>
      </c>
      <c r="J56" s="7"/>
      <c r="K56" s="30">
        <v>45813</v>
      </c>
      <c r="L56" s="31">
        <v>5950.2</v>
      </c>
      <c r="M56" s="31">
        <v>3570.15</v>
      </c>
      <c r="N56" s="31">
        <f t="shared" si="2"/>
        <v>2380.0499999999997</v>
      </c>
    </row>
    <row r="57" spans="1:14" x14ac:dyDescent="0.3">
      <c r="A57" s="7"/>
      <c r="B57" s="7"/>
      <c r="F57" s="32">
        <v>45843</v>
      </c>
      <c r="G57" s="16">
        <v>5890.45</v>
      </c>
      <c r="H57" s="16">
        <v>3440.55</v>
      </c>
      <c r="I57" s="16">
        <f t="shared" si="1"/>
        <v>2449.8999999999996</v>
      </c>
      <c r="J57" s="7"/>
      <c r="K57" s="30">
        <v>45812</v>
      </c>
      <c r="L57" s="31">
        <v>6220.75</v>
      </c>
      <c r="M57" s="31">
        <v>3725.5</v>
      </c>
      <c r="N57" s="31">
        <f t="shared" si="2"/>
        <v>2495.25</v>
      </c>
    </row>
    <row r="58" spans="1:14" x14ac:dyDescent="0.3">
      <c r="A58" s="7"/>
      <c r="B58" s="7"/>
      <c r="F58" s="32">
        <v>45842</v>
      </c>
      <c r="G58" s="16">
        <v>6120.8</v>
      </c>
      <c r="H58" s="16">
        <v>3600.65</v>
      </c>
      <c r="I58" s="16">
        <f t="shared" si="1"/>
        <v>2520.15</v>
      </c>
      <c r="J58" s="7"/>
      <c r="K58" s="30">
        <v>45811</v>
      </c>
      <c r="L58" s="31">
        <v>6480.9</v>
      </c>
      <c r="M58" s="31">
        <v>3885.7</v>
      </c>
      <c r="N58" s="31">
        <f t="shared" si="2"/>
        <v>2595.1999999999998</v>
      </c>
    </row>
    <row r="59" spans="1:14" x14ac:dyDescent="0.3">
      <c r="A59" s="7"/>
      <c r="B59" s="7"/>
      <c r="F59" s="32">
        <v>45841</v>
      </c>
      <c r="G59" s="16">
        <v>6450.35</v>
      </c>
      <c r="H59" s="16">
        <v>3770.45</v>
      </c>
      <c r="I59" s="16">
        <f t="shared" si="1"/>
        <v>2679.9000000000005</v>
      </c>
      <c r="J59" s="7"/>
      <c r="K59" s="30">
        <v>45810</v>
      </c>
      <c r="L59" s="31">
        <v>6010.4</v>
      </c>
      <c r="M59" s="31">
        <v>3610.35</v>
      </c>
      <c r="N59" s="31">
        <f t="shared" si="2"/>
        <v>2400.0499999999997</v>
      </c>
    </row>
    <row r="60" spans="1:14" x14ac:dyDescent="0.3">
      <c r="A60" s="7"/>
      <c r="B60" s="7"/>
      <c r="F60" s="32">
        <v>45840</v>
      </c>
      <c r="G60" s="16">
        <v>5980.25</v>
      </c>
      <c r="H60" s="16">
        <v>3435.75</v>
      </c>
      <c r="I60" s="16">
        <f t="shared" si="1"/>
        <v>2544.5</v>
      </c>
      <c r="J60" s="7"/>
      <c r="K60" s="30">
        <v>45809</v>
      </c>
      <c r="L60" s="31">
        <v>6250.15</v>
      </c>
      <c r="M60" s="31">
        <v>3745.25</v>
      </c>
      <c r="N60" s="31">
        <f t="shared" si="2"/>
        <v>2504.8999999999996</v>
      </c>
    </row>
    <row r="61" spans="1:14" x14ac:dyDescent="0.3">
      <c r="A61" s="7"/>
      <c r="B61" s="7"/>
      <c r="F61" s="32">
        <v>45839</v>
      </c>
      <c r="G61" s="16">
        <v>6210.6</v>
      </c>
      <c r="H61" s="16">
        <v>3605.1</v>
      </c>
      <c r="I61" s="16">
        <f t="shared" si="1"/>
        <v>2605.5000000000005</v>
      </c>
      <c r="J61" s="7"/>
      <c r="K61" s="7"/>
      <c r="L61" s="7"/>
    </row>
    <row r="62" spans="1:14" x14ac:dyDescent="0.3">
      <c r="J62" s="7"/>
      <c r="K62" s="7"/>
      <c r="L62" s="7"/>
    </row>
    <row r="63" spans="1:14" x14ac:dyDescent="0.3">
      <c r="J63" s="7"/>
      <c r="K63" s="7"/>
      <c r="L63" s="7"/>
    </row>
    <row r="64" spans="1:14" x14ac:dyDescent="0.3">
      <c r="A64" s="3" t="s">
        <v>265</v>
      </c>
      <c r="D64" s="3" t="str">
        <f>TEXT(SUM(D67:D97),"#,##0.00")</f>
        <v>77,224.40</v>
      </c>
      <c r="F64" s="3" t="s">
        <v>266</v>
      </c>
      <c r="I64" s="3" t="str">
        <f>TEXT(SUM(I67:I96),"#,##0.00")</f>
        <v>74,779.60</v>
      </c>
      <c r="J64" s="7"/>
      <c r="K64" s="3" t="s">
        <v>267</v>
      </c>
      <c r="L64" s="7"/>
      <c r="N64" s="3" t="str">
        <f>TEXT(SUM(N67:N97),"#,##0.00")</f>
        <v>77,224.05</v>
      </c>
    </row>
    <row r="65" spans="1:14" x14ac:dyDescent="0.3">
      <c r="J65" s="7"/>
      <c r="K65" s="7"/>
      <c r="L65" s="7"/>
    </row>
    <row r="66" spans="1:14" x14ac:dyDescent="0.3">
      <c r="A66" s="37" t="s">
        <v>259</v>
      </c>
      <c r="B66" s="37" t="s">
        <v>257</v>
      </c>
      <c r="C66" s="37" t="s">
        <v>258</v>
      </c>
      <c r="D66" s="26" t="s">
        <v>261</v>
      </c>
      <c r="E66" s="1"/>
      <c r="F66" s="37" t="s">
        <v>259</v>
      </c>
      <c r="G66" s="37" t="s">
        <v>257</v>
      </c>
      <c r="H66" s="37" t="s">
        <v>258</v>
      </c>
      <c r="I66" s="26" t="s">
        <v>261</v>
      </c>
      <c r="J66" s="38"/>
      <c r="K66" s="37" t="s">
        <v>259</v>
      </c>
      <c r="L66" s="37" t="s">
        <v>257</v>
      </c>
      <c r="M66" s="37" t="s">
        <v>258</v>
      </c>
      <c r="N66" s="26" t="s">
        <v>261</v>
      </c>
    </row>
    <row r="67" spans="1:14" x14ac:dyDescent="0.3">
      <c r="A67" s="30">
        <v>45808</v>
      </c>
      <c r="B67" s="31">
        <v>6210.35</v>
      </c>
      <c r="C67" s="31">
        <v>3605.2</v>
      </c>
      <c r="D67" s="16">
        <f>B67-C67</f>
        <v>2605.1500000000005</v>
      </c>
      <c r="F67" s="30">
        <v>45777</v>
      </c>
      <c r="G67" s="31">
        <v>6210.5</v>
      </c>
      <c r="H67" s="31">
        <v>3605.15</v>
      </c>
      <c r="I67" s="16">
        <f>G67-H67</f>
        <v>2605.35</v>
      </c>
      <c r="J67" s="7"/>
      <c r="K67" s="30">
        <v>45747</v>
      </c>
      <c r="L67" s="31">
        <v>6210.4</v>
      </c>
      <c r="M67" s="31">
        <v>3605.15</v>
      </c>
      <c r="N67" s="16">
        <f>L67-M67</f>
        <v>2605.2499999999995</v>
      </c>
    </row>
    <row r="68" spans="1:14" x14ac:dyDescent="0.3">
      <c r="A68" s="30">
        <v>45807</v>
      </c>
      <c r="B68" s="31">
        <v>5950.4</v>
      </c>
      <c r="C68" s="31">
        <v>3570.25</v>
      </c>
      <c r="D68" s="16">
        <f t="shared" ref="D68:D97" si="3">B68-C68</f>
        <v>2380.1499999999996</v>
      </c>
      <c r="F68" s="30">
        <v>45776</v>
      </c>
      <c r="G68" s="31">
        <v>5950.2</v>
      </c>
      <c r="H68" s="31">
        <v>3570.15</v>
      </c>
      <c r="I68" s="16">
        <f t="shared" ref="I68:I96" si="4">G68-H68</f>
        <v>2380.0499999999997</v>
      </c>
      <c r="J68" s="7"/>
      <c r="K68" s="30">
        <v>45746</v>
      </c>
      <c r="L68" s="31">
        <v>5950.25</v>
      </c>
      <c r="M68" s="31">
        <v>3570.2</v>
      </c>
      <c r="N68" s="16">
        <f t="shared" ref="N68:N97" si="5">L68-M68</f>
        <v>2380.0500000000002</v>
      </c>
    </row>
    <row r="69" spans="1:14" x14ac:dyDescent="0.3">
      <c r="A69" s="30">
        <v>45806</v>
      </c>
      <c r="B69" s="31">
        <v>6480.6</v>
      </c>
      <c r="C69" s="31">
        <v>3885.5</v>
      </c>
      <c r="D69" s="16">
        <f t="shared" si="3"/>
        <v>2595.1000000000004</v>
      </c>
      <c r="F69" s="30">
        <v>45775</v>
      </c>
      <c r="G69" s="31">
        <v>6480.6</v>
      </c>
      <c r="H69" s="31">
        <v>3885.25</v>
      </c>
      <c r="I69" s="16">
        <f t="shared" si="4"/>
        <v>2595.3500000000004</v>
      </c>
      <c r="J69" s="7"/>
      <c r="K69" s="30">
        <v>45745</v>
      </c>
      <c r="L69" s="31">
        <v>6480.6</v>
      </c>
      <c r="M69" s="31">
        <v>3885.35</v>
      </c>
      <c r="N69" s="16">
        <f t="shared" si="5"/>
        <v>2595.2500000000005</v>
      </c>
    </row>
    <row r="70" spans="1:14" x14ac:dyDescent="0.3">
      <c r="A70" s="30">
        <v>45805</v>
      </c>
      <c r="B70" s="31">
        <v>6010.25</v>
      </c>
      <c r="C70" s="31">
        <v>3610.2</v>
      </c>
      <c r="D70" s="16">
        <f t="shared" si="3"/>
        <v>2400.0500000000002</v>
      </c>
      <c r="F70" s="30">
        <v>45774</v>
      </c>
      <c r="G70" s="31">
        <v>6010.4</v>
      </c>
      <c r="H70" s="31">
        <v>3610.1</v>
      </c>
      <c r="I70" s="16">
        <f t="shared" si="4"/>
        <v>2400.2999999999997</v>
      </c>
      <c r="J70" s="7"/>
      <c r="K70" s="30">
        <v>45744</v>
      </c>
      <c r="L70" s="31">
        <v>6010.35</v>
      </c>
      <c r="M70" s="31">
        <v>3610.25</v>
      </c>
      <c r="N70" s="16">
        <f t="shared" si="5"/>
        <v>2400.1000000000004</v>
      </c>
    </row>
    <row r="71" spans="1:14" x14ac:dyDescent="0.3">
      <c r="A71" s="30">
        <v>45804</v>
      </c>
      <c r="B71" s="31">
        <v>6250.8</v>
      </c>
      <c r="C71" s="31">
        <v>3745.35</v>
      </c>
      <c r="D71" s="16">
        <f t="shared" si="3"/>
        <v>2505.4500000000003</v>
      </c>
      <c r="F71" s="30">
        <v>45773</v>
      </c>
      <c r="G71" s="31">
        <v>6250.75</v>
      </c>
      <c r="H71" s="31">
        <v>3745.2</v>
      </c>
      <c r="I71" s="16">
        <f t="shared" si="4"/>
        <v>2505.5500000000002</v>
      </c>
      <c r="J71" s="7"/>
      <c r="K71" s="30">
        <v>45743</v>
      </c>
      <c r="L71" s="31">
        <v>6250.75</v>
      </c>
      <c r="M71" s="31">
        <v>3745.4</v>
      </c>
      <c r="N71" s="16">
        <f t="shared" si="5"/>
        <v>2505.35</v>
      </c>
    </row>
    <row r="72" spans="1:14" x14ac:dyDescent="0.3">
      <c r="A72" s="30">
        <v>45803</v>
      </c>
      <c r="B72" s="31">
        <v>6540.15</v>
      </c>
      <c r="C72" s="31">
        <v>3925.1</v>
      </c>
      <c r="D72" s="16">
        <f t="shared" si="3"/>
        <v>2615.0499999999997</v>
      </c>
      <c r="F72" s="30">
        <v>45772</v>
      </c>
      <c r="G72" s="31">
        <v>6540.9</v>
      </c>
      <c r="H72" s="31">
        <v>3925.4</v>
      </c>
      <c r="I72" s="16">
        <f t="shared" si="4"/>
        <v>2615.4999999999995</v>
      </c>
      <c r="J72" s="7"/>
      <c r="K72" s="30">
        <v>45742</v>
      </c>
      <c r="L72" s="31">
        <v>6540.9</v>
      </c>
      <c r="M72" s="31">
        <v>3925.5</v>
      </c>
      <c r="N72" s="16">
        <f t="shared" si="5"/>
        <v>2615.3999999999996</v>
      </c>
    </row>
    <row r="73" spans="1:14" x14ac:dyDescent="0.3">
      <c r="A73" s="30">
        <v>45802</v>
      </c>
      <c r="B73" s="31">
        <v>5970.3</v>
      </c>
      <c r="C73" s="31">
        <v>3585.2</v>
      </c>
      <c r="D73" s="16">
        <f t="shared" si="3"/>
        <v>2385.1000000000004</v>
      </c>
      <c r="F73" s="30">
        <v>45771</v>
      </c>
      <c r="G73" s="31">
        <v>5970.25</v>
      </c>
      <c r="H73" s="31">
        <v>3585.25</v>
      </c>
      <c r="I73" s="16">
        <f t="shared" si="4"/>
        <v>2385</v>
      </c>
      <c r="J73" s="7"/>
      <c r="K73" s="30">
        <v>45741</v>
      </c>
      <c r="L73" s="31">
        <v>5970.2</v>
      </c>
      <c r="M73" s="31">
        <v>3585.1</v>
      </c>
      <c r="N73" s="16">
        <f t="shared" si="5"/>
        <v>2385.1</v>
      </c>
    </row>
    <row r="74" spans="1:14" x14ac:dyDescent="0.3">
      <c r="A74" s="30">
        <v>45801</v>
      </c>
      <c r="B74" s="31">
        <v>6300.4</v>
      </c>
      <c r="C74" s="31">
        <v>3780.25</v>
      </c>
      <c r="D74" s="16">
        <f t="shared" si="3"/>
        <v>2520.1499999999996</v>
      </c>
      <c r="F74" s="30">
        <v>45770</v>
      </c>
      <c r="G74" s="31">
        <v>6300.4</v>
      </c>
      <c r="H74" s="31">
        <v>3780.35</v>
      </c>
      <c r="I74" s="16">
        <f t="shared" si="4"/>
        <v>2520.0499999999997</v>
      </c>
      <c r="J74" s="7"/>
      <c r="K74" s="30">
        <v>45740</v>
      </c>
      <c r="L74" s="31">
        <v>6300.5</v>
      </c>
      <c r="M74" s="31">
        <v>3780.35</v>
      </c>
      <c r="N74" s="16">
        <f t="shared" si="5"/>
        <v>2520.15</v>
      </c>
    </row>
    <row r="75" spans="1:14" x14ac:dyDescent="0.3">
      <c r="A75" s="30">
        <v>45800</v>
      </c>
      <c r="B75" s="31">
        <v>5910.2</v>
      </c>
      <c r="C75" s="31">
        <v>3465.15</v>
      </c>
      <c r="D75" s="16">
        <f t="shared" si="3"/>
        <v>2445.0499999999997</v>
      </c>
      <c r="F75" s="30">
        <v>45769</v>
      </c>
      <c r="G75" s="31">
        <v>5910.15</v>
      </c>
      <c r="H75" s="31">
        <v>3465.2</v>
      </c>
      <c r="I75" s="16">
        <f t="shared" si="4"/>
        <v>2444.9499999999998</v>
      </c>
      <c r="J75" s="7"/>
      <c r="K75" s="30">
        <v>45739</v>
      </c>
      <c r="L75" s="31">
        <v>5910.15</v>
      </c>
      <c r="M75" s="31">
        <v>3465.15</v>
      </c>
      <c r="N75" s="16">
        <f t="shared" si="5"/>
        <v>2444.9999999999995</v>
      </c>
    </row>
    <row r="76" spans="1:14" x14ac:dyDescent="0.3">
      <c r="A76" s="30">
        <v>45799</v>
      </c>
      <c r="B76" s="31">
        <v>6180.75</v>
      </c>
      <c r="C76" s="31">
        <v>3710.3</v>
      </c>
      <c r="D76" s="16">
        <f t="shared" si="3"/>
        <v>2470.4499999999998</v>
      </c>
      <c r="F76" s="30">
        <v>45768</v>
      </c>
      <c r="G76" s="31">
        <v>6180.75</v>
      </c>
      <c r="H76" s="31">
        <v>3710.35</v>
      </c>
      <c r="I76" s="16">
        <f t="shared" si="4"/>
        <v>2470.4</v>
      </c>
      <c r="J76" s="7"/>
      <c r="K76" s="30">
        <v>45738</v>
      </c>
      <c r="L76" s="31">
        <v>6180.6</v>
      </c>
      <c r="M76" s="31">
        <v>3710.35</v>
      </c>
      <c r="N76" s="16">
        <f t="shared" si="5"/>
        <v>2470.2500000000005</v>
      </c>
    </row>
    <row r="77" spans="1:14" x14ac:dyDescent="0.3">
      <c r="A77" s="30">
        <v>45798</v>
      </c>
      <c r="B77" s="31">
        <v>6450.9</v>
      </c>
      <c r="C77" s="31">
        <v>3875.55</v>
      </c>
      <c r="D77" s="16">
        <f t="shared" si="3"/>
        <v>2575.3499999999995</v>
      </c>
      <c r="F77" s="30">
        <v>45767</v>
      </c>
      <c r="G77" s="31">
        <v>6450.35</v>
      </c>
      <c r="H77" s="31">
        <v>3875.1</v>
      </c>
      <c r="I77" s="16">
        <f t="shared" si="4"/>
        <v>2575.2500000000005</v>
      </c>
      <c r="J77" s="7"/>
      <c r="K77" s="30">
        <v>45737</v>
      </c>
      <c r="L77" s="31">
        <v>6450.35</v>
      </c>
      <c r="M77" s="31">
        <v>3875.2</v>
      </c>
      <c r="N77" s="16">
        <f t="shared" si="5"/>
        <v>2575.1500000000005</v>
      </c>
    </row>
    <row r="78" spans="1:14" x14ac:dyDescent="0.3">
      <c r="A78" s="30">
        <v>45797</v>
      </c>
      <c r="B78" s="31">
        <v>5950.1</v>
      </c>
      <c r="C78" s="31">
        <v>3570.15</v>
      </c>
      <c r="D78" s="16">
        <f t="shared" si="3"/>
        <v>2379.9500000000003</v>
      </c>
      <c r="F78" s="30">
        <v>45766</v>
      </c>
      <c r="G78" s="31">
        <v>5950.1</v>
      </c>
      <c r="H78" s="31">
        <v>3570.2</v>
      </c>
      <c r="I78" s="16">
        <f t="shared" si="4"/>
        <v>2379.9000000000005</v>
      </c>
      <c r="J78" s="7"/>
      <c r="K78" s="30">
        <v>45736</v>
      </c>
      <c r="L78" s="31">
        <v>5950.1</v>
      </c>
      <c r="M78" s="31">
        <v>3570.15</v>
      </c>
      <c r="N78" s="16">
        <f t="shared" si="5"/>
        <v>2379.9500000000003</v>
      </c>
    </row>
    <row r="79" spans="1:14" x14ac:dyDescent="0.3">
      <c r="A79" s="30">
        <v>45796</v>
      </c>
      <c r="B79" s="31">
        <v>6220.25</v>
      </c>
      <c r="C79" s="31">
        <v>3725.4</v>
      </c>
      <c r="D79" s="16">
        <f t="shared" si="3"/>
        <v>2494.85</v>
      </c>
      <c r="F79" s="30">
        <v>45765</v>
      </c>
      <c r="G79" s="31">
        <v>6220.5</v>
      </c>
      <c r="H79" s="31">
        <v>3725.15</v>
      </c>
      <c r="I79" s="16">
        <f t="shared" si="4"/>
        <v>2495.35</v>
      </c>
      <c r="J79" s="7"/>
      <c r="K79" s="30">
        <v>45735</v>
      </c>
      <c r="L79" s="31">
        <v>6220.4</v>
      </c>
      <c r="M79" s="31">
        <v>3725.25</v>
      </c>
      <c r="N79" s="16">
        <f t="shared" si="5"/>
        <v>2495.1499999999996</v>
      </c>
    </row>
    <row r="80" spans="1:14" x14ac:dyDescent="0.3">
      <c r="A80" s="30">
        <v>45795</v>
      </c>
      <c r="B80" s="31">
        <v>6480.35</v>
      </c>
      <c r="C80" s="31">
        <v>3885.25</v>
      </c>
      <c r="D80" s="16">
        <f t="shared" si="3"/>
        <v>2595.1000000000004</v>
      </c>
      <c r="F80" s="30">
        <v>45764</v>
      </c>
      <c r="G80" s="31">
        <v>6480.25</v>
      </c>
      <c r="H80" s="31">
        <v>3885.1</v>
      </c>
      <c r="I80" s="16">
        <f t="shared" si="4"/>
        <v>2595.15</v>
      </c>
      <c r="J80" s="7"/>
      <c r="K80" s="30">
        <v>45734</v>
      </c>
      <c r="L80" s="31">
        <v>6480.25</v>
      </c>
      <c r="M80" s="31">
        <v>3885.1</v>
      </c>
      <c r="N80" s="16">
        <f t="shared" si="5"/>
        <v>2595.15</v>
      </c>
    </row>
    <row r="81" spans="1:14" x14ac:dyDescent="0.3">
      <c r="A81" s="30">
        <v>45794</v>
      </c>
      <c r="B81" s="31">
        <v>6010.5</v>
      </c>
      <c r="C81" s="31">
        <v>3610.35</v>
      </c>
      <c r="D81" s="16">
        <f t="shared" si="3"/>
        <v>2400.15</v>
      </c>
      <c r="F81" s="30">
        <v>45763</v>
      </c>
      <c r="G81" s="31">
        <v>6010.3</v>
      </c>
      <c r="H81" s="31">
        <v>3610.35</v>
      </c>
      <c r="I81" s="16">
        <f t="shared" si="4"/>
        <v>2399.9500000000003</v>
      </c>
      <c r="J81" s="7"/>
      <c r="K81" s="30">
        <v>45733</v>
      </c>
      <c r="L81" s="31">
        <v>6010.3</v>
      </c>
      <c r="M81" s="31">
        <v>3610.35</v>
      </c>
      <c r="N81" s="16">
        <f t="shared" si="5"/>
        <v>2399.9500000000003</v>
      </c>
    </row>
    <row r="82" spans="1:14" x14ac:dyDescent="0.3">
      <c r="A82" s="30">
        <v>45793</v>
      </c>
      <c r="B82" s="31">
        <v>6250.15</v>
      </c>
      <c r="C82" s="31">
        <v>3745.25</v>
      </c>
      <c r="D82" s="16">
        <f t="shared" si="3"/>
        <v>2504.8999999999996</v>
      </c>
      <c r="F82" s="30">
        <v>45762</v>
      </c>
      <c r="G82" s="31">
        <v>6250.8</v>
      </c>
      <c r="H82" s="31">
        <v>3745.5</v>
      </c>
      <c r="I82" s="16">
        <f t="shared" si="4"/>
        <v>2505.3000000000002</v>
      </c>
      <c r="J82" s="7"/>
      <c r="K82" s="30">
        <v>45732</v>
      </c>
      <c r="L82" s="31">
        <v>6250.8</v>
      </c>
      <c r="M82" s="31">
        <v>3745.5</v>
      </c>
      <c r="N82" s="16">
        <f t="shared" si="5"/>
        <v>2505.3000000000002</v>
      </c>
    </row>
    <row r="83" spans="1:14" x14ac:dyDescent="0.3">
      <c r="A83" s="30">
        <v>45792</v>
      </c>
      <c r="B83" s="31">
        <v>6540.7</v>
      </c>
      <c r="C83" s="31">
        <v>3925.4</v>
      </c>
      <c r="D83" s="16">
        <f t="shared" si="3"/>
        <v>2615.2999999999997</v>
      </c>
      <c r="F83" s="30">
        <v>45761</v>
      </c>
      <c r="G83" s="31">
        <v>6540.15</v>
      </c>
      <c r="H83" s="31">
        <v>3925.25</v>
      </c>
      <c r="I83" s="16">
        <f t="shared" si="4"/>
        <v>2614.8999999999996</v>
      </c>
      <c r="J83" s="7"/>
      <c r="K83" s="30">
        <v>45731</v>
      </c>
      <c r="L83" s="31">
        <v>6540.15</v>
      </c>
      <c r="M83" s="31">
        <v>3925.25</v>
      </c>
      <c r="N83" s="16">
        <f t="shared" si="5"/>
        <v>2614.8999999999996</v>
      </c>
    </row>
    <row r="84" spans="1:14" x14ac:dyDescent="0.3">
      <c r="A84" s="30">
        <v>45791</v>
      </c>
      <c r="B84" s="31">
        <v>5970.25</v>
      </c>
      <c r="C84" s="31">
        <v>3585.1</v>
      </c>
      <c r="D84" s="16">
        <f t="shared" si="3"/>
        <v>2385.15</v>
      </c>
      <c r="F84" s="30">
        <v>45760</v>
      </c>
      <c r="G84" s="31">
        <v>5970.4</v>
      </c>
      <c r="H84" s="31">
        <v>3585.3</v>
      </c>
      <c r="I84" s="16">
        <f t="shared" si="4"/>
        <v>2385.0999999999995</v>
      </c>
      <c r="J84" s="7"/>
      <c r="K84" s="30">
        <v>45730</v>
      </c>
      <c r="L84" s="31">
        <v>5970.4</v>
      </c>
      <c r="M84" s="31">
        <v>3585.3</v>
      </c>
      <c r="N84" s="16">
        <f t="shared" si="5"/>
        <v>2385.0999999999995</v>
      </c>
    </row>
    <row r="85" spans="1:14" x14ac:dyDescent="0.3">
      <c r="A85" s="30">
        <v>45790</v>
      </c>
      <c r="B85" s="31">
        <v>6300.6</v>
      </c>
      <c r="C85" s="31">
        <v>3780.35</v>
      </c>
      <c r="D85" s="16">
        <f t="shared" si="3"/>
        <v>2520.2500000000005</v>
      </c>
      <c r="F85" s="30">
        <v>45759</v>
      </c>
      <c r="G85" s="31">
        <v>6300.6</v>
      </c>
      <c r="H85" s="31">
        <v>3780.4</v>
      </c>
      <c r="I85" s="16">
        <f t="shared" si="4"/>
        <v>2520.2000000000003</v>
      </c>
      <c r="J85" s="7"/>
      <c r="K85" s="30">
        <v>45729</v>
      </c>
      <c r="L85" s="31">
        <v>6300.6</v>
      </c>
      <c r="M85" s="31">
        <v>3780.4</v>
      </c>
      <c r="N85" s="16">
        <f t="shared" si="5"/>
        <v>2520.2000000000003</v>
      </c>
    </row>
    <row r="86" spans="1:14" x14ac:dyDescent="0.3">
      <c r="A86" s="30">
        <v>45789</v>
      </c>
      <c r="B86" s="31">
        <v>5910.15</v>
      </c>
      <c r="C86" s="31">
        <v>3465.2</v>
      </c>
      <c r="D86" s="16">
        <f t="shared" si="3"/>
        <v>2444.9499999999998</v>
      </c>
      <c r="F86" s="30">
        <v>45758</v>
      </c>
      <c r="G86" s="31">
        <v>5910.25</v>
      </c>
      <c r="H86" s="31">
        <v>3465.15</v>
      </c>
      <c r="I86" s="16">
        <f t="shared" si="4"/>
        <v>2445.1</v>
      </c>
      <c r="J86" s="7"/>
      <c r="K86" s="30">
        <v>45728</v>
      </c>
      <c r="L86" s="31">
        <v>5910.25</v>
      </c>
      <c r="M86" s="31">
        <v>3465.15</v>
      </c>
      <c r="N86" s="16">
        <f t="shared" si="5"/>
        <v>2445.1</v>
      </c>
    </row>
    <row r="87" spans="1:14" x14ac:dyDescent="0.3">
      <c r="A87" s="30">
        <v>45788</v>
      </c>
      <c r="B87" s="31">
        <v>6180.4</v>
      </c>
      <c r="C87" s="31">
        <v>3710.25</v>
      </c>
      <c r="D87" s="16">
        <f t="shared" si="3"/>
        <v>2470.1499999999996</v>
      </c>
      <c r="F87" s="30">
        <v>45757</v>
      </c>
      <c r="G87" s="31">
        <v>6180.35</v>
      </c>
      <c r="H87" s="31">
        <v>3710.25</v>
      </c>
      <c r="I87" s="16">
        <f t="shared" si="4"/>
        <v>2470.1000000000004</v>
      </c>
      <c r="J87" s="7"/>
      <c r="K87" s="30">
        <v>45727</v>
      </c>
      <c r="L87" s="31">
        <v>6180.35</v>
      </c>
      <c r="M87" s="31">
        <v>3710.25</v>
      </c>
      <c r="N87" s="16">
        <f t="shared" si="5"/>
        <v>2470.1000000000004</v>
      </c>
    </row>
    <row r="88" spans="1:14" x14ac:dyDescent="0.3">
      <c r="A88" s="30">
        <v>45787</v>
      </c>
      <c r="B88" s="31">
        <v>6450.35</v>
      </c>
      <c r="C88" s="31">
        <v>3875.2</v>
      </c>
      <c r="D88" s="16">
        <f t="shared" si="3"/>
        <v>2575.1500000000005</v>
      </c>
      <c r="F88" s="30">
        <v>45756</v>
      </c>
      <c r="G88" s="31">
        <v>6450.7</v>
      </c>
      <c r="H88" s="31">
        <v>3875.55</v>
      </c>
      <c r="I88" s="16">
        <f t="shared" si="4"/>
        <v>2575.1499999999996</v>
      </c>
      <c r="J88" s="7"/>
      <c r="K88" s="30">
        <v>45726</v>
      </c>
      <c r="L88" s="31">
        <v>6450.7</v>
      </c>
      <c r="M88" s="31">
        <v>3875.55</v>
      </c>
      <c r="N88" s="16">
        <f t="shared" si="5"/>
        <v>2575.1499999999996</v>
      </c>
    </row>
    <row r="89" spans="1:14" x14ac:dyDescent="0.3">
      <c r="A89" s="30">
        <v>45786</v>
      </c>
      <c r="B89" s="31">
        <v>5950.2</v>
      </c>
      <c r="C89" s="31">
        <v>3570.1</v>
      </c>
      <c r="D89" s="16">
        <f t="shared" si="3"/>
        <v>2380.1</v>
      </c>
      <c r="F89" s="30">
        <v>45755</v>
      </c>
      <c r="G89" s="31">
        <v>5950.15</v>
      </c>
      <c r="H89" s="31">
        <v>3570.1</v>
      </c>
      <c r="I89" s="16">
        <f t="shared" si="4"/>
        <v>2380.0499999999997</v>
      </c>
      <c r="J89" s="7"/>
      <c r="K89" s="30">
        <v>45725</v>
      </c>
      <c r="L89" s="31">
        <v>5950.15</v>
      </c>
      <c r="M89" s="31">
        <v>3570.1</v>
      </c>
      <c r="N89" s="16">
        <f t="shared" si="5"/>
        <v>2380.0499999999997</v>
      </c>
    </row>
    <row r="90" spans="1:14" x14ac:dyDescent="0.3">
      <c r="A90" s="30">
        <v>45785</v>
      </c>
      <c r="B90" s="31">
        <v>6220.75</v>
      </c>
      <c r="C90" s="31">
        <v>3725.3</v>
      </c>
      <c r="D90" s="16">
        <f t="shared" si="3"/>
        <v>2495.4499999999998</v>
      </c>
      <c r="F90" s="30">
        <v>45754</v>
      </c>
      <c r="G90" s="31">
        <v>6220.2</v>
      </c>
      <c r="H90" s="31">
        <v>3725.25</v>
      </c>
      <c r="I90" s="16">
        <f t="shared" si="4"/>
        <v>2494.9499999999998</v>
      </c>
      <c r="J90" s="7"/>
      <c r="K90" s="30">
        <v>45724</v>
      </c>
      <c r="L90" s="31">
        <v>6220.2</v>
      </c>
      <c r="M90" s="31">
        <v>3725.25</v>
      </c>
      <c r="N90" s="16">
        <f t="shared" si="5"/>
        <v>2494.9499999999998</v>
      </c>
    </row>
    <row r="91" spans="1:14" x14ac:dyDescent="0.3">
      <c r="A91" s="30">
        <v>45784</v>
      </c>
      <c r="B91" s="31">
        <v>6480.9</v>
      </c>
      <c r="C91" s="31">
        <v>3885.55</v>
      </c>
      <c r="D91" s="16">
        <f t="shared" si="3"/>
        <v>2595.3499999999995</v>
      </c>
      <c r="F91" s="30">
        <v>45753</v>
      </c>
      <c r="G91" s="31">
        <v>6480.9</v>
      </c>
      <c r="H91" s="31">
        <v>3885.5</v>
      </c>
      <c r="I91" s="16">
        <f t="shared" si="4"/>
        <v>2595.3999999999996</v>
      </c>
      <c r="J91" s="7"/>
      <c r="K91" s="30">
        <v>45723</v>
      </c>
      <c r="L91" s="31">
        <v>6480.9</v>
      </c>
      <c r="M91" s="31">
        <v>3885.5</v>
      </c>
      <c r="N91" s="16">
        <f t="shared" si="5"/>
        <v>2595.3999999999996</v>
      </c>
    </row>
    <row r="92" spans="1:14" x14ac:dyDescent="0.3">
      <c r="A92" s="30">
        <v>45783</v>
      </c>
      <c r="B92" s="31">
        <v>6010.25</v>
      </c>
      <c r="C92" s="31">
        <v>3610.15</v>
      </c>
      <c r="D92" s="16">
        <f t="shared" si="3"/>
        <v>2400.1</v>
      </c>
      <c r="F92" s="30">
        <v>45752</v>
      </c>
      <c r="G92" s="31">
        <v>6010.1</v>
      </c>
      <c r="H92" s="31">
        <v>3610.15</v>
      </c>
      <c r="I92" s="16">
        <f t="shared" si="4"/>
        <v>2399.9500000000003</v>
      </c>
      <c r="J92" s="7"/>
      <c r="K92" s="30">
        <v>45722</v>
      </c>
      <c r="L92" s="31">
        <v>6010.25</v>
      </c>
      <c r="M92" s="31">
        <v>3610.15</v>
      </c>
      <c r="N92" s="16">
        <f t="shared" si="5"/>
        <v>2400.1</v>
      </c>
    </row>
    <row r="93" spans="1:14" x14ac:dyDescent="0.3">
      <c r="A93" s="30">
        <v>45782</v>
      </c>
      <c r="B93" s="31">
        <v>6250.4</v>
      </c>
      <c r="C93" s="31">
        <v>3745.25</v>
      </c>
      <c r="D93" s="16">
        <f t="shared" si="3"/>
        <v>2505.1499999999996</v>
      </c>
      <c r="F93" s="30">
        <v>45751</v>
      </c>
      <c r="G93" s="31">
        <v>6250.35</v>
      </c>
      <c r="H93" s="31">
        <v>3745.1</v>
      </c>
      <c r="I93" s="16">
        <f t="shared" si="4"/>
        <v>2505.2500000000005</v>
      </c>
      <c r="J93" s="7"/>
      <c r="K93" s="30">
        <v>45721</v>
      </c>
      <c r="L93" s="31">
        <v>6250.4</v>
      </c>
      <c r="M93" s="31">
        <v>3745.25</v>
      </c>
      <c r="N93" s="16">
        <f t="shared" si="5"/>
        <v>2505.1499999999996</v>
      </c>
    </row>
    <row r="94" spans="1:14" x14ac:dyDescent="0.3">
      <c r="A94" s="30">
        <v>45781</v>
      </c>
      <c r="B94" s="31">
        <v>6540.35</v>
      </c>
      <c r="C94" s="31">
        <v>3925.1</v>
      </c>
      <c r="D94" s="16">
        <f t="shared" si="3"/>
        <v>2615.2500000000005</v>
      </c>
      <c r="F94" s="30">
        <v>45750</v>
      </c>
      <c r="G94" s="31">
        <v>6540.25</v>
      </c>
      <c r="H94" s="31">
        <v>3925.35</v>
      </c>
      <c r="I94" s="16">
        <f t="shared" si="4"/>
        <v>2614.9</v>
      </c>
      <c r="J94" s="7"/>
      <c r="K94" s="30">
        <v>45720</v>
      </c>
      <c r="L94" s="31">
        <v>6540.35</v>
      </c>
      <c r="M94" s="31">
        <v>3925.1</v>
      </c>
      <c r="N94" s="16">
        <f t="shared" si="5"/>
        <v>2615.2500000000005</v>
      </c>
    </row>
    <row r="95" spans="1:14" x14ac:dyDescent="0.3">
      <c r="A95" s="30">
        <v>45780</v>
      </c>
      <c r="B95" s="31">
        <v>5970.1</v>
      </c>
      <c r="C95" s="31">
        <v>3585.2</v>
      </c>
      <c r="D95" s="16">
        <f t="shared" si="3"/>
        <v>2384.9000000000005</v>
      </c>
      <c r="F95" s="30">
        <v>45749</v>
      </c>
      <c r="G95" s="31">
        <v>5970.2</v>
      </c>
      <c r="H95" s="31">
        <v>3585.2</v>
      </c>
      <c r="I95" s="16">
        <f t="shared" si="4"/>
        <v>2385</v>
      </c>
      <c r="J95" s="7"/>
      <c r="K95" s="30">
        <v>45719</v>
      </c>
      <c r="L95" s="31">
        <v>5970.1</v>
      </c>
      <c r="M95" s="31">
        <v>3585.2</v>
      </c>
      <c r="N95" s="16">
        <f t="shared" si="5"/>
        <v>2384.9000000000005</v>
      </c>
    </row>
    <row r="96" spans="1:14" x14ac:dyDescent="0.3">
      <c r="A96" s="30">
        <v>45779</v>
      </c>
      <c r="B96" s="31">
        <v>6300.2</v>
      </c>
      <c r="C96" s="31">
        <v>3780.35</v>
      </c>
      <c r="D96" s="16">
        <f t="shared" si="3"/>
        <v>2519.85</v>
      </c>
      <c r="F96" s="30">
        <v>45748</v>
      </c>
      <c r="G96" s="31">
        <v>6300.4</v>
      </c>
      <c r="H96" s="31">
        <v>3780.25</v>
      </c>
      <c r="I96" s="16">
        <f t="shared" si="4"/>
        <v>2520.1499999999996</v>
      </c>
      <c r="J96" s="7"/>
      <c r="K96" s="30">
        <v>45718</v>
      </c>
      <c r="L96" s="31">
        <v>6300.2</v>
      </c>
      <c r="M96" s="31">
        <v>3780.35</v>
      </c>
      <c r="N96" s="16">
        <f t="shared" si="5"/>
        <v>2519.85</v>
      </c>
    </row>
    <row r="97" spans="1:14" x14ac:dyDescent="0.3">
      <c r="A97" s="30">
        <v>45778</v>
      </c>
      <c r="B97" s="31">
        <v>5910.4</v>
      </c>
      <c r="C97" s="31">
        <v>3465.1</v>
      </c>
      <c r="D97" s="16">
        <f t="shared" si="3"/>
        <v>2445.2999999999997</v>
      </c>
      <c r="J97" s="7"/>
      <c r="K97" s="30">
        <v>45717</v>
      </c>
      <c r="L97" s="31">
        <v>5910.4</v>
      </c>
      <c r="M97" s="31">
        <v>3465.1</v>
      </c>
      <c r="N97" s="16">
        <f t="shared" si="5"/>
        <v>2445.2999999999997</v>
      </c>
    </row>
    <row r="98" spans="1:14" x14ac:dyDescent="0.3">
      <c r="J98" s="7"/>
      <c r="K98" s="7"/>
      <c r="L98" s="7"/>
    </row>
    <row r="99" spans="1:14" x14ac:dyDescent="0.3">
      <c r="A99" s="3" t="s">
        <v>268</v>
      </c>
      <c r="D99" s="3" t="str">
        <f>TEXT(SUM(D102:D129),"#,##0.00")</f>
        <v>54,830.20</v>
      </c>
      <c r="F99" s="43" t="s">
        <v>269</v>
      </c>
      <c r="G99" s="41"/>
      <c r="H99" s="41"/>
      <c r="I99" s="42" t="str">
        <f>TEXT(SUM(I102:I132),"#,##0.00")</f>
        <v>-2,641.55</v>
      </c>
      <c r="J99" s="7"/>
      <c r="K99" s="7"/>
      <c r="L99" s="7"/>
    </row>
    <row r="100" spans="1:14" x14ac:dyDescent="0.3">
      <c r="J100" s="7"/>
      <c r="K100" s="7"/>
      <c r="L100" s="7"/>
    </row>
    <row r="101" spans="1:14" x14ac:dyDescent="0.3">
      <c r="A101" s="36" t="s">
        <v>259</v>
      </c>
      <c r="B101" s="36" t="s">
        <v>257</v>
      </c>
      <c r="C101" s="36" t="s">
        <v>258</v>
      </c>
      <c r="D101" s="36" t="s">
        <v>261</v>
      </c>
      <c r="F101" s="34" t="s">
        <v>259</v>
      </c>
      <c r="G101" s="34" t="s">
        <v>257</v>
      </c>
      <c r="H101" s="34" t="s">
        <v>258</v>
      </c>
      <c r="I101" s="34" t="s">
        <v>261</v>
      </c>
      <c r="J101" s="7"/>
      <c r="K101" s="7"/>
      <c r="L101" s="7"/>
    </row>
    <row r="102" spans="1:14" x14ac:dyDescent="0.3">
      <c r="A102" s="35">
        <v>45716</v>
      </c>
      <c r="B102" s="9">
        <v>6210.4</v>
      </c>
      <c r="C102" s="9">
        <v>3605.15</v>
      </c>
      <c r="D102" s="16">
        <f>B102-C102</f>
        <v>2605.2499999999995</v>
      </c>
      <c r="F102" s="30">
        <v>45688</v>
      </c>
      <c r="G102" s="31">
        <v>6100.25</v>
      </c>
      <c r="H102" s="31">
        <v>6250</v>
      </c>
      <c r="I102" s="16">
        <f>G102-H102</f>
        <v>-149.75</v>
      </c>
      <c r="J102" s="7"/>
      <c r="K102" s="7"/>
      <c r="L102" s="7"/>
    </row>
    <row r="103" spans="1:14" x14ac:dyDescent="0.3">
      <c r="A103" s="35">
        <v>45715</v>
      </c>
      <c r="B103" s="9">
        <v>5950.25</v>
      </c>
      <c r="C103" s="9">
        <v>3570.2</v>
      </c>
      <c r="D103" s="16">
        <f t="shared" ref="D103:D129" si="6">B103-C103</f>
        <v>2380.0500000000002</v>
      </c>
      <c r="F103" s="30">
        <v>45687</v>
      </c>
      <c r="G103" s="31">
        <v>6200.15</v>
      </c>
      <c r="H103" s="31">
        <v>6100</v>
      </c>
      <c r="I103" s="16">
        <f t="shared" ref="I103:I132" si="7">G103-H103</f>
        <v>100.14999999999964</v>
      </c>
      <c r="J103" s="7"/>
      <c r="K103" s="7"/>
      <c r="L103" s="7"/>
    </row>
    <row r="104" spans="1:14" x14ac:dyDescent="0.3">
      <c r="A104" s="35">
        <v>45714</v>
      </c>
      <c r="B104" s="9">
        <v>6480.6</v>
      </c>
      <c r="C104" s="9">
        <v>3885.35</v>
      </c>
      <c r="D104" s="16">
        <f t="shared" si="6"/>
        <v>2595.2500000000005</v>
      </c>
      <c r="F104" s="30">
        <v>45686</v>
      </c>
      <c r="G104" s="31">
        <v>5950.4</v>
      </c>
      <c r="H104" s="31">
        <v>6050</v>
      </c>
      <c r="I104" s="16">
        <f t="shared" si="7"/>
        <v>-99.600000000000364</v>
      </c>
      <c r="J104" s="7"/>
      <c r="K104" s="7"/>
      <c r="L104" s="7"/>
    </row>
    <row r="105" spans="1:14" x14ac:dyDescent="0.3">
      <c r="A105" s="35">
        <v>45713</v>
      </c>
      <c r="B105" s="9">
        <v>6010.35</v>
      </c>
      <c r="C105" s="9">
        <v>6100</v>
      </c>
      <c r="D105" s="16">
        <f t="shared" si="6"/>
        <v>-89.649999999999636</v>
      </c>
      <c r="F105" s="30">
        <v>45685</v>
      </c>
      <c r="G105" s="31">
        <v>6050.1</v>
      </c>
      <c r="H105" s="31">
        <v>6200</v>
      </c>
      <c r="I105" s="16">
        <f t="shared" si="7"/>
        <v>-149.89999999999964</v>
      </c>
      <c r="J105" s="7"/>
      <c r="K105" s="7"/>
      <c r="L105" s="7"/>
    </row>
    <row r="106" spans="1:14" x14ac:dyDescent="0.3">
      <c r="A106" s="35">
        <v>45712</v>
      </c>
      <c r="B106" s="9">
        <v>6250.75</v>
      </c>
      <c r="C106" s="9">
        <v>3745.4</v>
      </c>
      <c r="D106" s="16">
        <f t="shared" si="6"/>
        <v>2505.35</v>
      </c>
      <c r="F106" s="30">
        <v>45684</v>
      </c>
      <c r="G106" s="31">
        <v>6100.35</v>
      </c>
      <c r="H106" s="31">
        <v>6050</v>
      </c>
      <c r="I106" s="16">
        <f t="shared" si="7"/>
        <v>50.350000000000364</v>
      </c>
      <c r="J106" s="7"/>
      <c r="K106" s="7"/>
      <c r="L106" s="7"/>
    </row>
    <row r="107" spans="1:14" x14ac:dyDescent="0.3">
      <c r="A107" s="35">
        <v>45711</v>
      </c>
      <c r="B107" s="9">
        <v>6540.9</v>
      </c>
      <c r="C107" s="9">
        <v>3925.5</v>
      </c>
      <c r="D107" s="16">
        <f t="shared" si="6"/>
        <v>2615.3999999999996</v>
      </c>
      <c r="F107" s="30">
        <v>45683</v>
      </c>
      <c r="G107" s="31">
        <v>5900.2</v>
      </c>
      <c r="H107" s="31">
        <v>6100</v>
      </c>
      <c r="I107" s="16">
        <f t="shared" si="7"/>
        <v>-199.80000000000018</v>
      </c>
      <c r="J107" s="7"/>
      <c r="K107" s="7"/>
      <c r="L107" s="7"/>
    </row>
    <row r="108" spans="1:14" x14ac:dyDescent="0.3">
      <c r="A108" s="35">
        <v>45710</v>
      </c>
      <c r="B108" s="9">
        <v>5970.2</v>
      </c>
      <c r="C108" s="9">
        <v>6100</v>
      </c>
      <c r="D108" s="16">
        <f t="shared" si="6"/>
        <v>-129.80000000000018</v>
      </c>
      <c r="F108" s="30">
        <v>45682</v>
      </c>
      <c r="G108" s="31">
        <v>5950.4</v>
      </c>
      <c r="H108" s="31">
        <v>6250</v>
      </c>
      <c r="I108" s="16">
        <f t="shared" si="7"/>
        <v>-299.60000000000036</v>
      </c>
      <c r="J108" s="7"/>
      <c r="K108" s="7"/>
      <c r="L108" s="7"/>
    </row>
    <row r="109" spans="1:14" x14ac:dyDescent="0.3">
      <c r="A109" s="35">
        <v>45709</v>
      </c>
      <c r="B109" s="9">
        <v>6300.5</v>
      </c>
      <c r="C109" s="9">
        <v>3780.35</v>
      </c>
      <c r="D109" s="16">
        <f t="shared" si="6"/>
        <v>2520.15</v>
      </c>
      <c r="F109" s="30">
        <v>45681</v>
      </c>
      <c r="G109" s="31">
        <v>6000.25</v>
      </c>
      <c r="H109" s="31">
        <v>6050</v>
      </c>
      <c r="I109" s="16">
        <f t="shared" si="7"/>
        <v>-49.75</v>
      </c>
      <c r="J109" s="7"/>
      <c r="K109" s="7"/>
      <c r="L109" s="7"/>
    </row>
    <row r="110" spans="1:14" x14ac:dyDescent="0.3">
      <c r="A110" s="35">
        <v>45708</v>
      </c>
      <c r="B110" s="9">
        <v>5910.15</v>
      </c>
      <c r="C110" s="9">
        <v>3465.15</v>
      </c>
      <c r="D110" s="16">
        <f t="shared" si="6"/>
        <v>2444.9999999999995</v>
      </c>
      <c r="F110" s="30">
        <v>45680</v>
      </c>
      <c r="G110" s="31">
        <v>6050.35</v>
      </c>
      <c r="H110" s="31">
        <v>6000</v>
      </c>
      <c r="I110" s="16">
        <f t="shared" si="7"/>
        <v>50.350000000000364</v>
      </c>
      <c r="J110" s="7"/>
      <c r="K110" s="7"/>
      <c r="L110" s="7"/>
    </row>
    <row r="111" spans="1:14" x14ac:dyDescent="0.3">
      <c r="A111" s="35">
        <v>45707</v>
      </c>
      <c r="B111" s="9">
        <v>6180.6</v>
      </c>
      <c r="C111" s="9">
        <v>3710.35</v>
      </c>
      <c r="D111" s="16">
        <f t="shared" si="6"/>
        <v>2470.2500000000005</v>
      </c>
      <c r="F111" s="30">
        <v>45679</v>
      </c>
      <c r="G111" s="31">
        <v>5900.4</v>
      </c>
      <c r="H111" s="31">
        <v>6100</v>
      </c>
      <c r="I111" s="16">
        <f t="shared" si="7"/>
        <v>-199.60000000000036</v>
      </c>
      <c r="J111" s="7"/>
      <c r="K111" s="7"/>
      <c r="L111" s="7"/>
    </row>
    <row r="112" spans="1:14" x14ac:dyDescent="0.3">
      <c r="A112" s="35">
        <v>45706</v>
      </c>
      <c r="B112" s="9">
        <v>6450.35</v>
      </c>
      <c r="C112" s="9">
        <v>6500</v>
      </c>
      <c r="D112" s="16">
        <f t="shared" si="6"/>
        <v>-49.649999999999636</v>
      </c>
      <c r="F112" s="30">
        <v>45678</v>
      </c>
      <c r="G112" s="31">
        <v>6050.15</v>
      </c>
      <c r="H112" s="31">
        <v>6150</v>
      </c>
      <c r="I112" s="16">
        <f t="shared" si="7"/>
        <v>-99.850000000000364</v>
      </c>
      <c r="J112" s="7"/>
      <c r="K112" s="7"/>
      <c r="L112" s="7"/>
    </row>
    <row r="113" spans="1:12" x14ac:dyDescent="0.3">
      <c r="A113" s="35">
        <v>45705</v>
      </c>
      <c r="B113" s="9">
        <v>5950.1</v>
      </c>
      <c r="C113" s="9">
        <v>3570.15</v>
      </c>
      <c r="D113" s="16">
        <f t="shared" si="6"/>
        <v>2379.9500000000003</v>
      </c>
      <c r="F113" s="30">
        <v>45677</v>
      </c>
      <c r="G113" s="31">
        <v>5950.25</v>
      </c>
      <c r="H113" s="31">
        <v>6050</v>
      </c>
      <c r="I113" s="16">
        <f t="shared" si="7"/>
        <v>-99.75</v>
      </c>
      <c r="J113" s="7"/>
      <c r="K113" s="7"/>
      <c r="L113" s="7"/>
    </row>
    <row r="114" spans="1:12" x14ac:dyDescent="0.3">
      <c r="A114" s="35">
        <v>45704</v>
      </c>
      <c r="B114" s="9">
        <v>6220.4</v>
      </c>
      <c r="C114" s="9">
        <v>3725.25</v>
      </c>
      <c r="D114" s="16">
        <f t="shared" si="6"/>
        <v>2495.1499999999996</v>
      </c>
      <c r="F114" s="30">
        <v>45676</v>
      </c>
      <c r="G114" s="31">
        <v>6100.4</v>
      </c>
      <c r="H114" s="31">
        <v>6050</v>
      </c>
      <c r="I114" s="16">
        <f t="shared" si="7"/>
        <v>50.399999999999636</v>
      </c>
      <c r="J114" s="7"/>
      <c r="K114" s="7"/>
      <c r="L114" s="7"/>
    </row>
    <row r="115" spans="1:12" x14ac:dyDescent="0.3">
      <c r="A115" s="35">
        <v>45703</v>
      </c>
      <c r="B115" s="9">
        <v>6480.25</v>
      </c>
      <c r="C115" s="9">
        <v>3885.1</v>
      </c>
      <c r="D115" s="16">
        <f t="shared" si="6"/>
        <v>2595.15</v>
      </c>
      <c r="F115" s="30">
        <v>45675</v>
      </c>
      <c r="G115" s="31">
        <v>5900.1</v>
      </c>
      <c r="H115" s="31">
        <v>6100</v>
      </c>
      <c r="I115" s="16">
        <f t="shared" si="7"/>
        <v>-199.89999999999964</v>
      </c>
      <c r="J115" s="7"/>
      <c r="K115" s="7"/>
      <c r="L115" s="7"/>
    </row>
    <row r="116" spans="1:12" x14ac:dyDescent="0.3">
      <c r="A116" s="35">
        <v>45702</v>
      </c>
      <c r="B116" s="9">
        <v>6010.3</v>
      </c>
      <c r="C116" s="9">
        <v>6050</v>
      </c>
      <c r="D116" s="16">
        <f t="shared" si="6"/>
        <v>-39.699999999999818</v>
      </c>
      <c r="F116" s="30">
        <v>45674</v>
      </c>
      <c r="G116" s="31">
        <v>6050.25</v>
      </c>
      <c r="H116" s="31">
        <v>6200</v>
      </c>
      <c r="I116" s="16">
        <f t="shared" si="7"/>
        <v>-149.75</v>
      </c>
      <c r="J116" s="7"/>
      <c r="K116" s="7"/>
      <c r="L116" s="7"/>
    </row>
    <row r="117" spans="1:12" x14ac:dyDescent="0.3">
      <c r="A117" s="35">
        <v>45701</v>
      </c>
      <c r="B117" s="9">
        <v>6250.8</v>
      </c>
      <c r="C117" s="9">
        <v>3745.5</v>
      </c>
      <c r="D117" s="16">
        <f t="shared" si="6"/>
        <v>2505.3000000000002</v>
      </c>
      <c r="F117" s="30">
        <v>45673</v>
      </c>
      <c r="G117" s="31">
        <v>6100.35</v>
      </c>
      <c r="H117" s="31">
        <v>6050</v>
      </c>
      <c r="I117" s="16">
        <f t="shared" si="7"/>
        <v>50.350000000000364</v>
      </c>
      <c r="J117" s="7"/>
      <c r="K117" s="7"/>
      <c r="L117" s="7"/>
    </row>
    <row r="118" spans="1:12" x14ac:dyDescent="0.3">
      <c r="A118" s="35">
        <v>45700</v>
      </c>
      <c r="B118" s="9">
        <v>6540.15</v>
      </c>
      <c r="C118" s="9">
        <v>3925.25</v>
      </c>
      <c r="D118" s="16">
        <f t="shared" si="6"/>
        <v>2614.8999999999996</v>
      </c>
      <c r="F118" s="30">
        <v>45672</v>
      </c>
      <c r="G118" s="31">
        <v>5950.2</v>
      </c>
      <c r="H118" s="31">
        <v>6100</v>
      </c>
      <c r="I118" s="16">
        <f t="shared" si="7"/>
        <v>-149.80000000000018</v>
      </c>
      <c r="J118" s="7"/>
      <c r="K118" s="7"/>
      <c r="L118" s="7"/>
    </row>
    <row r="119" spans="1:12" x14ac:dyDescent="0.3">
      <c r="A119" s="35">
        <v>45699</v>
      </c>
      <c r="B119" s="9">
        <v>5970.4</v>
      </c>
      <c r="C119" s="9">
        <v>3585.3</v>
      </c>
      <c r="D119" s="16">
        <f t="shared" si="6"/>
        <v>2385.0999999999995</v>
      </c>
      <c r="F119" s="30">
        <v>45671</v>
      </c>
      <c r="G119" s="31">
        <v>6050.1</v>
      </c>
      <c r="H119" s="31">
        <v>6150</v>
      </c>
      <c r="I119" s="16">
        <f t="shared" si="7"/>
        <v>-99.899999999999636</v>
      </c>
      <c r="J119" s="7"/>
      <c r="K119" s="7"/>
      <c r="L119" s="7"/>
    </row>
    <row r="120" spans="1:12" x14ac:dyDescent="0.3">
      <c r="A120" s="35">
        <v>45698</v>
      </c>
      <c r="B120" s="9">
        <v>6300.6</v>
      </c>
      <c r="C120" s="9">
        <v>3780.4</v>
      </c>
      <c r="D120" s="16">
        <f t="shared" si="6"/>
        <v>2520.2000000000003</v>
      </c>
      <c r="F120" s="30">
        <v>45670</v>
      </c>
      <c r="G120" s="31">
        <v>6100.35</v>
      </c>
      <c r="H120" s="31">
        <v>6050</v>
      </c>
      <c r="I120" s="16">
        <f t="shared" si="7"/>
        <v>50.350000000000364</v>
      </c>
      <c r="J120" s="7"/>
      <c r="K120" s="7"/>
      <c r="L120" s="7"/>
    </row>
    <row r="121" spans="1:12" x14ac:dyDescent="0.3">
      <c r="A121" s="35">
        <v>45697</v>
      </c>
      <c r="B121" s="9">
        <v>5910.25</v>
      </c>
      <c r="C121" s="9">
        <v>6000</v>
      </c>
      <c r="D121" s="16">
        <f t="shared" si="6"/>
        <v>-89.75</v>
      </c>
      <c r="F121" s="30">
        <v>45669</v>
      </c>
      <c r="G121" s="31">
        <v>5950.4</v>
      </c>
      <c r="H121" s="31">
        <v>6100</v>
      </c>
      <c r="I121" s="16">
        <f t="shared" si="7"/>
        <v>-149.60000000000036</v>
      </c>
      <c r="J121" s="7"/>
      <c r="K121" s="7"/>
      <c r="L121" s="7"/>
    </row>
    <row r="122" spans="1:12" x14ac:dyDescent="0.3">
      <c r="A122" s="35">
        <v>45696</v>
      </c>
      <c r="B122" s="9">
        <v>6180.35</v>
      </c>
      <c r="C122" s="9">
        <v>3710.25</v>
      </c>
      <c r="D122" s="16">
        <f t="shared" si="6"/>
        <v>2470.1000000000004</v>
      </c>
      <c r="F122" s="30">
        <v>45668</v>
      </c>
      <c r="G122" s="31">
        <v>6000.25</v>
      </c>
      <c r="H122" s="31">
        <v>6050</v>
      </c>
      <c r="I122" s="16">
        <f t="shared" si="7"/>
        <v>-49.75</v>
      </c>
      <c r="J122" s="7"/>
      <c r="K122" s="7"/>
      <c r="L122" s="7"/>
    </row>
    <row r="123" spans="1:12" x14ac:dyDescent="0.3">
      <c r="A123" s="35">
        <v>45695</v>
      </c>
      <c r="B123" s="9">
        <v>6450.7</v>
      </c>
      <c r="C123" s="9">
        <v>3875.55</v>
      </c>
      <c r="D123" s="16">
        <f t="shared" si="6"/>
        <v>2575.1499999999996</v>
      </c>
      <c r="F123" s="30">
        <v>45667</v>
      </c>
      <c r="G123" s="31">
        <v>6050.4</v>
      </c>
      <c r="H123" s="31">
        <v>6000</v>
      </c>
      <c r="I123" s="16">
        <f t="shared" si="7"/>
        <v>50.399999999999636</v>
      </c>
      <c r="J123" s="7"/>
      <c r="K123" s="7"/>
      <c r="L123" s="7"/>
    </row>
    <row r="124" spans="1:12" x14ac:dyDescent="0.3">
      <c r="A124" s="35">
        <v>45694</v>
      </c>
      <c r="B124" s="9">
        <v>5950.15</v>
      </c>
      <c r="C124" s="9">
        <v>3570.1</v>
      </c>
      <c r="D124" s="16">
        <f t="shared" si="6"/>
        <v>2380.0499999999997</v>
      </c>
      <c r="F124" s="30">
        <v>45666</v>
      </c>
      <c r="G124" s="31">
        <v>5900.15</v>
      </c>
      <c r="H124" s="31">
        <v>6100</v>
      </c>
      <c r="I124" s="16">
        <f t="shared" si="7"/>
        <v>-199.85000000000036</v>
      </c>
      <c r="J124" s="7"/>
      <c r="K124" s="7"/>
      <c r="L124" s="7"/>
    </row>
    <row r="125" spans="1:12" x14ac:dyDescent="0.3">
      <c r="A125" s="35">
        <v>45693</v>
      </c>
      <c r="B125" s="9">
        <v>6220.2</v>
      </c>
      <c r="C125" s="9">
        <v>3725.25</v>
      </c>
      <c r="D125" s="16">
        <f t="shared" si="6"/>
        <v>2494.9499999999998</v>
      </c>
      <c r="F125" s="30">
        <v>45665</v>
      </c>
      <c r="G125" s="31">
        <v>6050.35</v>
      </c>
      <c r="H125" s="31">
        <v>6050</v>
      </c>
      <c r="I125" s="16">
        <f t="shared" si="7"/>
        <v>0.3500000000003638</v>
      </c>
      <c r="J125" s="7"/>
      <c r="K125" s="7"/>
      <c r="L125" s="7"/>
    </row>
    <row r="126" spans="1:12" x14ac:dyDescent="0.3">
      <c r="A126" s="35">
        <v>45692</v>
      </c>
      <c r="B126" s="9">
        <v>6480.9</v>
      </c>
      <c r="C126" s="9">
        <v>3885.5</v>
      </c>
      <c r="D126" s="16">
        <f t="shared" si="6"/>
        <v>2595.3999999999996</v>
      </c>
      <c r="F126" s="30">
        <v>45664</v>
      </c>
      <c r="G126" s="31">
        <v>5950.1</v>
      </c>
      <c r="H126" s="31">
        <v>6100</v>
      </c>
      <c r="I126" s="16">
        <f t="shared" si="7"/>
        <v>-149.89999999999964</v>
      </c>
      <c r="J126" s="7"/>
      <c r="K126" s="7"/>
      <c r="L126" s="7"/>
    </row>
    <row r="127" spans="1:12" x14ac:dyDescent="0.3">
      <c r="A127" s="35">
        <v>45691</v>
      </c>
      <c r="B127" s="9">
        <v>6010.25</v>
      </c>
      <c r="C127" s="9">
        <v>6050</v>
      </c>
      <c r="D127" s="16">
        <f t="shared" si="6"/>
        <v>-39.75</v>
      </c>
      <c r="F127" s="30">
        <v>45663</v>
      </c>
      <c r="G127" s="31">
        <v>6000.25</v>
      </c>
      <c r="H127" s="31">
        <v>6050</v>
      </c>
      <c r="I127" s="16">
        <f t="shared" si="7"/>
        <v>-49.75</v>
      </c>
      <c r="J127" s="7"/>
      <c r="K127" s="7"/>
      <c r="L127" s="7"/>
    </row>
    <row r="128" spans="1:12" x14ac:dyDescent="0.3">
      <c r="A128" s="35">
        <v>45690</v>
      </c>
      <c r="B128" s="9">
        <v>6250.4</v>
      </c>
      <c r="C128" s="9">
        <v>3745.25</v>
      </c>
      <c r="D128" s="16">
        <f t="shared" si="6"/>
        <v>2505.1499999999996</v>
      </c>
      <c r="F128" s="30">
        <v>45662</v>
      </c>
      <c r="G128" s="31">
        <v>5950.4</v>
      </c>
      <c r="H128" s="31">
        <v>6100</v>
      </c>
      <c r="I128" s="16">
        <f t="shared" si="7"/>
        <v>-149.60000000000036</v>
      </c>
      <c r="J128" s="7"/>
      <c r="K128" s="7"/>
      <c r="L128" s="7"/>
    </row>
    <row r="129" spans="1:12" x14ac:dyDescent="0.3">
      <c r="A129" s="35">
        <v>45689</v>
      </c>
      <c r="B129" s="9">
        <v>6540.35</v>
      </c>
      <c r="C129" s="9">
        <v>3925.1</v>
      </c>
      <c r="D129" s="16">
        <f t="shared" si="6"/>
        <v>2615.2500000000005</v>
      </c>
      <c r="F129" s="30">
        <v>45661</v>
      </c>
      <c r="G129" s="31">
        <v>6050.25</v>
      </c>
      <c r="H129" s="31">
        <v>6050</v>
      </c>
      <c r="I129" s="16">
        <f t="shared" si="7"/>
        <v>0.25</v>
      </c>
      <c r="J129" s="7"/>
      <c r="K129" s="7"/>
      <c r="L129" s="7"/>
    </row>
    <row r="130" spans="1:12" x14ac:dyDescent="0.3">
      <c r="F130" s="30">
        <v>45660</v>
      </c>
      <c r="G130" s="31">
        <v>5900.4</v>
      </c>
      <c r="H130" s="31">
        <v>6100</v>
      </c>
      <c r="I130" s="16">
        <f t="shared" si="7"/>
        <v>-199.60000000000036</v>
      </c>
      <c r="J130" s="7"/>
      <c r="K130" s="7"/>
      <c r="L130" s="7"/>
    </row>
    <row r="131" spans="1:12" x14ac:dyDescent="0.3">
      <c r="F131" s="30">
        <v>45659</v>
      </c>
      <c r="G131" s="31">
        <v>6050.2</v>
      </c>
      <c r="H131" s="31">
        <v>6050</v>
      </c>
      <c r="I131" s="16">
        <f t="shared" si="7"/>
        <v>0.1999999999998181</v>
      </c>
      <c r="J131" s="7"/>
      <c r="K131" s="7"/>
      <c r="L131" s="7"/>
    </row>
    <row r="132" spans="1:12" x14ac:dyDescent="0.3">
      <c r="F132" s="30">
        <v>45658</v>
      </c>
      <c r="G132" s="31">
        <v>5950.3</v>
      </c>
      <c r="H132" s="31">
        <v>6100</v>
      </c>
      <c r="I132" s="16">
        <f t="shared" si="7"/>
        <v>-149.69999999999982</v>
      </c>
      <c r="J132" s="7"/>
      <c r="K132" s="7"/>
      <c r="L132" s="7"/>
    </row>
    <row r="133" spans="1:12" x14ac:dyDescent="0.3">
      <c r="J133" s="7"/>
      <c r="K133" s="7"/>
      <c r="L133" s="7"/>
    </row>
    <row r="134" spans="1:12" x14ac:dyDescent="0.3">
      <c r="J134" s="7"/>
      <c r="K134" s="7"/>
      <c r="L134" s="7"/>
    </row>
    <row r="135" spans="1:12" x14ac:dyDescent="0.3">
      <c r="J135" s="7"/>
      <c r="K135" s="7"/>
      <c r="L135" s="7"/>
    </row>
    <row r="136" spans="1:12" x14ac:dyDescent="0.3">
      <c r="J136" s="7"/>
      <c r="K136" s="7"/>
      <c r="L136" s="7"/>
    </row>
    <row r="137" spans="1:12" x14ac:dyDescent="0.3">
      <c r="J137" s="7"/>
      <c r="K137" s="7"/>
      <c r="L137" s="7"/>
    </row>
    <row r="138" spans="1:12" x14ac:dyDescent="0.3">
      <c r="J138" s="7"/>
      <c r="K138" s="7"/>
      <c r="L138" s="7"/>
    </row>
    <row r="139" spans="1:12" x14ac:dyDescent="0.3">
      <c r="J139" s="7"/>
      <c r="K139" s="7"/>
      <c r="L139" s="7"/>
    </row>
    <row r="140" spans="1:12" x14ac:dyDescent="0.3">
      <c r="J140" s="7"/>
      <c r="K140" s="7"/>
      <c r="L140" s="7"/>
    </row>
    <row r="141" spans="1:12" x14ac:dyDescent="0.3">
      <c r="J141" s="7"/>
      <c r="K141" s="7"/>
      <c r="L141" s="7"/>
    </row>
    <row r="142" spans="1:12" x14ac:dyDescent="0.3">
      <c r="J142" s="7"/>
      <c r="K142" s="7"/>
      <c r="L142" s="7"/>
    </row>
    <row r="143" spans="1:12" x14ac:dyDescent="0.3">
      <c r="J143" s="7"/>
      <c r="K143" s="7"/>
      <c r="L143" s="7"/>
    </row>
    <row r="144" spans="1:12" x14ac:dyDescent="0.3">
      <c r="J144" s="7"/>
      <c r="K144" s="7"/>
      <c r="L144" s="7"/>
    </row>
    <row r="145" spans="10:12" x14ac:dyDescent="0.3">
      <c r="J145" s="7"/>
      <c r="K145" s="7"/>
      <c r="L145" s="7"/>
    </row>
    <row r="146" spans="10:12" x14ac:dyDescent="0.3">
      <c r="J146" s="7"/>
      <c r="K146" s="7"/>
      <c r="L146" s="7"/>
    </row>
    <row r="147" spans="10:12" x14ac:dyDescent="0.3">
      <c r="J147" s="7"/>
      <c r="K147" s="7"/>
      <c r="L147" s="7"/>
    </row>
    <row r="148" spans="10:12" x14ac:dyDescent="0.3">
      <c r="J148" s="7"/>
      <c r="K148" s="7"/>
      <c r="L148" s="7"/>
    </row>
    <row r="149" spans="10:12" x14ac:dyDescent="0.3">
      <c r="J149" s="7"/>
      <c r="K149" s="7"/>
      <c r="L149" s="7"/>
    </row>
    <row r="150" spans="10:12" x14ac:dyDescent="0.3">
      <c r="J150" s="7"/>
      <c r="K150" s="7"/>
      <c r="L150" s="7"/>
    </row>
    <row r="151" spans="10:12" x14ac:dyDescent="0.3">
      <c r="J151" s="7"/>
      <c r="K151" s="7"/>
      <c r="L151" s="7"/>
    </row>
    <row r="152" spans="10:12" x14ac:dyDescent="0.3">
      <c r="J152" s="7"/>
      <c r="K152" s="7"/>
      <c r="L152" s="7"/>
    </row>
    <row r="153" spans="10:12" x14ac:dyDescent="0.3">
      <c r="J153" s="7"/>
      <c r="K153" s="7"/>
      <c r="L153" s="7"/>
    </row>
    <row r="154" spans="10:12" x14ac:dyDescent="0.3">
      <c r="J154" s="7"/>
      <c r="K154" s="7"/>
      <c r="L154" s="7"/>
    </row>
    <row r="155" spans="10:12" x14ac:dyDescent="0.3">
      <c r="J155" s="7"/>
      <c r="K155" s="7"/>
      <c r="L155" s="7"/>
    </row>
    <row r="156" spans="10:12" x14ac:dyDescent="0.3">
      <c r="J156" s="7"/>
      <c r="K156" s="7"/>
      <c r="L156" s="7"/>
    </row>
    <row r="157" spans="10:12" x14ac:dyDescent="0.3">
      <c r="J157" s="7"/>
      <c r="K157" s="7"/>
      <c r="L157" s="7"/>
    </row>
    <row r="158" spans="10:12" x14ac:dyDescent="0.3">
      <c r="J158" s="7"/>
      <c r="K158" s="7"/>
      <c r="L158" s="7"/>
    </row>
    <row r="159" spans="10:12" x14ac:dyDescent="0.3">
      <c r="J159" s="7"/>
      <c r="K159" s="7"/>
      <c r="L159" s="7"/>
    </row>
    <row r="160" spans="10:12" x14ac:dyDescent="0.3">
      <c r="J160" s="7"/>
      <c r="K160" s="7"/>
      <c r="L160" s="7"/>
    </row>
    <row r="161" spans="10:12" x14ac:dyDescent="0.3">
      <c r="J161" s="7"/>
      <c r="K161" s="7"/>
      <c r="L161" s="7"/>
    </row>
    <row r="162" spans="10:12" x14ac:dyDescent="0.3">
      <c r="J162" s="7"/>
      <c r="K162" s="7"/>
      <c r="L162" s="7"/>
    </row>
    <row r="163" spans="10:12" x14ac:dyDescent="0.3">
      <c r="J163" s="7"/>
      <c r="K163" s="7"/>
      <c r="L163" s="7"/>
    </row>
    <row r="164" spans="10:12" x14ac:dyDescent="0.3">
      <c r="J164" s="7"/>
      <c r="K164" s="7"/>
      <c r="L164" s="7"/>
    </row>
    <row r="165" spans="10:12" x14ac:dyDescent="0.3">
      <c r="J165" s="7"/>
      <c r="K165" s="7"/>
      <c r="L165" s="7"/>
    </row>
    <row r="166" spans="10:12" x14ac:dyDescent="0.3">
      <c r="J166" s="7"/>
      <c r="K166" s="7"/>
      <c r="L166" s="7"/>
    </row>
    <row r="167" spans="10:12" x14ac:dyDescent="0.3">
      <c r="J167" s="7"/>
      <c r="K167" s="7"/>
      <c r="L167" s="7"/>
    </row>
    <row r="168" spans="10:12" x14ac:dyDescent="0.3">
      <c r="J168" s="7"/>
      <c r="K168" s="7"/>
      <c r="L168" s="7"/>
    </row>
    <row r="169" spans="10:12" x14ac:dyDescent="0.3">
      <c r="J169" s="7"/>
      <c r="K169" s="7"/>
      <c r="L169" s="7"/>
    </row>
    <row r="170" spans="10:12" x14ac:dyDescent="0.3">
      <c r="J170" s="7"/>
      <c r="K170" s="7"/>
      <c r="L170" s="7"/>
    </row>
    <row r="171" spans="10:12" x14ac:dyDescent="0.3">
      <c r="J171" s="7"/>
      <c r="K171" s="7"/>
      <c r="L171" s="7"/>
    </row>
    <row r="172" spans="10:12" x14ac:dyDescent="0.3">
      <c r="J172" s="7"/>
      <c r="K172" s="7"/>
      <c r="L172" s="7"/>
    </row>
    <row r="173" spans="10:12" x14ac:dyDescent="0.3">
      <c r="J173" s="7"/>
      <c r="K173" s="7"/>
      <c r="L173" s="7"/>
    </row>
    <row r="174" spans="10:12" x14ac:dyDescent="0.3">
      <c r="J174" s="7"/>
      <c r="K174" s="7"/>
      <c r="L174" s="7"/>
    </row>
    <row r="175" spans="10:12" x14ac:dyDescent="0.3">
      <c r="J175" s="7"/>
      <c r="K175" s="7"/>
      <c r="L175" s="7"/>
    </row>
    <row r="176" spans="10:12" x14ac:dyDescent="0.3">
      <c r="J176" s="7"/>
      <c r="K176" s="7"/>
      <c r="L176" s="7"/>
    </row>
    <row r="177" spans="10:12" x14ac:dyDescent="0.3">
      <c r="J177" s="7"/>
      <c r="K177" s="7"/>
      <c r="L177" s="7"/>
    </row>
    <row r="178" spans="10:12" x14ac:dyDescent="0.3">
      <c r="J178" s="7"/>
      <c r="K178" s="7"/>
      <c r="L178" s="7"/>
    </row>
    <row r="179" spans="10:12" x14ac:dyDescent="0.3">
      <c r="J179" s="7"/>
      <c r="K179" s="7"/>
      <c r="L179" s="7"/>
    </row>
    <row r="180" spans="10:12" x14ac:dyDescent="0.3">
      <c r="J180" s="7"/>
      <c r="K180" s="7"/>
      <c r="L180" s="7"/>
    </row>
    <row r="181" spans="10:12" x14ac:dyDescent="0.3">
      <c r="J181" s="7"/>
      <c r="K181" s="7"/>
      <c r="L181" s="7"/>
    </row>
    <row r="182" spans="10:12" x14ac:dyDescent="0.3">
      <c r="J182" s="7"/>
      <c r="K182" s="7"/>
      <c r="L182" s="7"/>
    </row>
    <row r="183" spans="10:12" x14ac:dyDescent="0.3">
      <c r="J183" s="7"/>
      <c r="K183" s="7"/>
      <c r="L183" s="7"/>
    </row>
    <row r="184" spans="10:12" x14ac:dyDescent="0.3">
      <c r="J184" s="7"/>
      <c r="K184" s="7"/>
      <c r="L184" s="7"/>
    </row>
    <row r="185" spans="10:12" x14ac:dyDescent="0.3">
      <c r="J185" s="7"/>
      <c r="K185" s="7"/>
      <c r="L185" s="7"/>
    </row>
    <row r="186" spans="10:12" x14ac:dyDescent="0.3">
      <c r="J186" s="7"/>
      <c r="K186" s="7"/>
      <c r="L186" s="7"/>
    </row>
    <row r="187" spans="10:12" x14ac:dyDescent="0.3">
      <c r="J187" s="7"/>
      <c r="K187" s="7"/>
      <c r="L187" s="7"/>
    </row>
    <row r="188" spans="10:12" x14ac:dyDescent="0.3">
      <c r="J188" s="7"/>
      <c r="K188" s="7"/>
      <c r="L188" s="7"/>
    </row>
    <row r="189" spans="10:12" x14ac:dyDescent="0.3">
      <c r="J189" s="7"/>
      <c r="K189" s="7"/>
      <c r="L189" s="7"/>
    </row>
    <row r="190" spans="10:12" x14ac:dyDescent="0.3">
      <c r="J190" s="7"/>
      <c r="K190" s="7"/>
      <c r="L190" s="7"/>
    </row>
    <row r="191" spans="10:12" x14ac:dyDescent="0.3">
      <c r="J191" s="7"/>
      <c r="K191" s="7"/>
      <c r="L191" s="7"/>
    </row>
    <row r="192" spans="10:12" x14ac:dyDescent="0.3">
      <c r="J192" s="7"/>
      <c r="K192" s="7"/>
      <c r="L192" s="7"/>
    </row>
    <row r="193" spans="10:12" x14ac:dyDescent="0.3">
      <c r="J193" s="7"/>
      <c r="K193" s="7"/>
      <c r="L193" s="7"/>
    </row>
    <row r="194" spans="10:12" x14ac:dyDescent="0.3">
      <c r="J194" s="7"/>
      <c r="K194" s="7"/>
      <c r="L194" s="7"/>
    </row>
    <row r="195" spans="10:12" x14ac:dyDescent="0.3">
      <c r="J195" s="7"/>
      <c r="K195" s="7"/>
      <c r="L195" s="7"/>
    </row>
    <row r="196" spans="10:12" x14ac:dyDescent="0.3">
      <c r="J196" s="7"/>
      <c r="K196" s="7"/>
      <c r="L196" s="7"/>
    </row>
    <row r="197" spans="10:12" x14ac:dyDescent="0.3">
      <c r="J197" s="7"/>
      <c r="K197" s="7"/>
      <c r="L197" s="7"/>
    </row>
    <row r="198" spans="10:12" x14ac:dyDescent="0.3">
      <c r="J198" s="7"/>
      <c r="K198" s="7"/>
      <c r="L198" s="7"/>
    </row>
    <row r="199" spans="10:12" x14ac:dyDescent="0.3">
      <c r="J199" s="7"/>
      <c r="K199" s="7"/>
      <c r="L199" s="7"/>
    </row>
    <row r="200" spans="10:12" x14ac:dyDescent="0.3">
      <c r="J200" s="7"/>
      <c r="K200" s="7"/>
      <c r="L200" s="7"/>
    </row>
    <row r="201" spans="10:12" x14ac:dyDescent="0.3">
      <c r="J201" s="7"/>
      <c r="K201" s="7"/>
      <c r="L201" s="7"/>
    </row>
    <row r="202" spans="10:12" x14ac:dyDescent="0.3">
      <c r="J202" s="7"/>
      <c r="K202" s="7"/>
      <c r="L202" s="7"/>
    </row>
    <row r="203" spans="10:12" x14ac:dyDescent="0.3">
      <c r="J203" s="7"/>
      <c r="K203" s="7"/>
      <c r="L203" s="7"/>
    </row>
    <row r="204" spans="10:12" x14ac:dyDescent="0.3">
      <c r="J204" s="7"/>
      <c r="K204" s="7"/>
      <c r="L204" s="7"/>
    </row>
    <row r="205" spans="10:12" x14ac:dyDescent="0.3">
      <c r="J205" s="7"/>
      <c r="K205" s="7"/>
      <c r="L205" s="7"/>
    </row>
    <row r="206" spans="10:12" x14ac:dyDescent="0.3">
      <c r="J206" s="7"/>
      <c r="K206" s="7"/>
      <c r="L206" s="7"/>
    </row>
    <row r="207" spans="10:12" x14ac:dyDescent="0.3">
      <c r="J207" s="7"/>
      <c r="K207" s="7"/>
      <c r="L207" s="7"/>
    </row>
    <row r="208" spans="10:12" x14ac:dyDescent="0.3">
      <c r="J208" s="7"/>
      <c r="K208" s="7"/>
      <c r="L208" s="7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ADC-A6EC-4C33-82AE-25C4722C4C08}">
  <dimension ref="A2:R10"/>
  <sheetViews>
    <sheetView workbookViewId="0">
      <selection activeCell="J23" sqref="J23"/>
    </sheetView>
  </sheetViews>
  <sheetFormatPr defaultRowHeight="16.5" x14ac:dyDescent="0.3"/>
  <cols>
    <col min="1" max="1" width="11.125" customWidth="1"/>
    <col min="2" max="2" width="12.5" customWidth="1"/>
    <col min="3" max="3" width="11.5" customWidth="1"/>
    <col min="4" max="4" width="14.625" customWidth="1"/>
    <col min="7" max="7" width="10.5" customWidth="1"/>
    <col min="8" max="8" width="12.625" customWidth="1"/>
    <col min="9" max="9" width="11" customWidth="1"/>
    <col min="10" max="10" width="10.375" customWidth="1"/>
  </cols>
  <sheetData>
    <row r="2" spans="1:18" x14ac:dyDescent="0.3">
      <c r="A2" s="3" t="s">
        <v>278</v>
      </c>
    </row>
    <row r="4" spans="1:18" x14ac:dyDescent="0.3">
      <c r="A4" s="26" t="s">
        <v>270</v>
      </c>
      <c r="B4" s="26" t="s">
        <v>257</v>
      </c>
      <c r="C4" s="26" t="s">
        <v>258</v>
      </c>
      <c r="D4" s="26" t="s">
        <v>271</v>
      </c>
      <c r="O4" s="1"/>
      <c r="P4" s="1"/>
      <c r="Q4" s="1"/>
      <c r="R4" s="1"/>
    </row>
    <row r="5" spans="1:18" x14ac:dyDescent="0.3">
      <c r="A5" s="21" t="s">
        <v>272</v>
      </c>
      <c r="B5" s="9" cm="1">
        <f t="array" ref="B5">SUMPRODUCT((MONTH(Sell!F102:F132)=1)*(Sell!G102:G132))</f>
        <v>186258.45</v>
      </c>
      <c r="C5" s="9" cm="1">
        <f t="array" ref="C5">SUMPRODUCT((MONTH(Sell!F102:F132)=1)*(Sell!H102:H132))</f>
        <v>188900</v>
      </c>
      <c r="D5" s="44">
        <f>B5-C5</f>
        <v>-2641.5499999999884</v>
      </c>
      <c r="R5" s="45"/>
    </row>
    <row r="6" spans="1:18" x14ac:dyDescent="0.3">
      <c r="A6" s="21" t="s">
        <v>273</v>
      </c>
      <c r="B6" s="9" cm="1">
        <f t="array" ref="B6">SUMPRODUCT((MONTH(Sell!A102:A129)=2)*(Sell!B102:B129))</f>
        <v>173971.6</v>
      </c>
      <c r="C6" s="9" cm="1">
        <f t="array" ref="C6">SUMPRODUCT((MONTH(Sell!A102:A129)=2)*(Sell!C102:C129))</f>
        <v>119141.40000000002</v>
      </c>
      <c r="D6" s="9">
        <f t="shared" ref="D6:D10" si="0">B6-C6</f>
        <v>54830.199999999983</v>
      </c>
    </row>
    <row r="7" spans="1:18" x14ac:dyDescent="0.3">
      <c r="A7" s="21" t="s">
        <v>275</v>
      </c>
      <c r="B7" s="9" cm="1">
        <f t="array" ref="B7">SUMPRODUCT((MONTH(Sell!K67:K97)=3)*(Sell!L67:L97))</f>
        <v>192152.30000000002</v>
      </c>
      <c r="C7" s="9" cm="1">
        <f t="array" ref="C7">SUMPRODUCT((MONTH(Sell!K67:K97)=3)*(Sell!M67:M97))</f>
        <v>114928.25</v>
      </c>
      <c r="D7" s="9">
        <f t="shared" si="0"/>
        <v>77224.050000000017</v>
      </c>
      <c r="F7" s="3"/>
      <c r="G7" s="3" t="s">
        <v>279</v>
      </c>
      <c r="I7" s="33">
        <f>AVERAGE(D5:D10)</f>
        <v>59342.716666666667</v>
      </c>
      <c r="J7" t="s">
        <v>280</v>
      </c>
    </row>
    <row r="8" spans="1:18" x14ac:dyDescent="0.3">
      <c r="A8" s="21" t="s">
        <v>276</v>
      </c>
      <c r="B8" s="9" cm="1">
        <f t="array" ref="B8">SUMPRODUCT((MONTH(Sell!F67:F96)=4)*(Sell!G67:G96))</f>
        <v>186242.20000000004</v>
      </c>
      <c r="C8" s="9" cm="1">
        <f t="array" ref="C8">SUMPRODUCT((MONTH(Sell!F67:F96)=4)*(Sell!H67:H96))</f>
        <v>111462.59999999999</v>
      </c>
      <c r="D8" s="9">
        <f t="shared" si="0"/>
        <v>74779.600000000049</v>
      </c>
    </row>
    <row r="9" spans="1:18" x14ac:dyDescent="0.3">
      <c r="A9" s="21" t="s">
        <v>277</v>
      </c>
      <c r="B9" s="9" cm="1">
        <f t="array" ref="B9">SUMPRODUCT((MONTH(Sell!A67:A97)=5)*(Sell!B67:B97))</f>
        <v>192152.45</v>
      </c>
      <c r="C9" s="9" cm="1">
        <f t="array" ref="C9">SUMPRODUCT((MONTH(Sell!A67:A97)=5)*(Sell!C67:C97))</f>
        <v>114928.05000000003</v>
      </c>
      <c r="D9" s="9">
        <f t="shared" si="0"/>
        <v>77224.39999999998</v>
      </c>
    </row>
    <row r="10" spans="1:18" x14ac:dyDescent="0.3">
      <c r="A10" s="21" t="s">
        <v>274</v>
      </c>
      <c r="B10" s="9" cm="1">
        <f t="array" ref="B10">SUMPRODUCT((MONTH(Sell!K31:K60)=6)*(Sell!L31:L60))</f>
        <v>185854.09999999998</v>
      </c>
      <c r="C10" s="9" cm="1">
        <f t="array" ref="C10">SUMPRODUCT((MONTH(Sell!K31:K60)=6)*(Sell!M31:M60))</f>
        <v>111214.5</v>
      </c>
      <c r="D10" s="9">
        <f t="shared" si="0"/>
        <v>74639.599999999977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B260-6CBF-4CC5-AA1A-665203D836C8}">
  <dimension ref="A1:I182"/>
  <sheetViews>
    <sheetView workbookViewId="0">
      <selection activeCell="M171" sqref="M171"/>
    </sheetView>
  </sheetViews>
  <sheetFormatPr defaultRowHeight="16.5" x14ac:dyDescent="0.3"/>
  <cols>
    <col min="5" max="5" width="14.125" customWidth="1"/>
    <col min="8" max="8" width="12.375" customWidth="1"/>
    <col min="9" max="9" width="13.375" customWidth="1"/>
  </cols>
  <sheetData>
    <row r="1" spans="1:9" x14ac:dyDescent="0.3">
      <c r="A1" t="s">
        <v>260</v>
      </c>
    </row>
    <row r="2" spans="1:9" x14ac:dyDescent="0.3">
      <c r="A2" s="17" t="s">
        <v>62</v>
      </c>
      <c r="B2" s="17" t="s">
        <v>72</v>
      </c>
      <c r="C2" s="17" t="s">
        <v>63</v>
      </c>
      <c r="D2" s="17" t="s">
        <v>77</v>
      </c>
      <c r="E2" s="17" t="s">
        <v>64</v>
      </c>
      <c r="F2" s="17" t="s">
        <v>65</v>
      </c>
      <c r="G2" s="17" t="s">
        <v>78</v>
      </c>
      <c r="H2" s="17" t="s">
        <v>79</v>
      </c>
      <c r="I2" s="17" t="s">
        <v>66</v>
      </c>
    </row>
    <row r="3" spans="1:9" x14ac:dyDescent="0.3">
      <c r="A3" s="4" t="s">
        <v>73</v>
      </c>
      <c r="B3" s="4" t="s">
        <v>81</v>
      </c>
      <c r="C3" s="4">
        <v>1</v>
      </c>
      <c r="D3" s="4" t="s">
        <v>17</v>
      </c>
      <c r="E3" s="4" t="s">
        <v>31</v>
      </c>
      <c r="F3" s="4">
        <v>3</v>
      </c>
      <c r="G3" s="8">
        <f>VLOOKUP(D3, Products!A:D, 4, FALSE) * F3</f>
        <v>48</v>
      </c>
      <c r="H3" s="8">
        <f>_xlfn.XLOOKUP(D3, Sell!$A$3:$A$9, Sell!$E$3:$E$9) * Today!F3</f>
        <v>165</v>
      </c>
      <c r="I3" s="4" t="s">
        <v>67</v>
      </c>
    </row>
    <row r="4" spans="1:9" x14ac:dyDescent="0.3">
      <c r="A4" s="4" t="s">
        <v>73</v>
      </c>
      <c r="B4" s="4" t="s">
        <v>82</v>
      </c>
      <c r="C4" s="4">
        <v>2</v>
      </c>
      <c r="D4" s="4" t="s">
        <v>17</v>
      </c>
      <c r="E4" s="4" t="s">
        <v>31</v>
      </c>
      <c r="F4" s="4">
        <v>1</v>
      </c>
      <c r="G4" s="8">
        <f>VLOOKUP(D4, Products!A:D, 4, FALSE) * F4</f>
        <v>16</v>
      </c>
      <c r="H4" s="8">
        <f>_xlfn.XLOOKUP(D4, Sell!$A$3:$A$9, Sell!$E$3:$E$9) * Today!F4</f>
        <v>55</v>
      </c>
      <c r="I4" s="4" t="s">
        <v>69</v>
      </c>
    </row>
    <row r="5" spans="1:9" x14ac:dyDescent="0.3">
      <c r="A5" s="4" t="s">
        <v>73</v>
      </c>
      <c r="B5" s="4" t="s">
        <v>74</v>
      </c>
      <c r="C5" s="4">
        <v>3</v>
      </c>
      <c r="D5" s="4" t="s">
        <v>18</v>
      </c>
      <c r="E5" s="4" t="s">
        <v>71</v>
      </c>
      <c r="F5" s="4">
        <v>2</v>
      </c>
      <c r="G5" s="8">
        <f>VLOOKUP(D5, Products!A:D, 4, FALSE) * F5</f>
        <v>24</v>
      </c>
      <c r="H5" s="8">
        <f>_xlfn.XLOOKUP(D5, Sell!$A$3:$A$9, Sell!$E$3:$E$9) * Today!F5</f>
        <v>90</v>
      </c>
      <c r="I5" s="4" t="s">
        <v>69</v>
      </c>
    </row>
    <row r="6" spans="1:9" x14ac:dyDescent="0.3">
      <c r="A6" s="4" t="s">
        <v>73</v>
      </c>
      <c r="B6" s="4" t="s">
        <v>83</v>
      </c>
      <c r="C6" s="4">
        <v>4</v>
      </c>
      <c r="D6" s="4" t="s">
        <v>17</v>
      </c>
      <c r="E6" s="4" t="s">
        <v>31</v>
      </c>
      <c r="F6" s="4">
        <v>1</v>
      </c>
      <c r="G6" s="8">
        <f>VLOOKUP(D6, Products!A:D, 4, FALSE) * F6</f>
        <v>16</v>
      </c>
      <c r="H6" s="8">
        <f>_xlfn.XLOOKUP(D6, Sell!$A$3:$A$9, Sell!$E$3:$E$9) * Today!F6</f>
        <v>55</v>
      </c>
      <c r="I6" s="4" t="s">
        <v>69</v>
      </c>
    </row>
    <row r="7" spans="1:9" x14ac:dyDescent="0.3">
      <c r="A7" s="4" t="s">
        <v>73</v>
      </c>
      <c r="B7" s="4" t="s">
        <v>84</v>
      </c>
      <c r="C7" s="4">
        <v>5</v>
      </c>
      <c r="D7" s="4" t="s">
        <v>16</v>
      </c>
      <c r="E7" s="4" t="s">
        <v>30</v>
      </c>
      <c r="F7" s="4">
        <v>2</v>
      </c>
      <c r="G7" s="8">
        <f>VLOOKUP(D7, Products!A:D, 4, FALSE) * F7</f>
        <v>22</v>
      </c>
      <c r="H7" s="8">
        <f>_xlfn.XLOOKUP(D7, Sell!$A$3:$A$9, Sell!$E$3:$E$9) * Today!F7</f>
        <v>80</v>
      </c>
      <c r="I7" s="4" t="s">
        <v>69</v>
      </c>
    </row>
    <row r="8" spans="1:9" x14ac:dyDescent="0.3">
      <c r="A8" s="4" t="s">
        <v>73</v>
      </c>
      <c r="B8" s="4" t="s">
        <v>85</v>
      </c>
      <c r="C8" s="4">
        <v>6</v>
      </c>
      <c r="D8" s="4" t="s">
        <v>14</v>
      </c>
      <c r="E8" s="4" t="s">
        <v>68</v>
      </c>
      <c r="F8" s="4">
        <v>1</v>
      </c>
      <c r="G8" s="8">
        <f>VLOOKUP(D8, Products!A:D, 4, FALSE) * F8</f>
        <v>18.5</v>
      </c>
      <c r="H8" s="8">
        <f>_xlfn.XLOOKUP(D8, Sell!$A$3:$A$9, Sell!$E$3:$E$9) * Today!F8</f>
        <v>55</v>
      </c>
      <c r="I8" s="4" t="s">
        <v>67</v>
      </c>
    </row>
    <row r="9" spans="1:9" x14ac:dyDescent="0.3">
      <c r="A9" s="4" t="s">
        <v>73</v>
      </c>
      <c r="B9" s="4" t="s">
        <v>86</v>
      </c>
      <c r="C9" s="4">
        <v>7</v>
      </c>
      <c r="D9" s="4" t="s">
        <v>17</v>
      </c>
      <c r="E9" s="4" t="s">
        <v>31</v>
      </c>
      <c r="F9" s="4">
        <v>1</v>
      </c>
      <c r="G9" s="8">
        <f>VLOOKUP(D9, Products!A:D, 4, FALSE) * F9</f>
        <v>16</v>
      </c>
      <c r="H9" s="8">
        <f>_xlfn.XLOOKUP(D9, Sell!$A$3:$A$9, Sell!$E$3:$E$9) * Today!F9</f>
        <v>55</v>
      </c>
      <c r="I9" s="4" t="s">
        <v>69</v>
      </c>
    </row>
    <row r="10" spans="1:9" x14ac:dyDescent="0.3">
      <c r="A10" s="4" t="s">
        <v>73</v>
      </c>
      <c r="B10" s="4" t="s">
        <v>87</v>
      </c>
      <c r="C10" s="4">
        <v>8</v>
      </c>
      <c r="D10" s="4" t="s">
        <v>15</v>
      </c>
      <c r="E10" s="4" t="s">
        <v>29</v>
      </c>
      <c r="F10" s="4">
        <v>2</v>
      </c>
      <c r="G10" s="8">
        <f>VLOOKUP(D10, Products!A:D, 4, FALSE) * F10</f>
        <v>34</v>
      </c>
      <c r="H10" s="8">
        <f>_xlfn.XLOOKUP(D10, Sell!$A$3:$A$9, Sell!$E$3:$E$9) * Today!F10</f>
        <v>110</v>
      </c>
      <c r="I10" s="4" t="s">
        <v>69</v>
      </c>
    </row>
    <row r="11" spans="1:9" x14ac:dyDescent="0.3">
      <c r="A11" s="4" t="s">
        <v>73</v>
      </c>
      <c r="B11" s="4" t="s">
        <v>88</v>
      </c>
      <c r="C11" s="4">
        <v>9</v>
      </c>
      <c r="D11" s="4" t="s">
        <v>19</v>
      </c>
      <c r="E11" s="4" t="s">
        <v>70</v>
      </c>
      <c r="F11" s="4">
        <v>1</v>
      </c>
      <c r="G11" s="8">
        <f>VLOOKUP(D11, Products!A:D, 4, FALSE) * F11</f>
        <v>21</v>
      </c>
      <c r="H11" s="8">
        <f>_xlfn.XLOOKUP(D11, Sell!$A$3:$A$9, Sell!$E$3:$E$9) * Today!F11</f>
        <v>60</v>
      </c>
      <c r="I11" s="4" t="s">
        <v>69</v>
      </c>
    </row>
    <row r="12" spans="1:9" x14ac:dyDescent="0.3">
      <c r="A12" s="4" t="s">
        <v>73</v>
      </c>
      <c r="B12" s="4" t="s">
        <v>89</v>
      </c>
      <c r="C12" s="4">
        <v>10</v>
      </c>
      <c r="D12" s="4" t="s">
        <v>14</v>
      </c>
      <c r="E12" s="4" t="s">
        <v>68</v>
      </c>
      <c r="F12" s="4">
        <v>1</v>
      </c>
      <c r="G12" s="8">
        <f>VLOOKUP(D12, Products!A:D, 4, FALSE) * F12</f>
        <v>18.5</v>
      </c>
      <c r="H12" s="8">
        <f>_xlfn.XLOOKUP(D12, Sell!$A$3:$A$9, Sell!$E$3:$E$9) * Today!F12</f>
        <v>55</v>
      </c>
      <c r="I12" s="4" t="s">
        <v>69</v>
      </c>
    </row>
    <row r="13" spans="1:9" x14ac:dyDescent="0.3">
      <c r="A13" s="4" t="s">
        <v>73</v>
      </c>
      <c r="B13" s="4" t="s">
        <v>90</v>
      </c>
      <c r="C13" s="4">
        <v>11</v>
      </c>
      <c r="D13" s="4" t="s">
        <v>13</v>
      </c>
      <c r="E13" s="4" t="s">
        <v>28</v>
      </c>
      <c r="F13" s="4">
        <v>3</v>
      </c>
      <c r="G13" s="8">
        <f>VLOOKUP(D13, Products!A:D, 4, FALSE) * F13</f>
        <v>36</v>
      </c>
      <c r="H13" s="8">
        <f>_xlfn.XLOOKUP(D13, Sell!$A$3:$A$9, Sell!$E$3:$E$9) * Today!F13</f>
        <v>135</v>
      </c>
      <c r="I13" s="4" t="s">
        <v>67</v>
      </c>
    </row>
    <row r="14" spans="1:9" x14ac:dyDescent="0.3">
      <c r="A14" s="4" t="s">
        <v>73</v>
      </c>
      <c r="B14" s="4" t="s">
        <v>91</v>
      </c>
      <c r="C14" s="4">
        <v>12</v>
      </c>
      <c r="D14" s="4" t="s">
        <v>15</v>
      </c>
      <c r="E14" s="4" t="s">
        <v>29</v>
      </c>
      <c r="F14" s="4">
        <v>2</v>
      </c>
      <c r="G14" s="8">
        <f>VLOOKUP(D14, Products!A:D, 4, FALSE) * F14</f>
        <v>34</v>
      </c>
      <c r="H14" s="8">
        <f>_xlfn.XLOOKUP(D14, Sell!$A$3:$A$9, Sell!$E$3:$E$9) * Today!F14</f>
        <v>110</v>
      </c>
      <c r="I14" s="4" t="s">
        <v>67</v>
      </c>
    </row>
    <row r="15" spans="1:9" x14ac:dyDescent="0.3">
      <c r="A15" s="4" t="s">
        <v>73</v>
      </c>
      <c r="B15" s="4" t="s">
        <v>92</v>
      </c>
      <c r="C15" s="4">
        <v>13</v>
      </c>
      <c r="D15" s="4" t="s">
        <v>15</v>
      </c>
      <c r="E15" s="4" t="s">
        <v>29</v>
      </c>
      <c r="F15" s="4">
        <v>3</v>
      </c>
      <c r="G15" s="8">
        <f>VLOOKUP(D15, Products!A:D, 4, FALSE) * F15</f>
        <v>51</v>
      </c>
      <c r="H15" s="8">
        <f>_xlfn.XLOOKUP(D15, Sell!$A$3:$A$9, Sell!$E$3:$E$9) * Today!F15</f>
        <v>165</v>
      </c>
      <c r="I15" s="4" t="s">
        <v>69</v>
      </c>
    </row>
    <row r="16" spans="1:9" x14ac:dyDescent="0.3">
      <c r="A16" s="4" t="s">
        <v>73</v>
      </c>
      <c r="B16" s="4" t="s">
        <v>93</v>
      </c>
      <c r="C16" s="4">
        <v>14</v>
      </c>
      <c r="D16" s="4" t="s">
        <v>17</v>
      </c>
      <c r="E16" s="4" t="s">
        <v>31</v>
      </c>
      <c r="F16" s="4">
        <v>2</v>
      </c>
      <c r="G16" s="8">
        <f>VLOOKUP(D16, Products!A:D, 4, FALSE) * F16</f>
        <v>32</v>
      </c>
      <c r="H16" s="8">
        <f>_xlfn.XLOOKUP(D16, Sell!$A$3:$A$9, Sell!$E$3:$E$9) * Today!F16</f>
        <v>110</v>
      </c>
      <c r="I16" s="4" t="s">
        <v>67</v>
      </c>
    </row>
    <row r="17" spans="1:9" x14ac:dyDescent="0.3">
      <c r="A17" s="4" t="s">
        <v>73</v>
      </c>
      <c r="B17" s="4" t="s">
        <v>94</v>
      </c>
      <c r="C17" s="4">
        <v>15</v>
      </c>
      <c r="D17" s="4" t="s">
        <v>13</v>
      </c>
      <c r="E17" s="4" t="s">
        <v>28</v>
      </c>
      <c r="F17" s="4">
        <v>3</v>
      </c>
      <c r="G17" s="8">
        <f>VLOOKUP(D17, Products!A:D, 4, FALSE) * F17</f>
        <v>36</v>
      </c>
      <c r="H17" s="8">
        <f>_xlfn.XLOOKUP(D17, Sell!$A$3:$A$9, Sell!$E$3:$E$9) * Today!F17</f>
        <v>135</v>
      </c>
      <c r="I17" s="4" t="s">
        <v>69</v>
      </c>
    </row>
    <row r="18" spans="1:9" x14ac:dyDescent="0.3">
      <c r="A18" s="4" t="s">
        <v>73</v>
      </c>
      <c r="B18" s="4" t="s">
        <v>95</v>
      </c>
      <c r="C18" s="4">
        <v>16</v>
      </c>
      <c r="D18" s="4" t="s">
        <v>15</v>
      </c>
      <c r="E18" s="4" t="s">
        <v>29</v>
      </c>
      <c r="F18" s="4">
        <v>1</v>
      </c>
      <c r="G18" s="8">
        <f>VLOOKUP(D18, Products!A:D, 4, FALSE) * F18</f>
        <v>17</v>
      </c>
      <c r="H18" s="8">
        <f>_xlfn.XLOOKUP(D18, Sell!$A$3:$A$9, Sell!$E$3:$E$9) * Today!F18</f>
        <v>55</v>
      </c>
      <c r="I18" s="4" t="s">
        <v>69</v>
      </c>
    </row>
    <row r="19" spans="1:9" x14ac:dyDescent="0.3">
      <c r="A19" s="4" t="s">
        <v>73</v>
      </c>
      <c r="B19" s="4" t="s">
        <v>96</v>
      </c>
      <c r="C19" s="4">
        <v>17</v>
      </c>
      <c r="D19" s="4" t="s">
        <v>13</v>
      </c>
      <c r="E19" s="4" t="s">
        <v>28</v>
      </c>
      <c r="F19" s="4">
        <v>1</v>
      </c>
      <c r="G19" s="8">
        <f>VLOOKUP(D19, Products!A:D, 4, FALSE) * F19</f>
        <v>12</v>
      </c>
      <c r="H19" s="8">
        <f>_xlfn.XLOOKUP(D19, Sell!$A$3:$A$9, Sell!$E$3:$E$9) * Today!F19</f>
        <v>45</v>
      </c>
      <c r="I19" s="4" t="s">
        <v>69</v>
      </c>
    </row>
    <row r="20" spans="1:9" x14ac:dyDescent="0.3">
      <c r="A20" s="4" t="s">
        <v>73</v>
      </c>
      <c r="B20" s="4" t="s">
        <v>97</v>
      </c>
      <c r="C20" s="4">
        <v>18</v>
      </c>
      <c r="D20" s="4" t="s">
        <v>17</v>
      </c>
      <c r="E20" s="4" t="s">
        <v>31</v>
      </c>
      <c r="F20" s="4">
        <v>1</v>
      </c>
      <c r="G20" s="8">
        <f>VLOOKUP(D20, Products!A:D, 4, FALSE) * F20</f>
        <v>16</v>
      </c>
      <c r="H20" s="8">
        <f>_xlfn.XLOOKUP(D20, Sell!$A$3:$A$9, Sell!$E$3:$E$9) * Today!F20</f>
        <v>55</v>
      </c>
      <c r="I20" s="4" t="s">
        <v>67</v>
      </c>
    </row>
    <row r="21" spans="1:9" x14ac:dyDescent="0.3">
      <c r="A21" s="4" t="s">
        <v>73</v>
      </c>
      <c r="B21" s="4" t="s">
        <v>75</v>
      </c>
      <c r="C21" s="4">
        <v>19</v>
      </c>
      <c r="D21" s="4" t="s">
        <v>16</v>
      </c>
      <c r="E21" s="4" t="s">
        <v>30</v>
      </c>
      <c r="F21" s="4">
        <v>1</v>
      </c>
      <c r="G21" s="8">
        <f>VLOOKUP(D21, Products!A:D, 4, FALSE) * F21</f>
        <v>11</v>
      </c>
      <c r="H21" s="8">
        <f>_xlfn.XLOOKUP(D21, Sell!$A$3:$A$9, Sell!$E$3:$E$9) * Today!F21</f>
        <v>40</v>
      </c>
      <c r="I21" s="4" t="s">
        <v>67</v>
      </c>
    </row>
    <row r="22" spans="1:9" x14ac:dyDescent="0.3">
      <c r="A22" s="4" t="s">
        <v>73</v>
      </c>
      <c r="B22" s="4" t="s">
        <v>98</v>
      </c>
      <c r="C22" s="4">
        <v>20</v>
      </c>
      <c r="D22" s="4" t="s">
        <v>14</v>
      </c>
      <c r="E22" s="4" t="s">
        <v>68</v>
      </c>
      <c r="F22" s="4">
        <v>2</v>
      </c>
      <c r="G22" s="8">
        <f>VLOOKUP(D22, Products!A:D, 4, FALSE) * F22</f>
        <v>37</v>
      </c>
      <c r="H22" s="8">
        <f>_xlfn.XLOOKUP(D22, Sell!$A$3:$A$9, Sell!$E$3:$E$9) * Today!F22</f>
        <v>110</v>
      </c>
      <c r="I22" s="4" t="s">
        <v>69</v>
      </c>
    </row>
    <row r="23" spans="1:9" x14ac:dyDescent="0.3">
      <c r="A23" s="4" t="s">
        <v>73</v>
      </c>
      <c r="B23" s="4" t="s">
        <v>99</v>
      </c>
      <c r="C23" s="4">
        <v>21</v>
      </c>
      <c r="D23" s="4" t="s">
        <v>16</v>
      </c>
      <c r="E23" s="4" t="s">
        <v>30</v>
      </c>
      <c r="F23" s="4">
        <v>1</v>
      </c>
      <c r="G23" s="8">
        <f>VLOOKUP(D23, Products!A:D, 4, FALSE) * F23</f>
        <v>11</v>
      </c>
      <c r="H23" s="8">
        <f>_xlfn.XLOOKUP(D23, Sell!$A$3:$A$9, Sell!$E$3:$E$9) * Today!F23</f>
        <v>40</v>
      </c>
      <c r="I23" s="4" t="s">
        <v>69</v>
      </c>
    </row>
    <row r="24" spans="1:9" x14ac:dyDescent="0.3">
      <c r="A24" s="4" t="s">
        <v>73</v>
      </c>
      <c r="B24" s="4" t="s">
        <v>100</v>
      </c>
      <c r="C24" s="4">
        <v>22</v>
      </c>
      <c r="D24" s="4" t="s">
        <v>15</v>
      </c>
      <c r="E24" s="4" t="s">
        <v>29</v>
      </c>
      <c r="F24" s="4">
        <v>1</v>
      </c>
      <c r="G24" s="8">
        <f>VLOOKUP(D24, Products!A:D, 4, FALSE) * F24</f>
        <v>17</v>
      </c>
      <c r="H24" s="8">
        <f>_xlfn.XLOOKUP(D24, Sell!$A$3:$A$9, Sell!$E$3:$E$9) * Today!F24</f>
        <v>55</v>
      </c>
      <c r="I24" s="4" t="s">
        <v>69</v>
      </c>
    </row>
    <row r="25" spans="1:9" x14ac:dyDescent="0.3">
      <c r="A25" s="4" t="s">
        <v>73</v>
      </c>
      <c r="B25" s="4" t="s">
        <v>101</v>
      </c>
      <c r="C25" s="4">
        <v>23</v>
      </c>
      <c r="D25" s="4" t="s">
        <v>19</v>
      </c>
      <c r="E25" s="4" t="s">
        <v>70</v>
      </c>
      <c r="F25" s="4">
        <v>3</v>
      </c>
      <c r="G25" s="8">
        <f>VLOOKUP(D25, Products!A:D, 4, FALSE) * F25</f>
        <v>63</v>
      </c>
      <c r="H25" s="8">
        <f>_xlfn.XLOOKUP(D25, Sell!$A$3:$A$9, Sell!$E$3:$E$9) * Today!F25</f>
        <v>180</v>
      </c>
      <c r="I25" s="4" t="s">
        <v>67</v>
      </c>
    </row>
    <row r="26" spans="1:9" x14ac:dyDescent="0.3">
      <c r="A26" s="4" t="s">
        <v>73</v>
      </c>
      <c r="B26" s="4" t="s">
        <v>102</v>
      </c>
      <c r="C26" s="4">
        <v>24</v>
      </c>
      <c r="D26" s="4" t="s">
        <v>13</v>
      </c>
      <c r="E26" s="4" t="s">
        <v>28</v>
      </c>
      <c r="F26" s="4">
        <v>2</v>
      </c>
      <c r="G26" s="8">
        <f>VLOOKUP(D26, Products!A:D, 4, FALSE) * F26</f>
        <v>24</v>
      </c>
      <c r="H26" s="8">
        <f>_xlfn.XLOOKUP(D26, Sell!$A$3:$A$9, Sell!$E$3:$E$9) * Today!F26</f>
        <v>90</v>
      </c>
      <c r="I26" s="4" t="s">
        <v>69</v>
      </c>
    </row>
    <row r="27" spans="1:9" x14ac:dyDescent="0.3">
      <c r="A27" s="4" t="s">
        <v>73</v>
      </c>
      <c r="B27" s="4" t="s">
        <v>103</v>
      </c>
      <c r="C27" s="4">
        <v>25</v>
      </c>
      <c r="D27" s="4" t="s">
        <v>18</v>
      </c>
      <c r="E27" s="4" t="s">
        <v>71</v>
      </c>
      <c r="F27" s="4">
        <v>1</v>
      </c>
      <c r="G27" s="8">
        <f>VLOOKUP(D27, Products!A:D, 4, FALSE) * F27</f>
        <v>12</v>
      </c>
      <c r="H27" s="8">
        <f>_xlfn.XLOOKUP(D27, Sell!$A$3:$A$9, Sell!$E$3:$E$9) * Today!F27</f>
        <v>45</v>
      </c>
      <c r="I27" s="4" t="s">
        <v>69</v>
      </c>
    </row>
    <row r="28" spans="1:9" x14ac:dyDescent="0.3">
      <c r="A28" s="4" t="s">
        <v>73</v>
      </c>
      <c r="B28" s="4" t="s">
        <v>104</v>
      </c>
      <c r="C28" s="4">
        <v>26</v>
      </c>
      <c r="D28" s="4" t="s">
        <v>13</v>
      </c>
      <c r="E28" s="4" t="s">
        <v>28</v>
      </c>
      <c r="F28" s="4">
        <v>2</v>
      </c>
      <c r="G28" s="8">
        <f>VLOOKUP(D28, Products!A:D, 4, FALSE) * F28</f>
        <v>24</v>
      </c>
      <c r="H28" s="8">
        <f>_xlfn.XLOOKUP(D28, Sell!$A$3:$A$9, Sell!$E$3:$E$9) * Today!F28</f>
        <v>90</v>
      </c>
      <c r="I28" s="4" t="s">
        <v>69</v>
      </c>
    </row>
    <row r="29" spans="1:9" x14ac:dyDescent="0.3">
      <c r="A29" s="4" t="s">
        <v>73</v>
      </c>
      <c r="B29" s="4" t="s">
        <v>105</v>
      </c>
      <c r="C29" s="4">
        <v>27</v>
      </c>
      <c r="D29" s="4" t="s">
        <v>15</v>
      </c>
      <c r="E29" s="4" t="s">
        <v>29</v>
      </c>
      <c r="F29" s="4">
        <v>1</v>
      </c>
      <c r="G29" s="8">
        <f>VLOOKUP(D29, Products!A:D, 4, FALSE) * F29</f>
        <v>17</v>
      </c>
      <c r="H29" s="8">
        <f>_xlfn.XLOOKUP(D29, Sell!$A$3:$A$9, Sell!$E$3:$E$9) * Today!F29</f>
        <v>55</v>
      </c>
      <c r="I29" s="4" t="s">
        <v>67</v>
      </c>
    </row>
    <row r="30" spans="1:9" x14ac:dyDescent="0.3">
      <c r="A30" s="4" t="s">
        <v>73</v>
      </c>
      <c r="B30" s="4" t="s">
        <v>106</v>
      </c>
      <c r="C30" s="4">
        <v>28</v>
      </c>
      <c r="D30" s="4" t="s">
        <v>18</v>
      </c>
      <c r="E30" s="4" t="s">
        <v>71</v>
      </c>
      <c r="F30" s="4">
        <v>1</v>
      </c>
      <c r="G30" s="8">
        <f>VLOOKUP(D30, Products!A:D, 4, FALSE) * F30</f>
        <v>12</v>
      </c>
      <c r="H30" s="8">
        <f>_xlfn.XLOOKUP(D30, Sell!$A$3:$A$9, Sell!$E$3:$E$9) * Today!F30</f>
        <v>45</v>
      </c>
      <c r="I30" s="4" t="s">
        <v>69</v>
      </c>
    </row>
    <row r="31" spans="1:9" x14ac:dyDescent="0.3">
      <c r="A31" s="4" t="s">
        <v>73</v>
      </c>
      <c r="B31" s="4" t="s">
        <v>107</v>
      </c>
      <c r="C31" s="4">
        <v>29</v>
      </c>
      <c r="D31" s="4" t="s">
        <v>17</v>
      </c>
      <c r="E31" s="4" t="s">
        <v>31</v>
      </c>
      <c r="F31" s="4">
        <v>3</v>
      </c>
      <c r="G31" s="8">
        <f>VLOOKUP(D31, Products!A:D, 4, FALSE) * F31</f>
        <v>48</v>
      </c>
      <c r="H31" s="8">
        <f>_xlfn.XLOOKUP(D31, Sell!$A$3:$A$9, Sell!$E$3:$E$9) * Today!F31</f>
        <v>165</v>
      </c>
      <c r="I31" s="4" t="s">
        <v>69</v>
      </c>
    </row>
    <row r="32" spans="1:9" x14ac:dyDescent="0.3">
      <c r="A32" s="4" t="s">
        <v>73</v>
      </c>
      <c r="B32" s="4" t="s">
        <v>108</v>
      </c>
      <c r="C32" s="4">
        <v>30</v>
      </c>
      <c r="D32" s="4" t="s">
        <v>18</v>
      </c>
      <c r="E32" s="4" t="s">
        <v>71</v>
      </c>
      <c r="F32" s="4">
        <v>3</v>
      </c>
      <c r="G32" s="8">
        <f>VLOOKUP(D32, Products!A:D, 4, FALSE) * F32</f>
        <v>36</v>
      </c>
      <c r="H32" s="8">
        <f>_xlfn.XLOOKUP(D32, Sell!$A$3:$A$9, Sell!$E$3:$E$9) * Today!F32</f>
        <v>135</v>
      </c>
      <c r="I32" s="4" t="s">
        <v>67</v>
      </c>
    </row>
    <row r="33" spans="1:9" x14ac:dyDescent="0.3">
      <c r="A33" s="4" t="s">
        <v>73</v>
      </c>
      <c r="B33" s="4" t="s">
        <v>109</v>
      </c>
      <c r="C33" s="4">
        <v>31</v>
      </c>
      <c r="D33" s="4" t="s">
        <v>18</v>
      </c>
      <c r="E33" s="4" t="s">
        <v>71</v>
      </c>
      <c r="F33" s="4">
        <v>1</v>
      </c>
      <c r="G33" s="8">
        <f>VLOOKUP(D33, Products!A:D, 4, FALSE) * F33</f>
        <v>12</v>
      </c>
      <c r="H33" s="8">
        <f>_xlfn.XLOOKUP(D33, Sell!$A$3:$A$9, Sell!$E$3:$E$9) * Today!F33</f>
        <v>45</v>
      </c>
      <c r="I33" s="4" t="s">
        <v>67</v>
      </c>
    </row>
    <row r="34" spans="1:9" x14ac:dyDescent="0.3">
      <c r="A34" s="4" t="s">
        <v>73</v>
      </c>
      <c r="B34" s="4" t="s">
        <v>110</v>
      </c>
      <c r="C34" s="4">
        <v>32</v>
      </c>
      <c r="D34" s="4" t="s">
        <v>18</v>
      </c>
      <c r="E34" s="4" t="s">
        <v>71</v>
      </c>
      <c r="F34" s="4">
        <v>2</v>
      </c>
      <c r="G34" s="8">
        <f>VLOOKUP(D34, Products!A:D, 4, FALSE) * F34</f>
        <v>24</v>
      </c>
      <c r="H34" s="8">
        <f>_xlfn.XLOOKUP(D34, Sell!$A$3:$A$9, Sell!$E$3:$E$9) * Today!F34</f>
        <v>90</v>
      </c>
      <c r="I34" s="4" t="s">
        <v>67</v>
      </c>
    </row>
    <row r="35" spans="1:9" x14ac:dyDescent="0.3">
      <c r="A35" s="4" t="s">
        <v>73</v>
      </c>
      <c r="B35" s="4" t="s">
        <v>111</v>
      </c>
      <c r="C35" s="4">
        <v>33</v>
      </c>
      <c r="D35" s="4" t="s">
        <v>16</v>
      </c>
      <c r="E35" s="4" t="s">
        <v>30</v>
      </c>
      <c r="F35" s="4">
        <v>2</v>
      </c>
      <c r="G35" s="8">
        <f>VLOOKUP(D35, Products!A:D, 4, FALSE) * F35</f>
        <v>22</v>
      </c>
      <c r="H35" s="8">
        <f>_xlfn.XLOOKUP(D35, Sell!$A$3:$A$9, Sell!$E$3:$E$9) * Today!F35</f>
        <v>80</v>
      </c>
      <c r="I35" s="4" t="s">
        <v>67</v>
      </c>
    </row>
    <row r="36" spans="1:9" x14ac:dyDescent="0.3">
      <c r="A36" s="4" t="s">
        <v>73</v>
      </c>
      <c r="B36" s="4" t="s">
        <v>112</v>
      </c>
      <c r="C36" s="4">
        <v>34</v>
      </c>
      <c r="D36" s="4" t="s">
        <v>14</v>
      </c>
      <c r="E36" s="4" t="s">
        <v>68</v>
      </c>
      <c r="F36" s="4">
        <v>2</v>
      </c>
      <c r="G36" s="8">
        <f>VLOOKUP(D36, Products!A:D, 4, FALSE) * F36</f>
        <v>37</v>
      </c>
      <c r="H36" s="8">
        <f>_xlfn.XLOOKUP(D36, Sell!$A$3:$A$9, Sell!$E$3:$E$9) * Today!F36</f>
        <v>110</v>
      </c>
      <c r="I36" s="4" t="s">
        <v>69</v>
      </c>
    </row>
    <row r="37" spans="1:9" x14ac:dyDescent="0.3">
      <c r="A37" s="4" t="s">
        <v>73</v>
      </c>
      <c r="B37" s="4" t="s">
        <v>113</v>
      </c>
      <c r="C37" s="4">
        <v>35</v>
      </c>
      <c r="D37" s="4" t="s">
        <v>17</v>
      </c>
      <c r="E37" s="4" t="s">
        <v>31</v>
      </c>
      <c r="F37" s="4">
        <v>3</v>
      </c>
      <c r="G37" s="8">
        <f>VLOOKUP(D37, Products!A:D, 4, FALSE) * F37</f>
        <v>48</v>
      </c>
      <c r="H37" s="8">
        <f>_xlfn.XLOOKUP(D37, Sell!$A$3:$A$9, Sell!$E$3:$E$9) * Today!F37</f>
        <v>165</v>
      </c>
      <c r="I37" s="4" t="s">
        <v>69</v>
      </c>
    </row>
    <row r="38" spans="1:9" x14ac:dyDescent="0.3">
      <c r="A38" s="4" t="s">
        <v>73</v>
      </c>
      <c r="B38" s="4" t="s">
        <v>114</v>
      </c>
      <c r="C38" s="4">
        <v>36</v>
      </c>
      <c r="D38" s="4" t="s">
        <v>14</v>
      </c>
      <c r="E38" s="4" t="s">
        <v>68</v>
      </c>
      <c r="F38" s="4">
        <v>2</v>
      </c>
      <c r="G38" s="8">
        <f>VLOOKUP(D38, Products!A:D, 4, FALSE) * F38</f>
        <v>37</v>
      </c>
      <c r="H38" s="8">
        <f>_xlfn.XLOOKUP(D38, Sell!$A$3:$A$9, Sell!$E$3:$E$9) * Today!F38</f>
        <v>110</v>
      </c>
      <c r="I38" s="4" t="s">
        <v>67</v>
      </c>
    </row>
    <row r="39" spans="1:9" x14ac:dyDescent="0.3">
      <c r="A39" s="4" t="s">
        <v>73</v>
      </c>
      <c r="B39" s="4" t="s">
        <v>115</v>
      </c>
      <c r="C39" s="4">
        <v>37</v>
      </c>
      <c r="D39" s="4" t="s">
        <v>15</v>
      </c>
      <c r="E39" s="4" t="s">
        <v>29</v>
      </c>
      <c r="F39" s="4">
        <v>3</v>
      </c>
      <c r="G39" s="8">
        <f>VLOOKUP(D39, Products!A:D, 4, FALSE) * F39</f>
        <v>51</v>
      </c>
      <c r="H39" s="8">
        <f>_xlfn.XLOOKUP(D39, Sell!$A$3:$A$9, Sell!$E$3:$E$9) * Today!F39</f>
        <v>165</v>
      </c>
      <c r="I39" s="4" t="s">
        <v>67</v>
      </c>
    </row>
    <row r="40" spans="1:9" x14ac:dyDescent="0.3">
      <c r="A40" s="4" t="s">
        <v>73</v>
      </c>
      <c r="B40" s="4" t="s">
        <v>116</v>
      </c>
      <c r="C40" s="4">
        <v>38</v>
      </c>
      <c r="D40" s="4" t="s">
        <v>16</v>
      </c>
      <c r="E40" s="4" t="s">
        <v>30</v>
      </c>
      <c r="F40" s="4">
        <v>1</v>
      </c>
      <c r="G40" s="8">
        <f>VLOOKUP(D40, Products!A:D, 4, FALSE) * F40</f>
        <v>11</v>
      </c>
      <c r="H40" s="8">
        <f>_xlfn.XLOOKUP(D40, Sell!$A$3:$A$9, Sell!$E$3:$E$9) * Today!F40</f>
        <v>40</v>
      </c>
      <c r="I40" s="4" t="s">
        <v>69</v>
      </c>
    </row>
    <row r="41" spans="1:9" x14ac:dyDescent="0.3">
      <c r="A41" s="4" t="s">
        <v>73</v>
      </c>
      <c r="B41" s="4" t="s">
        <v>117</v>
      </c>
      <c r="C41" s="4">
        <v>39</v>
      </c>
      <c r="D41" s="4" t="s">
        <v>16</v>
      </c>
      <c r="E41" s="4" t="s">
        <v>30</v>
      </c>
      <c r="F41" s="4">
        <v>1</v>
      </c>
      <c r="G41" s="8">
        <f>VLOOKUP(D41, Products!A:D, 4, FALSE) * F41</f>
        <v>11</v>
      </c>
      <c r="H41" s="8">
        <f>_xlfn.XLOOKUP(D41, Sell!$A$3:$A$9, Sell!$E$3:$E$9) * Today!F41</f>
        <v>40</v>
      </c>
      <c r="I41" s="4" t="s">
        <v>67</v>
      </c>
    </row>
    <row r="42" spans="1:9" x14ac:dyDescent="0.3">
      <c r="A42" s="4" t="s">
        <v>73</v>
      </c>
      <c r="B42" s="4" t="s">
        <v>118</v>
      </c>
      <c r="C42" s="4">
        <v>40</v>
      </c>
      <c r="D42" s="4" t="s">
        <v>13</v>
      </c>
      <c r="E42" s="4" t="s">
        <v>28</v>
      </c>
      <c r="F42" s="4">
        <v>1</v>
      </c>
      <c r="G42" s="8">
        <f>VLOOKUP(D42, Products!A:D, 4, FALSE) * F42</f>
        <v>12</v>
      </c>
      <c r="H42" s="8">
        <f>_xlfn.XLOOKUP(D42, Sell!$A$3:$A$9, Sell!$E$3:$E$9) * Today!F42</f>
        <v>45</v>
      </c>
      <c r="I42" s="4" t="s">
        <v>67</v>
      </c>
    </row>
    <row r="43" spans="1:9" x14ac:dyDescent="0.3">
      <c r="A43" s="4" t="s">
        <v>73</v>
      </c>
      <c r="B43" s="4" t="s">
        <v>119</v>
      </c>
      <c r="C43" s="4">
        <v>41</v>
      </c>
      <c r="D43" s="4" t="s">
        <v>15</v>
      </c>
      <c r="E43" s="4" t="s">
        <v>29</v>
      </c>
      <c r="F43" s="4">
        <v>2</v>
      </c>
      <c r="G43" s="8">
        <f>VLOOKUP(D43, Products!A:D, 4, FALSE) * F43</f>
        <v>34</v>
      </c>
      <c r="H43" s="8">
        <f>_xlfn.XLOOKUP(D43, Sell!$A$3:$A$9, Sell!$E$3:$E$9) * Today!F43</f>
        <v>110</v>
      </c>
      <c r="I43" s="4" t="s">
        <v>69</v>
      </c>
    </row>
    <row r="44" spans="1:9" x14ac:dyDescent="0.3">
      <c r="A44" s="4" t="s">
        <v>73</v>
      </c>
      <c r="B44" s="4" t="s">
        <v>120</v>
      </c>
      <c r="C44" s="4">
        <v>42</v>
      </c>
      <c r="D44" s="4" t="s">
        <v>13</v>
      </c>
      <c r="E44" s="4" t="s">
        <v>28</v>
      </c>
      <c r="F44" s="4">
        <v>1</v>
      </c>
      <c r="G44" s="8">
        <f>VLOOKUP(D44, Products!A:D, 4, FALSE) * F44</f>
        <v>12</v>
      </c>
      <c r="H44" s="8">
        <f>_xlfn.XLOOKUP(D44, Sell!$A$3:$A$9, Sell!$E$3:$E$9) * Today!F44</f>
        <v>45</v>
      </c>
      <c r="I44" s="4" t="s">
        <v>69</v>
      </c>
    </row>
    <row r="45" spans="1:9" x14ac:dyDescent="0.3">
      <c r="A45" s="4" t="s">
        <v>73</v>
      </c>
      <c r="B45" s="4" t="s">
        <v>121</v>
      </c>
      <c r="C45" s="4">
        <v>43</v>
      </c>
      <c r="D45" s="4" t="s">
        <v>16</v>
      </c>
      <c r="E45" s="4" t="s">
        <v>30</v>
      </c>
      <c r="F45" s="4">
        <v>2</v>
      </c>
      <c r="G45" s="8">
        <f>VLOOKUP(D45, Products!A:D, 4, FALSE) * F45</f>
        <v>22</v>
      </c>
      <c r="H45" s="8">
        <f>_xlfn.XLOOKUP(D45, Sell!$A$3:$A$9, Sell!$E$3:$E$9) * Today!F45</f>
        <v>80</v>
      </c>
      <c r="I45" s="4" t="s">
        <v>67</v>
      </c>
    </row>
    <row r="46" spans="1:9" x14ac:dyDescent="0.3">
      <c r="A46" s="4" t="s">
        <v>73</v>
      </c>
      <c r="B46" s="4" t="s">
        <v>122</v>
      </c>
      <c r="C46" s="4">
        <v>44</v>
      </c>
      <c r="D46" s="4" t="s">
        <v>17</v>
      </c>
      <c r="E46" s="4" t="s">
        <v>31</v>
      </c>
      <c r="F46" s="4">
        <v>2</v>
      </c>
      <c r="G46" s="8">
        <f>VLOOKUP(D46, Products!A:D, 4, FALSE) * F46</f>
        <v>32</v>
      </c>
      <c r="H46" s="8">
        <f>_xlfn.XLOOKUP(D46, Sell!$A$3:$A$9, Sell!$E$3:$E$9) * Today!F46</f>
        <v>110</v>
      </c>
      <c r="I46" s="4" t="s">
        <v>67</v>
      </c>
    </row>
    <row r="47" spans="1:9" x14ac:dyDescent="0.3">
      <c r="A47" s="4" t="s">
        <v>73</v>
      </c>
      <c r="B47" s="4" t="s">
        <v>123</v>
      </c>
      <c r="C47" s="4">
        <v>45</v>
      </c>
      <c r="D47" s="4" t="s">
        <v>18</v>
      </c>
      <c r="E47" s="4" t="s">
        <v>71</v>
      </c>
      <c r="F47" s="4">
        <v>3</v>
      </c>
      <c r="G47" s="8">
        <f>VLOOKUP(D47, Products!A:D, 4, FALSE) * F47</f>
        <v>36</v>
      </c>
      <c r="H47" s="8">
        <f>_xlfn.XLOOKUP(D47, Sell!$A$3:$A$9, Sell!$E$3:$E$9) * Today!F47</f>
        <v>135</v>
      </c>
      <c r="I47" s="4" t="s">
        <v>67</v>
      </c>
    </row>
    <row r="48" spans="1:9" x14ac:dyDescent="0.3">
      <c r="A48" s="4" t="s">
        <v>73</v>
      </c>
      <c r="B48" s="4" t="s">
        <v>124</v>
      </c>
      <c r="C48" s="4">
        <v>46</v>
      </c>
      <c r="D48" s="4" t="s">
        <v>13</v>
      </c>
      <c r="E48" s="4" t="s">
        <v>28</v>
      </c>
      <c r="F48" s="4">
        <v>3</v>
      </c>
      <c r="G48" s="8">
        <f>VLOOKUP(D48, Products!A:D, 4, FALSE) * F48</f>
        <v>36</v>
      </c>
      <c r="H48" s="8">
        <f>_xlfn.XLOOKUP(D48, Sell!$A$3:$A$9, Sell!$E$3:$E$9) * Today!F48</f>
        <v>135</v>
      </c>
      <c r="I48" s="4" t="s">
        <v>67</v>
      </c>
    </row>
    <row r="49" spans="1:9" x14ac:dyDescent="0.3">
      <c r="A49" s="4" t="s">
        <v>73</v>
      </c>
      <c r="B49" s="4" t="s">
        <v>125</v>
      </c>
      <c r="C49" s="4">
        <v>47</v>
      </c>
      <c r="D49" s="4" t="s">
        <v>15</v>
      </c>
      <c r="E49" s="4" t="s">
        <v>29</v>
      </c>
      <c r="F49" s="4">
        <v>3</v>
      </c>
      <c r="G49" s="8">
        <f>VLOOKUP(D49, Products!A:D, 4, FALSE) * F49</f>
        <v>51</v>
      </c>
      <c r="H49" s="8">
        <f>_xlfn.XLOOKUP(D49, Sell!$A$3:$A$9, Sell!$E$3:$E$9) * Today!F49</f>
        <v>165</v>
      </c>
      <c r="I49" s="4" t="s">
        <v>67</v>
      </c>
    </row>
    <row r="50" spans="1:9" x14ac:dyDescent="0.3">
      <c r="A50" s="4" t="s">
        <v>73</v>
      </c>
      <c r="B50" s="4" t="s">
        <v>126</v>
      </c>
      <c r="C50" s="4">
        <v>48</v>
      </c>
      <c r="D50" s="4" t="s">
        <v>17</v>
      </c>
      <c r="E50" s="4" t="s">
        <v>31</v>
      </c>
      <c r="F50" s="4">
        <v>2</v>
      </c>
      <c r="G50" s="8">
        <f>VLOOKUP(D50, Products!A:D, 4, FALSE) * F50</f>
        <v>32</v>
      </c>
      <c r="H50" s="8">
        <f>_xlfn.XLOOKUP(D50, Sell!$A$3:$A$9, Sell!$E$3:$E$9) * Today!F50</f>
        <v>110</v>
      </c>
      <c r="I50" s="4" t="s">
        <v>67</v>
      </c>
    </row>
    <row r="51" spans="1:9" x14ac:dyDescent="0.3">
      <c r="A51" s="4" t="s">
        <v>73</v>
      </c>
      <c r="B51" s="4" t="s">
        <v>127</v>
      </c>
      <c r="C51" s="4">
        <v>49</v>
      </c>
      <c r="D51" s="4" t="s">
        <v>14</v>
      </c>
      <c r="E51" s="4" t="s">
        <v>68</v>
      </c>
      <c r="F51" s="4">
        <v>2</v>
      </c>
      <c r="G51" s="8">
        <f>VLOOKUP(D51, Products!A:D, 4, FALSE) * F51</f>
        <v>37</v>
      </c>
      <c r="H51" s="8">
        <f>_xlfn.XLOOKUP(D51, Sell!$A$3:$A$9, Sell!$E$3:$E$9) * Today!F51</f>
        <v>110</v>
      </c>
      <c r="I51" s="4" t="s">
        <v>69</v>
      </c>
    </row>
    <row r="52" spans="1:9" x14ac:dyDescent="0.3">
      <c r="A52" s="4" t="s">
        <v>73</v>
      </c>
      <c r="B52" s="4" t="s">
        <v>80</v>
      </c>
      <c r="C52" s="4">
        <v>50</v>
      </c>
      <c r="D52" s="4" t="s">
        <v>14</v>
      </c>
      <c r="E52" s="4" t="s">
        <v>68</v>
      </c>
      <c r="F52" s="4">
        <v>3</v>
      </c>
      <c r="G52" s="8">
        <f>VLOOKUP(D52, Products!A:D, 4, FALSE) * F52</f>
        <v>55.5</v>
      </c>
      <c r="H52" s="8">
        <f>_xlfn.XLOOKUP(D52, Sell!$A$3:$A$9, Sell!$E$3:$E$9) * Today!F52</f>
        <v>165</v>
      </c>
      <c r="I52" s="4" t="s">
        <v>69</v>
      </c>
    </row>
    <row r="53" spans="1:9" x14ac:dyDescent="0.3">
      <c r="A53" s="4" t="s">
        <v>73</v>
      </c>
      <c r="B53" s="4" t="s">
        <v>128</v>
      </c>
      <c r="C53" s="4">
        <v>51</v>
      </c>
      <c r="D53" s="4" t="s">
        <v>15</v>
      </c>
      <c r="E53" s="4" t="s">
        <v>29</v>
      </c>
      <c r="F53" s="4">
        <v>1</v>
      </c>
      <c r="G53" s="8">
        <f>VLOOKUP(D53, Products!A:D, 4, FALSE) * F53</f>
        <v>17</v>
      </c>
      <c r="H53" s="8">
        <f>_xlfn.XLOOKUP(D53, Sell!$A$3:$A$9, Sell!$E$3:$E$9) * Today!F53</f>
        <v>55</v>
      </c>
      <c r="I53" s="4" t="s">
        <v>69</v>
      </c>
    </row>
    <row r="54" spans="1:9" x14ac:dyDescent="0.3">
      <c r="A54" s="4" t="s">
        <v>73</v>
      </c>
      <c r="B54" s="4" t="s">
        <v>129</v>
      </c>
      <c r="C54" s="4">
        <v>52</v>
      </c>
      <c r="D54" s="4" t="s">
        <v>19</v>
      </c>
      <c r="E54" s="4" t="s">
        <v>70</v>
      </c>
      <c r="F54" s="4">
        <v>1</v>
      </c>
      <c r="G54" s="8">
        <f>VLOOKUP(D54, Products!A:D, 4, FALSE) * F54</f>
        <v>21</v>
      </c>
      <c r="H54" s="8">
        <f>_xlfn.XLOOKUP(D54, Sell!$A$3:$A$9, Sell!$E$3:$E$9) * Today!F54</f>
        <v>60</v>
      </c>
      <c r="I54" s="4" t="s">
        <v>67</v>
      </c>
    </row>
    <row r="55" spans="1:9" x14ac:dyDescent="0.3">
      <c r="A55" s="4" t="s">
        <v>73</v>
      </c>
      <c r="B55" s="4" t="s">
        <v>130</v>
      </c>
      <c r="C55" s="4">
        <v>53</v>
      </c>
      <c r="D55" s="4" t="s">
        <v>19</v>
      </c>
      <c r="E55" s="4" t="s">
        <v>70</v>
      </c>
      <c r="F55" s="4">
        <v>1</v>
      </c>
      <c r="G55" s="8">
        <f>VLOOKUP(D55, Products!A:D, 4, FALSE) * F55</f>
        <v>21</v>
      </c>
      <c r="H55" s="8">
        <f>_xlfn.XLOOKUP(D55, Sell!$A$3:$A$9, Sell!$E$3:$E$9) * Today!F55</f>
        <v>60</v>
      </c>
      <c r="I55" s="4" t="s">
        <v>67</v>
      </c>
    </row>
    <row r="56" spans="1:9" x14ac:dyDescent="0.3">
      <c r="A56" s="4" t="s">
        <v>73</v>
      </c>
      <c r="B56" s="4" t="s">
        <v>131</v>
      </c>
      <c r="C56" s="4">
        <v>54</v>
      </c>
      <c r="D56" s="4" t="s">
        <v>14</v>
      </c>
      <c r="E56" s="4" t="s">
        <v>68</v>
      </c>
      <c r="F56" s="4">
        <v>1</v>
      </c>
      <c r="G56" s="8">
        <f>VLOOKUP(D56, Products!A:D, 4, FALSE) * F56</f>
        <v>18.5</v>
      </c>
      <c r="H56" s="8">
        <f>_xlfn.XLOOKUP(D56, Sell!$A$3:$A$9, Sell!$E$3:$E$9) * Today!F56</f>
        <v>55</v>
      </c>
      <c r="I56" s="4" t="s">
        <v>67</v>
      </c>
    </row>
    <row r="57" spans="1:9" x14ac:dyDescent="0.3">
      <c r="A57" s="4" t="s">
        <v>73</v>
      </c>
      <c r="B57" s="4" t="s">
        <v>132</v>
      </c>
      <c r="C57" s="4">
        <v>55</v>
      </c>
      <c r="D57" s="4" t="s">
        <v>18</v>
      </c>
      <c r="E57" s="4" t="s">
        <v>71</v>
      </c>
      <c r="F57" s="4">
        <v>1</v>
      </c>
      <c r="G57" s="8">
        <f>VLOOKUP(D57, Products!A:D, 4, FALSE) * F57</f>
        <v>12</v>
      </c>
      <c r="H57" s="8">
        <f>_xlfn.XLOOKUP(D57, Sell!$A$3:$A$9, Sell!$E$3:$E$9) * Today!F57</f>
        <v>45</v>
      </c>
      <c r="I57" s="4" t="s">
        <v>67</v>
      </c>
    </row>
    <row r="58" spans="1:9" x14ac:dyDescent="0.3">
      <c r="A58" s="4" t="s">
        <v>73</v>
      </c>
      <c r="B58" s="4" t="s">
        <v>133</v>
      </c>
      <c r="C58" s="4">
        <v>56</v>
      </c>
      <c r="D58" s="4" t="s">
        <v>16</v>
      </c>
      <c r="E58" s="4" t="s">
        <v>30</v>
      </c>
      <c r="F58" s="4">
        <v>2</v>
      </c>
      <c r="G58" s="8">
        <f>VLOOKUP(D58, Products!A:D, 4, FALSE) * F58</f>
        <v>22</v>
      </c>
      <c r="H58" s="8">
        <f>_xlfn.XLOOKUP(D58, Sell!$A$3:$A$9, Sell!$E$3:$E$9) * Today!F58</f>
        <v>80</v>
      </c>
      <c r="I58" s="4" t="s">
        <v>69</v>
      </c>
    </row>
    <row r="59" spans="1:9" x14ac:dyDescent="0.3">
      <c r="A59" s="4" t="s">
        <v>73</v>
      </c>
      <c r="B59" s="4" t="s">
        <v>134</v>
      </c>
      <c r="C59" s="4">
        <v>57</v>
      </c>
      <c r="D59" s="4" t="s">
        <v>15</v>
      </c>
      <c r="E59" s="4" t="s">
        <v>29</v>
      </c>
      <c r="F59" s="4">
        <v>1</v>
      </c>
      <c r="G59" s="8">
        <f>VLOOKUP(D59, Products!A:D, 4, FALSE) * F59</f>
        <v>17</v>
      </c>
      <c r="H59" s="8">
        <f>_xlfn.XLOOKUP(D59, Sell!$A$3:$A$9, Sell!$E$3:$E$9) * Today!F59</f>
        <v>55</v>
      </c>
      <c r="I59" s="4" t="s">
        <v>67</v>
      </c>
    </row>
    <row r="60" spans="1:9" x14ac:dyDescent="0.3">
      <c r="A60" s="4" t="s">
        <v>73</v>
      </c>
      <c r="B60" s="4" t="s">
        <v>135</v>
      </c>
      <c r="C60" s="4">
        <v>58</v>
      </c>
      <c r="D60" s="4" t="s">
        <v>17</v>
      </c>
      <c r="E60" s="4" t="s">
        <v>31</v>
      </c>
      <c r="F60" s="4">
        <v>2</v>
      </c>
      <c r="G60" s="8">
        <f>VLOOKUP(D60, Products!A:D, 4, FALSE) * F60</f>
        <v>32</v>
      </c>
      <c r="H60" s="8">
        <f>_xlfn.XLOOKUP(D60, Sell!$A$3:$A$9, Sell!$E$3:$E$9) * Today!F60</f>
        <v>110</v>
      </c>
      <c r="I60" s="4" t="s">
        <v>67</v>
      </c>
    </row>
    <row r="61" spans="1:9" x14ac:dyDescent="0.3">
      <c r="A61" s="4" t="s">
        <v>73</v>
      </c>
      <c r="B61" s="4" t="s">
        <v>136</v>
      </c>
      <c r="C61" s="4">
        <v>59</v>
      </c>
      <c r="D61" s="4" t="s">
        <v>19</v>
      </c>
      <c r="E61" s="4" t="s">
        <v>70</v>
      </c>
      <c r="F61" s="4">
        <v>2</v>
      </c>
      <c r="G61" s="8">
        <f>VLOOKUP(D61, Products!A:D, 4, FALSE) * F61</f>
        <v>42</v>
      </c>
      <c r="H61" s="8">
        <f>_xlfn.XLOOKUP(D61, Sell!$A$3:$A$9, Sell!$E$3:$E$9) * Today!F61</f>
        <v>120</v>
      </c>
      <c r="I61" s="4" t="s">
        <v>69</v>
      </c>
    </row>
    <row r="62" spans="1:9" x14ac:dyDescent="0.3">
      <c r="A62" s="4" t="s">
        <v>73</v>
      </c>
      <c r="B62" s="4" t="s">
        <v>137</v>
      </c>
      <c r="C62" s="4">
        <v>60</v>
      </c>
      <c r="D62" s="4" t="s">
        <v>17</v>
      </c>
      <c r="E62" s="4" t="s">
        <v>31</v>
      </c>
      <c r="F62" s="4">
        <v>1</v>
      </c>
      <c r="G62" s="8">
        <f>VLOOKUP(D62, Products!A:D, 4, FALSE) * F62</f>
        <v>16</v>
      </c>
      <c r="H62" s="8">
        <f>_xlfn.XLOOKUP(D62, Sell!$A$3:$A$9, Sell!$E$3:$E$9) * Today!F62</f>
        <v>55</v>
      </c>
      <c r="I62" s="4" t="s">
        <v>69</v>
      </c>
    </row>
    <row r="63" spans="1:9" x14ac:dyDescent="0.3">
      <c r="A63" s="4" t="s">
        <v>73</v>
      </c>
      <c r="B63" s="4" t="s">
        <v>138</v>
      </c>
      <c r="C63" s="4">
        <v>61</v>
      </c>
      <c r="D63" s="4" t="s">
        <v>15</v>
      </c>
      <c r="E63" s="4" t="s">
        <v>29</v>
      </c>
      <c r="F63" s="4">
        <v>1</v>
      </c>
      <c r="G63" s="8">
        <f>VLOOKUP(D63, Products!A:D, 4, FALSE) * F63</f>
        <v>17</v>
      </c>
      <c r="H63" s="8">
        <f>_xlfn.XLOOKUP(D63, Sell!$A$3:$A$9, Sell!$E$3:$E$9) * Today!F63</f>
        <v>55</v>
      </c>
      <c r="I63" s="4" t="s">
        <v>67</v>
      </c>
    </row>
    <row r="64" spans="1:9" x14ac:dyDescent="0.3">
      <c r="A64" s="4" t="s">
        <v>73</v>
      </c>
      <c r="B64" s="4" t="s">
        <v>139</v>
      </c>
      <c r="C64" s="4">
        <v>62</v>
      </c>
      <c r="D64" s="4" t="s">
        <v>16</v>
      </c>
      <c r="E64" s="4" t="s">
        <v>30</v>
      </c>
      <c r="F64" s="4">
        <v>1</v>
      </c>
      <c r="G64" s="8">
        <f>VLOOKUP(D64, Products!A:D, 4, FALSE) * F64</f>
        <v>11</v>
      </c>
      <c r="H64" s="8">
        <f>_xlfn.XLOOKUP(D64, Sell!$A$3:$A$9, Sell!$E$3:$E$9) * Today!F64</f>
        <v>40</v>
      </c>
      <c r="I64" s="4" t="s">
        <v>67</v>
      </c>
    </row>
    <row r="65" spans="1:9" x14ac:dyDescent="0.3">
      <c r="A65" s="4" t="s">
        <v>73</v>
      </c>
      <c r="B65" s="4" t="s">
        <v>140</v>
      </c>
      <c r="C65" s="4">
        <v>63</v>
      </c>
      <c r="D65" s="4" t="s">
        <v>16</v>
      </c>
      <c r="E65" s="4" t="s">
        <v>30</v>
      </c>
      <c r="F65" s="4">
        <v>1</v>
      </c>
      <c r="G65" s="8">
        <f>VLOOKUP(D65, Products!A:D, 4, FALSE) * F65</f>
        <v>11</v>
      </c>
      <c r="H65" s="8">
        <f>_xlfn.XLOOKUP(D65, Sell!$A$3:$A$9, Sell!$E$3:$E$9) * Today!F65</f>
        <v>40</v>
      </c>
      <c r="I65" s="4" t="s">
        <v>67</v>
      </c>
    </row>
    <row r="66" spans="1:9" x14ac:dyDescent="0.3">
      <c r="A66" s="4" t="s">
        <v>73</v>
      </c>
      <c r="B66" s="4" t="s">
        <v>141</v>
      </c>
      <c r="C66" s="4">
        <v>64</v>
      </c>
      <c r="D66" s="4" t="s">
        <v>17</v>
      </c>
      <c r="E66" s="4" t="s">
        <v>31</v>
      </c>
      <c r="F66" s="4">
        <v>2</v>
      </c>
      <c r="G66" s="8">
        <f>VLOOKUP(D66, Products!A:D, 4, FALSE) * F66</f>
        <v>32</v>
      </c>
      <c r="H66" s="8">
        <f>_xlfn.XLOOKUP(D66, Sell!$A$3:$A$9, Sell!$E$3:$E$9) * Today!F66</f>
        <v>110</v>
      </c>
      <c r="I66" s="4" t="s">
        <v>67</v>
      </c>
    </row>
    <row r="67" spans="1:9" x14ac:dyDescent="0.3">
      <c r="A67" s="4" t="s">
        <v>73</v>
      </c>
      <c r="B67" s="4" t="s">
        <v>142</v>
      </c>
      <c r="C67" s="4">
        <v>65</v>
      </c>
      <c r="D67" s="4" t="s">
        <v>19</v>
      </c>
      <c r="E67" s="4" t="s">
        <v>70</v>
      </c>
      <c r="F67" s="4">
        <v>2</v>
      </c>
      <c r="G67" s="8">
        <f>VLOOKUP(D67, Products!A:D, 4, FALSE) * F67</f>
        <v>42</v>
      </c>
      <c r="H67" s="8">
        <f>_xlfn.XLOOKUP(D67, Sell!$A$3:$A$9, Sell!$E$3:$E$9) * Today!F67</f>
        <v>120</v>
      </c>
      <c r="I67" s="4" t="s">
        <v>67</v>
      </c>
    </row>
    <row r="68" spans="1:9" x14ac:dyDescent="0.3">
      <c r="A68" s="4" t="s">
        <v>73</v>
      </c>
      <c r="B68" s="4" t="s">
        <v>143</v>
      </c>
      <c r="C68" s="4">
        <v>66</v>
      </c>
      <c r="D68" s="4" t="s">
        <v>16</v>
      </c>
      <c r="E68" s="4" t="s">
        <v>30</v>
      </c>
      <c r="F68" s="4">
        <v>1</v>
      </c>
      <c r="G68" s="8">
        <f>VLOOKUP(D68, Products!A:D, 4, FALSE) * F68</f>
        <v>11</v>
      </c>
      <c r="H68" s="8">
        <f>_xlfn.XLOOKUP(D68, Sell!$A$3:$A$9, Sell!$E$3:$E$9) * Today!F68</f>
        <v>40</v>
      </c>
      <c r="I68" s="4" t="s">
        <v>69</v>
      </c>
    </row>
    <row r="69" spans="1:9" x14ac:dyDescent="0.3">
      <c r="A69" s="4" t="s">
        <v>73</v>
      </c>
      <c r="B69" s="4" t="s">
        <v>144</v>
      </c>
      <c r="C69" s="4">
        <v>67</v>
      </c>
      <c r="D69" s="4" t="s">
        <v>15</v>
      </c>
      <c r="E69" s="4" t="s">
        <v>29</v>
      </c>
      <c r="F69" s="4">
        <v>1</v>
      </c>
      <c r="G69" s="8">
        <f>VLOOKUP(D69, Products!A:D, 4, FALSE) * F69</f>
        <v>17</v>
      </c>
      <c r="H69" s="8">
        <f>_xlfn.XLOOKUP(D69, Sell!$A$3:$A$9, Sell!$E$3:$E$9) * Today!F69</f>
        <v>55</v>
      </c>
      <c r="I69" s="4" t="s">
        <v>69</v>
      </c>
    </row>
    <row r="70" spans="1:9" x14ac:dyDescent="0.3">
      <c r="A70" s="4" t="s">
        <v>73</v>
      </c>
      <c r="B70" s="4" t="s">
        <v>145</v>
      </c>
      <c r="C70" s="4">
        <v>68</v>
      </c>
      <c r="D70" s="4" t="s">
        <v>14</v>
      </c>
      <c r="E70" s="4" t="s">
        <v>68</v>
      </c>
      <c r="F70" s="4">
        <v>2</v>
      </c>
      <c r="G70" s="8">
        <f>VLOOKUP(D70, Products!A:D, 4, FALSE) * F70</f>
        <v>37</v>
      </c>
      <c r="H70" s="8">
        <f>_xlfn.XLOOKUP(D70, Sell!$A$3:$A$9, Sell!$E$3:$E$9) * Today!F70</f>
        <v>110</v>
      </c>
      <c r="I70" s="4" t="s">
        <v>69</v>
      </c>
    </row>
    <row r="71" spans="1:9" x14ac:dyDescent="0.3">
      <c r="A71" s="4" t="s">
        <v>73</v>
      </c>
      <c r="B71" s="4" t="s">
        <v>146</v>
      </c>
      <c r="C71" s="4">
        <v>69</v>
      </c>
      <c r="D71" s="4" t="s">
        <v>17</v>
      </c>
      <c r="E71" s="4" t="s">
        <v>31</v>
      </c>
      <c r="F71" s="4">
        <v>2</v>
      </c>
      <c r="G71" s="8">
        <f>VLOOKUP(D71, Products!A:D, 4, FALSE) * F71</f>
        <v>32</v>
      </c>
      <c r="H71" s="8">
        <f>_xlfn.XLOOKUP(D71, Sell!$A$3:$A$9, Sell!$E$3:$E$9) * Today!F71</f>
        <v>110</v>
      </c>
      <c r="I71" s="4" t="s">
        <v>69</v>
      </c>
    </row>
    <row r="72" spans="1:9" x14ac:dyDescent="0.3">
      <c r="A72" s="4" t="s">
        <v>73</v>
      </c>
      <c r="B72" s="4" t="s">
        <v>147</v>
      </c>
      <c r="C72" s="4">
        <v>70</v>
      </c>
      <c r="D72" s="4" t="s">
        <v>17</v>
      </c>
      <c r="E72" s="4" t="s">
        <v>31</v>
      </c>
      <c r="F72" s="4">
        <v>1</v>
      </c>
      <c r="G72" s="8">
        <f>VLOOKUP(D72, Products!A:D, 4, FALSE) * F72</f>
        <v>16</v>
      </c>
      <c r="H72" s="8">
        <f>_xlfn.XLOOKUP(D72, Sell!$A$3:$A$9, Sell!$E$3:$E$9) * Today!F72</f>
        <v>55</v>
      </c>
      <c r="I72" s="4" t="s">
        <v>69</v>
      </c>
    </row>
    <row r="73" spans="1:9" x14ac:dyDescent="0.3">
      <c r="A73" s="4" t="s">
        <v>73</v>
      </c>
      <c r="B73" s="4" t="s">
        <v>148</v>
      </c>
      <c r="C73" s="4">
        <v>71</v>
      </c>
      <c r="D73" s="4" t="s">
        <v>17</v>
      </c>
      <c r="E73" s="4" t="s">
        <v>31</v>
      </c>
      <c r="F73" s="4">
        <v>2</v>
      </c>
      <c r="G73" s="8">
        <f>VLOOKUP(D73, Products!A:D, 4, FALSE) * F73</f>
        <v>32</v>
      </c>
      <c r="H73" s="8">
        <f>_xlfn.XLOOKUP(D73, Sell!$A$3:$A$9, Sell!$E$3:$E$9) * Today!F73</f>
        <v>110</v>
      </c>
      <c r="I73" s="4" t="s">
        <v>69</v>
      </c>
    </row>
    <row r="74" spans="1:9" x14ac:dyDescent="0.3">
      <c r="A74" s="4" t="s">
        <v>73</v>
      </c>
      <c r="B74" s="4" t="s">
        <v>149</v>
      </c>
      <c r="C74" s="4">
        <v>72</v>
      </c>
      <c r="D74" s="4" t="s">
        <v>14</v>
      </c>
      <c r="E74" s="4" t="s">
        <v>68</v>
      </c>
      <c r="F74" s="4">
        <v>1</v>
      </c>
      <c r="G74" s="8">
        <f>VLOOKUP(D74, Products!A:D, 4, FALSE) * F74</f>
        <v>18.5</v>
      </c>
      <c r="H74" s="8">
        <f>_xlfn.XLOOKUP(D74, Sell!$A$3:$A$9, Sell!$E$3:$E$9) * Today!F74</f>
        <v>55</v>
      </c>
      <c r="I74" s="4" t="s">
        <v>69</v>
      </c>
    </row>
    <row r="75" spans="1:9" x14ac:dyDescent="0.3">
      <c r="A75" s="4" t="s">
        <v>73</v>
      </c>
      <c r="B75" s="4" t="s">
        <v>150</v>
      </c>
      <c r="C75" s="4">
        <v>73</v>
      </c>
      <c r="D75" s="4" t="s">
        <v>13</v>
      </c>
      <c r="E75" s="4" t="s">
        <v>28</v>
      </c>
      <c r="F75" s="4">
        <v>1</v>
      </c>
      <c r="G75" s="8">
        <f>VLOOKUP(D75, Products!A:D, 4, FALSE) * F75</f>
        <v>12</v>
      </c>
      <c r="H75" s="8">
        <f>_xlfn.XLOOKUP(D75, Sell!$A$3:$A$9, Sell!$E$3:$E$9) * Today!F75</f>
        <v>45</v>
      </c>
      <c r="I75" s="4" t="s">
        <v>67</v>
      </c>
    </row>
    <row r="76" spans="1:9" x14ac:dyDescent="0.3">
      <c r="A76" s="4" t="s">
        <v>73</v>
      </c>
      <c r="B76" s="4" t="s">
        <v>151</v>
      </c>
      <c r="C76" s="4">
        <v>74</v>
      </c>
      <c r="D76" s="4" t="s">
        <v>17</v>
      </c>
      <c r="E76" s="4" t="s">
        <v>31</v>
      </c>
      <c r="F76" s="4">
        <v>2</v>
      </c>
      <c r="G76" s="8">
        <f>VLOOKUP(D76, Products!A:D, 4, FALSE) * F76</f>
        <v>32</v>
      </c>
      <c r="H76" s="8">
        <f>_xlfn.XLOOKUP(D76, Sell!$A$3:$A$9, Sell!$E$3:$E$9) * Today!F76</f>
        <v>110</v>
      </c>
      <c r="I76" s="4" t="s">
        <v>67</v>
      </c>
    </row>
    <row r="77" spans="1:9" x14ac:dyDescent="0.3">
      <c r="A77" s="4" t="s">
        <v>73</v>
      </c>
      <c r="B77" s="4" t="s">
        <v>152</v>
      </c>
      <c r="C77" s="4">
        <v>75</v>
      </c>
      <c r="D77" s="4" t="s">
        <v>17</v>
      </c>
      <c r="E77" s="4" t="s">
        <v>31</v>
      </c>
      <c r="F77" s="4">
        <v>2</v>
      </c>
      <c r="G77" s="8">
        <f>VLOOKUP(D77, Products!A:D, 4, FALSE) * F77</f>
        <v>32</v>
      </c>
      <c r="H77" s="8">
        <f>_xlfn.XLOOKUP(D77, Sell!$A$3:$A$9, Sell!$E$3:$E$9) * Today!F77</f>
        <v>110</v>
      </c>
      <c r="I77" s="4" t="s">
        <v>67</v>
      </c>
    </row>
    <row r="78" spans="1:9" x14ac:dyDescent="0.3">
      <c r="A78" s="4" t="s">
        <v>73</v>
      </c>
      <c r="B78" s="4" t="s">
        <v>153</v>
      </c>
      <c r="C78" s="4">
        <v>76</v>
      </c>
      <c r="D78" s="4" t="s">
        <v>16</v>
      </c>
      <c r="E78" s="4" t="s">
        <v>30</v>
      </c>
      <c r="F78" s="4">
        <v>1</v>
      </c>
      <c r="G78" s="8">
        <f>VLOOKUP(D78, Products!A:D, 4, FALSE) * F78</f>
        <v>11</v>
      </c>
      <c r="H78" s="8">
        <f>_xlfn.XLOOKUP(D78, Sell!$A$3:$A$9, Sell!$E$3:$E$9) * Today!F78</f>
        <v>40</v>
      </c>
      <c r="I78" s="4" t="s">
        <v>67</v>
      </c>
    </row>
    <row r="79" spans="1:9" x14ac:dyDescent="0.3">
      <c r="A79" s="4" t="s">
        <v>73</v>
      </c>
      <c r="B79" s="4" t="s">
        <v>154</v>
      </c>
      <c r="C79" s="4">
        <v>77</v>
      </c>
      <c r="D79" s="4" t="s">
        <v>17</v>
      </c>
      <c r="E79" s="4" t="s">
        <v>31</v>
      </c>
      <c r="F79" s="4">
        <v>2</v>
      </c>
      <c r="G79" s="8">
        <f>VLOOKUP(D79, Products!A:D, 4, FALSE) * F79</f>
        <v>32</v>
      </c>
      <c r="H79" s="8">
        <f>_xlfn.XLOOKUP(D79, Sell!$A$3:$A$9, Sell!$E$3:$E$9) * Today!F79</f>
        <v>110</v>
      </c>
      <c r="I79" s="4" t="s">
        <v>67</v>
      </c>
    </row>
    <row r="80" spans="1:9" x14ac:dyDescent="0.3">
      <c r="A80" s="4" t="s">
        <v>73</v>
      </c>
      <c r="B80" s="4" t="s">
        <v>155</v>
      </c>
      <c r="C80" s="4">
        <v>78</v>
      </c>
      <c r="D80" s="4" t="s">
        <v>16</v>
      </c>
      <c r="E80" s="4" t="s">
        <v>30</v>
      </c>
      <c r="F80" s="4">
        <v>1</v>
      </c>
      <c r="G80" s="8">
        <f>VLOOKUP(D80, Products!A:D, 4, FALSE) * F80</f>
        <v>11</v>
      </c>
      <c r="H80" s="8">
        <f>_xlfn.XLOOKUP(D80, Sell!$A$3:$A$9, Sell!$E$3:$E$9) * Today!F80</f>
        <v>40</v>
      </c>
      <c r="I80" s="4" t="s">
        <v>67</v>
      </c>
    </row>
    <row r="81" spans="1:9" x14ac:dyDescent="0.3">
      <c r="A81" s="4" t="s">
        <v>73</v>
      </c>
      <c r="B81" s="4" t="s">
        <v>156</v>
      </c>
      <c r="C81" s="4">
        <v>79</v>
      </c>
      <c r="D81" s="4" t="s">
        <v>16</v>
      </c>
      <c r="E81" s="4" t="s">
        <v>30</v>
      </c>
      <c r="F81" s="4">
        <v>2</v>
      </c>
      <c r="G81" s="8">
        <f>VLOOKUP(D81, Products!A:D, 4, FALSE) * F81</f>
        <v>22</v>
      </c>
      <c r="H81" s="8">
        <f>_xlfn.XLOOKUP(D81, Sell!$A$3:$A$9, Sell!$E$3:$E$9) * Today!F81</f>
        <v>80</v>
      </c>
      <c r="I81" s="4" t="s">
        <v>69</v>
      </c>
    </row>
    <row r="82" spans="1:9" x14ac:dyDescent="0.3">
      <c r="A82" s="4" t="s">
        <v>73</v>
      </c>
      <c r="B82" s="4" t="s">
        <v>157</v>
      </c>
      <c r="C82" s="4">
        <v>80</v>
      </c>
      <c r="D82" s="4" t="s">
        <v>19</v>
      </c>
      <c r="E82" s="4" t="s">
        <v>70</v>
      </c>
      <c r="F82" s="4">
        <v>1</v>
      </c>
      <c r="G82" s="8">
        <f>VLOOKUP(D82, Products!A:D, 4, FALSE) * F82</f>
        <v>21</v>
      </c>
      <c r="H82" s="8">
        <f>_xlfn.XLOOKUP(D82, Sell!$A$3:$A$9, Sell!$E$3:$E$9) * Today!F82</f>
        <v>60</v>
      </c>
      <c r="I82" s="4" t="s">
        <v>67</v>
      </c>
    </row>
    <row r="83" spans="1:9" x14ac:dyDescent="0.3">
      <c r="A83" s="4" t="s">
        <v>73</v>
      </c>
      <c r="B83" s="4" t="s">
        <v>158</v>
      </c>
      <c r="C83" s="4">
        <v>81</v>
      </c>
      <c r="D83" s="4" t="s">
        <v>19</v>
      </c>
      <c r="E83" s="4" t="s">
        <v>70</v>
      </c>
      <c r="F83" s="4">
        <v>2</v>
      </c>
      <c r="G83" s="8">
        <f>VLOOKUP(D83, Products!A:D, 4, FALSE) * F83</f>
        <v>42</v>
      </c>
      <c r="H83" s="8">
        <f>_xlfn.XLOOKUP(D83, Sell!$A$3:$A$9, Sell!$E$3:$E$9) * Today!F83</f>
        <v>120</v>
      </c>
      <c r="I83" s="4" t="s">
        <v>69</v>
      </c>
    </row>
    <row r="84" spans="1:9" x14ac:dyDescent="0.3">
      <c r="A84" s="4" t="s">
        <v>73</v>
      </c>
      <c r="B84" s="4" t="s">
        <v>159</v>
      </c>
      <c r="C84" s="4">
        <v>82</v>
      </c>
      <c r="D84" s="4" t="s">
        <v>14</v>
      </c>
      <c r="E84" s="4" t="s">
        <v>68</v>
      </c>
      <c r="F84" s="4">
        <v>2</v>
      </c>
      <c r="G84" s="8">
        <f>VLOOKUP(D84, Products!A:D, 4, FALSE) * F84</f>
        <v>37</v>
      </c>
      <c r="H84" s="8">
        <f>_xlfn.XLOOKUP(D84, Sell!$A$3:$A$9, Sell!$E$3:$E$9) * Today!F84</f>
        <v>110</v>
      </c>
      <c r="I84" s="4" t="s">
        <v>67</v>
      </c>
    </row>
    <row r="85" spans="1:9" x14ac:dyDescent="0.3">
      <c r="A85" s="4" t="s">
        <v>73</v>
      </c>
      <c r="B85" s="4" t="s">
        <v>160</v>
      </c>
      <c r="C85" s="4">
        <v>83</v>
      </c>
      <c r="D85" s="4" t="s">
        <v>14</v>
      </c>
      <c r="E85" s="4" t="s">
        <v>68</v>
      </c>
      <c r="F85" s="4">
        <v>2</v>
      </c>
      <c r="G85" s="8">
        <f>VLOOKUP(D85, Products!A:D, 4, FALSE) * F85</f>
        <v>37</v>
      </c>
      <c r="H85" s="8">
        <f>_xlfn.XLOOKUP(D85, Sell!$A$3:$A$9, Sell!$E$3:$E$9) * Today!F85</f>
        <v>110</v>
      </c>
      <c r="I85" s="4" t="s">
        <v>69</v>
      </c>
    </row>
    <row r="86" spans="1:9" x14ac:dyDescent="0.3">
      <c r="A86" s="4" t="s">
        <v>73</v>
      </c>
      <c r="B86" s="4" t="s">
        <v>161</v>
      </c>
      <c r="C86" s="4">
        <v>84</v>
      </c>
      <c r="D86" s="4" t="s">
        <v>18</v>
      </c>
      <c r="E86" s="4" t="s">
        <v>71</v>
      </c>
      <c r="F86" s="4">
        <v>1</v>
      </c>
      <c r="G86" s="8">
        <f>VLOOKUP(D86, Products!A:D, 4, FALSE) * F86</f>
        <v>12</v>
      </c>
      <c r="H86" s="8">
        <f>_xlfn.XLOOKUP(D86, Sell!$A$3:$A$9, Sell!$E$3:$E$9) * Today!F86</f>
        <v>45</v>
      </c>
      <c r="I86" s="4" t="s">
        <v>69</v>
      </c>
    </row>
    <row r="87" spans="1:9" x14ac:dyDescent="0.3">
      <c r="A87" s="4" t="s">
        <v>73</v>
      </c>
      <c r="B87" s="4" t="s">
        <v>162</v>
      </c>
      <c r="C87" s="4">
        <v>85</v>
      </c>
      <c r="D87" s="4" t="s">
        <v>14</v>
      </c>
      <c r="E87" s="4" t="s">
        <v>68</v>
      </c>
      <c r="F87" s="4">
        <v>2</v>
      </c>
      <c r="G87" s="8">
        <f>VLOOKUP(D87, Products!A:D, 4, FALSE) * F87</f>
        <v>37</v>
      </c>
      <c r="H87" s="8">
        <f>_xlfn.XLOOKUP(D87, Sell!$A$3:$A$9, Sell!$E$3:$E$9) * Today!F87</f>
        <v>110</v>
      </c>
      <c r="I87" s="4" t="s">
        <v>67</v>
      </c>
    </row>
    <row r="88" spans="1:9" x14ac:dyDescent="0.3">
      <c r="A88" s="4" t="s">
        <v>73</v>
      </c>
      <c r="B88" s="4" t="s">
        <v>163</v>
      </c>
      <c r="C88" s="4">
        <v>86</v>
      </c>
      <c r="D88" s="4" t="s">
        <v>16</v>
      </c>
      <c r="E88" s="4" t="s">
        <v>30</v>
      </c>
      <c r="F88" s="4">
        <v>2</v>
      </c>
      <c r="G88" s="8">
        <f>VLOOKUP(D88, Products!A:D, 4, FALSE) * F88</f>
        <v>22</v>
      </c>
      <c r="H88" s="8">
        <f>_xlfn.XLOOKUP(D88, Sell!$A$3:$A$9, Sell!$E$3:$E$9) * Today!F88</f>
        <v>80</v>
      </c>
      <c r="I88" s="4" t="s">
        <v>67</v>
      </c>
    </row>
    <row r="89" spans="1:9" x14ac:dyDescent="0.3">
      <c r="A89" s="4" t="s">
        <v>73</v>
      </c>
      <c r="B89" s="4" t="s">
        <v>164</v>
      </c>
      <c r="C89" s="4">
        <v>87</v>
      </c>
      <c r="D89" s="4" t="s">
        <v>18</v>
      </c>
      <c r="E89" s="4" t="s">
        <v>71</v>
      </c>
      <c r="F89" s="4">
        <v>2</v>
      </c>
      <c r="G89" s="8">
        <f>VLOOKUP(D89, Products!A:D, 4, FALSE) * F89</f>
        <v>24</v>
      </c>
      <c r="H89" s="8">
        <f>_xlfn.XLOOKUP(D89, Sell!$A$3:$A$9, Sell!$E$3:$E$9) * Today!F89</f>
        <v>90</v>
      </c>
      <c r="I89" s="4" t="s">
        <v>67</v>
      </c>
    </row>
    <row r="90" spans="1:9" x14ac:dyDescent="0.3">
      <c r="A90" s="4" t="s">
        <v>73</v>
      </c>
      <c r="B90" s="4" t="s">
        <v>165</v>
      </c>
      <c r="C90" s="4">
        <v>88</v>
      </c>
      <c r="D90" s="4" t="s">
        <v>16</v>
      </c>
      <c r="E90" s="4" t="s">
        <v>30</v>
      </c>
      <c r="F90" s="4">
        <v>2</v>
      </c>
      <c r="G90" s="8">
        <f>VLOOKUP(D90, Products!A:D, 4, FALSE) * F90</f>
        <v>22</v>
      </c>
      <c r="H90" s="8">
        <f>_xlfn.XLOOKUP(D90, Sell!$A$3:$A$9, Sell!$E$3:$E$9) * Today!F90</f>
        <v>80</v>
      </c>
      <c r="I90" s="4" t="s">
        <v>67</v>
      </c>
    </row>
    <row r="91" spans="1:9" x14ac:dyDescent="0.3">
      <c r="A91" s="4" t="s">
        <v>73</v>
      </c>
      <c r="B91" s="4" t="s">
        <v>166</v>
      </c>
      <c r="C91" s="4">
        <v>89</v>
      </c>
      <c r="D91" s="4" t="s">
        <v>18</v>
      </c>
      <c r="E91" s="4" t="s">
        <v>71</v>
      </c>
      <c r="F91" s="4">
        <v>2</v>
      </c>
      <c r="G91" s="8">
        <f>VLOOKUP(D91, Products!A:D, 4, FALSE) * F91</f>
        <v>24</v>
      </c>
      <c r="H91" s="8">
        <f>_xlfn.XLOOKUP(D91, Sell!$A$3:$A$9, Sell!$E$3:$E$9) * Today!F91</f>
        <v>90</v>
      </c>
      <c r="I91" s="4" t="s">
        <v>67</v>
      </c>
    </row>
    <row r="92" spans="1:9" x14ac:dyDescent="0.3">
      <c r="A92" s="4" t="s">
        <v>73</v>
      </c>
      <c r="B92" s="4" t="s">
        <v>167</v>
      </c>
      <c r="C92" s="4">
        <v>90</v>
      </c>
      <c r="D92" s="4" t="s">
        <v>16</v>
      </c>
      <c r="E92" s="4" t="s">
        <v>30</v>
      </c>
      <c r="F92" s="4">
        <v>2</v>
      </c>
      <c r="G92" s="8">
        <f>VLOOKUP(D92, Products!A:D, 4, FALSE) * F92</f>
        <v>22</v>
      </c>
      <c r="H92" s="8">
        <f>_xlfn.XLOOKUP(D92, Sell!$A$3:$A$9, Sell!$E$3:$E$9) * Today!F92</f>
        <v>80</v>
      </c>
      <c r="I92" s="4" t="s">
        <v>69</v>
      </c>
    </row>
    <row r="93" spans="1:9" x14ac:dyDescent="0.3">
      <c r="A93" s="4" t="s">
        <v>73</v>
      </c>
      <c r="B93" s="4" t="s">
        <v>168</v>
      </c>
      <c r="C93" s="4">
        <v>91</v>
      </c>
      <c r="D93" s="4" t="s">
        <v>14</v>
      </c>
      <c r="E93" s="4" t="s">
        <v>68</v>
      </c>
      <c r="F93" s="4">
        <v>2</v>
      </c>
      <c r="G93" s="8">
        <f>VLOOKUP(D93, Products!A:D, 4, FALSE) * F93</f>
        <v>37</v>
      </c>
      <c r="H93" s="8">
        <f>_xlfn.XLOOKUP(D93, Sell!$A$3:$A$9, Sell!$E$3:$E$9) * Today!F93</f>
        <v>110</v>
      </c>
      <c r="I93" s="4" t="s">
        <v>69</v>
      </c>
    </row>
    <row r="94" spans="1:9" x14ac:dyDescent="0.3">
      <c r="A94" s="4" t="s">
        <v>73</v>
      </c>
      <c r="B94" s="4" t="s">
        <v>169</v>
      </c>
      <c r="C94" s="4">
        <v>92</v>
      </c>
      <c r="D94" s="4" t="s">
        <v>15</v>
      </c>
      <c r="E94" s="4" t="s">
        <v>29</v>
      </c>
      <c r="F94" s="4">
        <v>1</v>
      </c>
      <c r="G94" s="8">
        <f>VLOOKUP(D94, Products!A:D, 4, FALSE) * F94</f>
        <v>17</v>
      </c>
      <c r="H94" s="8">
        <f>_xlfn.XLOOKUP(D94, Sell!$A$3:$A$9, Sell!$E$3:$E$9) * Today!F94</f>
        <v>55</v>
      </c>
      <c r="I94" s="4" t="s">
        <v>67</v>
      </c>
    </row>
    <row r="95" spans="1:9" x14ac:dyDescent="0.3">
      <c r="A95" s="4" t="s">
        <v>73</v>
      </c>
      <c r="B95" s="4" t="s">
        <v>170</v>
      </c>
      <c r="C95" s="4">
        <v>93</v>
      </c>
      <c r="D95" s="4" t="s">
        <v>15</v>
      </c>
      <c r="E95" s="4" t="s">
        <v>29</v>
      </c>
      <c r="F95" s="4">
        <v>1</v>
      </c>
      <c r="G95" s="8">
        <f>VLOOKUP(D95, Products!A:D, 4, FALSE) * F95</f>
        <v>17</v>
      </c>
      <c r="H95" s="8">
        <f>_xlfn.XLOOKUP(D95, Sell!$A$3:$A$9, Sell!$E$3:$E$9) * Today!F95</f>
        <v>55</v>
      </c>
      <c r="I95" s="4" t="s">
        <v>69</v>
      </c>
    </row>
    <row r="96" spans="1:9" x14ac:dyDescent="0.3">
      <c r="A96" s="4" t="s">
        <v>73</v>
      </c>
      <c r="B96" s="4" t="s">
        <v>171</v>
      </c>
      <c r="C96" s="4">
        <v>94</v>
      </c>
      <c r="D96" s="4" t="s">
        <v>19</v>
      </c>
      <c r="E96" s="4" t="s">
        <v>70</v>
      </c>
      <c r="F96" s="4">
        <v>1</v>
      </c>
      <c r="G96" s="8">
        <f>VLOOKUP(D96, Products!A:D, 4, FALSE) * F96</f>
        <v>21</v>
      </c>
      <c r="H96" s="8">
        <f>_xlfn.XLOOKUP(D96, Sell!$A$3:$A$9, Sell!$E$3:$E$9) * Today!F96</f>
        <v>60</v>
      </c>
      <c r="I96" s="4" t="s">
        <v>67</v>
      </c>
    </row>
    <row r="97" spans="1:9" x14ac:dyDescent="0.3">
      <c r="A97" s="4" t="s">
        <v>73</v>
      </c>
      <c r="B97" s="4" t="s">
        <v>172</v>
      </c>
      <c r="C97" s="4">
        <v>95</v>
      </c>
      <c r="D97" s="4" t="s">
        <v>16</v>
      </c>
      <c r="E97" s="4" t="s">
        <v>30</v>
      </c>
      <c r="F97" s="4">
        <v>1</v>
      </c>
      <c r="G97" s="8">
        <f>VLOOKUP(D97, Products!A:D, 4, FALSE) * F97</f>
        <v>11</v>
      </c>
      <c r="H97" s="8">
        <f>_xlfn.XLOOKUP(D97, Sell!$A$3:$A$9, Sell!$E$3:$E$9) * Today!F97</f>
        <v>40</v>
      </c>
      <c r="I97" s="4" t="s">
        <v>67</v>
      </c>
    </row>
    <row r="98" spans="1:9" x14ac:dyDescent="0.3">
      <c r="A98" s="4" t="s">
        <v>73</v>
      </c>
      <c r="B98" s="4" t="s">
        <v>173</v>
      </c>
      <c r="C98" s="4">
        <v>96</v>
      </c>
      <c r="D98" s="4" t="s">
        <v>17</v>
      </c>
      <c r="E98" s="4" t="s">
        <v>31</v>
      </c>
      <c r="F98" s="4">
        <v>1</v>
      </c>
      <c r="G98" s="8">
        <f>VLOOKUP(D98, Products!A:D, 4, FALSE) * F98</f>
        <v>16</v>
      </c>
      <c r="H98" s="8">
        <f>_xlfn.XLOOKUP(D98, Sell!$A$3:$A$9, Sell!$E$3:$E$9) * Today!F98</f>
        <v>55</v>
      </c>
      <c r="I98" s="4" t="s">
        <v>67</v>
      </c>
    </row>
    <row r="99" spans="1:9" x14ac:dyDescent="0.3">
      <c r="A99" s="4" t="s">
        <v>73</v>
      </c>
      <c r="B99" s="4" t="s">
        <v>174</v>
      </c>
      <c r="C99" s="4">
        <v>97</v>
      </c>
      <c r="D99" s="4" t="s">
        <v>14</v>
      </c>
      <c r="E99" s="4" t="s">
        <v>68</v>
      </c>
      <c r="F99" s="4">
        <v>2</v>
      </c>
      <c r="G99" s="8">
        <f>VLOOKUP(D99, Products!A:D, 4, FALSE) * F99</f>
        <v>37</v>
      </c>
      <c r="H99" s="8">
        <f>_xlfn.XLOOKUP(D99, Sell!$A$3:$A$9, Sell!$E$3:$E$9) * Today!F99</f>
        <v>110</v>
      </c>
      <c r="I99" s="4" t="s">
        <v>69</v>
      </c>
    </row>
    <row r="100" spans="1:9" x14ac:dyDescent="0.3">
      <c r="A100" s="4" t="s">
        <v>73</v>
      </c>
      <c r="B100" s="4" t="s">
        <v>175</v>
      </c>
      <c r="C100" s="4">
        <v>98</v>
      </c>
      <c r="D100" s="4" t="s">
        <v>15</v>
      </c>
      <c r="E100" s="4" t="s">
        <v>29</v>
      </c>
      <c r="F100" s="4">
        <v>2</v>
      </c>
      <c r="G100" s="8">
        <f>VLOOKUP(D100, Products!A:D, 4, FALSE) * F100</f>
        <v>34</v>
      </c>
      <c r="H100" s="8">
        <f>_xlfn.XLOOKUP(D100, Sell!$A$3:$A$9, Sell!$E$3:$E$9) * Today!F100</f>
        <v>110</v>
      </c>
      <c r="I100" s="4" t="s">
        <v>67</v>
      </c>
    </row>
    <row r="101" spans="1:9" x14ac:dyDescent="0.3">
      <c r="A101" s="4" t="s">
        <v>73</v>
      </c>
      <c r="B101" s="4" t="s">
        <v>176</v>
      </c>
      <c r="C101" s="4">
        <v>99</v>
      </c>
      <c r="D101" s="4" t="s">
        <v>14</v>
      </c>
      <c r="E101" s="4" t="s">
        <v>68</v>
      </c>
      <c r="F101" s="4">
        <v>1</v>
      </c>
      <c r="G101" s="8">
        <f>VLOOKUP(D101, Products!A:D, 4, FALSE) * F101</f>
        <v>18.5</v>
      </c>
      <c r="H101" s="8">
        <f>_xlfn.XLOOKUP(D101, Sell!$A$3:$A$9, Sell!$E$3:$E$9) * Today!F101</f>
        <v>55</v>
      </c>
      <c r="I101" s="4" t="s">
        <v>69</v>
      </c>
    </row>
    <row r="102" spans="1:9" x14ac:dyDescent="0.3">
      <c r="A102" s="4" t="s">
        <v>73</v>
      </c>
      <c r="B102" s="4" t="s">
        <v>177</v>
      </c>
      <c r="C102" s="4">
        <v>100</v>
      </c>
      <c r="D102" s="4" t="s">
        <v>16</v>
      </c>
      <c r="E102" s="4" t="s">
        <v>30</v>
      </c>
      <c r="F102" s="4">
        <v>2</v>
      </c>
      <c r="G102" s="8">
        <f>VLOOKUP(D102, Products!A:D, 4, FALSE) * F102</f>
        <v>22</v>
      </c>
      <c r="H102" s="8">
        <f>_xlfn.XLOOKUP(D102, Sell!$A$3:$A$9, Sell!$E$3:$E$9) * Today!F102</f>
        <v>80</v>
      </c>
      <c r="I102" s="4" t="s">
        <v>69</v>
      </c>
    </row>
    <row r="103" spans="1:9" x14ac:dyDescent="0.3">
      <c r="A103" s="4" t="s">
        <v>73</v>
      </c>
      <c r="B103" s="4" t="s">
        <v>178</v>
      </c>
      <c r="C103" s="4">
        <v>101</v>
      </c>
      <c r="D103" s="4" t="s">
        <v>15</v>
      </c>
      <c r="E103" s="4" t="s">
        <v>29</v>
      </c>
      <c r="F103" s="4">
        <v>2</v>
      </c>
      <c r="G103" s="8">
        <f>VLOOKUP(D103, Products!A:D, 4, FALSE) * F103</f>
        <v>34</v>
      </c>
      <c r="H103" s="8">
        <f>_xlfn.XLOOKUP(D103, Sell!$A$3:$A$9, Sell!$E$3:$E$9) * Today!F103</f>
        <v>110</v>
      </c>
      <c r="I103" s="4" t="s">
        <v>67</v>
      </c>
    </row>
    <row r="104" spans="1:9" x14ac:dyDescent="0.3">
      <c r="A104" s="4" t="s">
        <v>73</v>
      </c>
      <c r="B104" s="4" t="s">
        <v>179</v>
      </c>
      <c r="C104" s="4">
        <v>102</v>
      </c>
      <c r="D104" s="4" t="s">
        <v>19</v>
      </c>
      <c r="E104" s="4" t="s">
        <v>70</v>
      </c>
      <c r="F104" s="4">
        <v>2</v>
      </c>
      <c r="G104" s="8">
        <f>VLOOKUP(D104, Products!A:D, 4, FALSE) * F104</f>
        <v>42</v>
      </c>
      <c r="H104" s="8">
        <f>_xlfn.XLOOKUP(D104, Sell!$A$3:$A$9, Sell!$E$3:$E$9) * Today!F104</f>
        <v>120</v>
      </c>
      <c r="I104" s="4" t="s">
        <v>67</v>
      </c>
    </row>
    <row r="105" spans="1:9" x14ac:dyDescent="0.3">
      <c r="A105" s="4" t="s">
        <v>73</v>
      </c>
      <c r="B105" s="4" t="s">
        <v>180</v>
      </c>
      <c r="C105" s="4">
        <v>103</v>
      </c>
      <c r="D105" s="4" t="s">
        <v>14</v>
      </c>
      <c r="E105" s="4" t="s">
        <v>68</v>
      </c>
      <c r="F105" s="4">
        <v>1</v>
      </c>
      <c r="G105" s="8">
        <f>VLOOKUP(D105, Products!A:D, 4, FALSE) * F105</f>
        <v>18.5</v>
      </c>
      <c r="H105" s="8">
        <f>_xlfn.XLOOKUP(D105, Sell!$A$3:$A$9, Sell!$E$3:$E$9) * Today!F105</f>
        <v>55</v>
      </c>
      <c r="I105" s="4" t="s">
        <v>67</v>
      </c>
    </row>
    <row r="106" spans="1:9" x14ac:dyDescent="0.3">
      <c r="A106" s="4" t="s">
        <v>73</v>
      </c>
      <c r="B106" s="4" t="s">
        <v>181</v>
      </c>
      <c r="C106" s="4">
        <v>104</v>
      </c>
      <c r="D106" s="4" t="s">
        <v>14</v>
      </c>
      <c r="E106" s="4" t="s">
        <v>68</v>
      </c>
      <c r="F106" s="4">
        <v>1</v>
      </c>
      <c r="G106" s="8">
        <f>VLOOKUP(D106, Products!A:D, 4, FALSE) * F106</f>
        <v>18.5</v>
      </c>
      <c r="H106" s="8">
        <f>_xlfn.XLOOKUP(D106, Sell!$A$3:$A$9, Sell!$E$3:$E$9) * Today!F106</f>
        <v>55</v>
      </c>
      <c r="I106" s="4" t="s">
        <v>69</v>
      </c>
    </row>
    <row r="107" spans="1:9" x14ac:dyDescent="0.3">
      <c r="A107" s="4" t="s">
        <v>73</v>
      </c>
      <c r="B107" s="4" t="s">
        <v>182</v>
      </c>
      <c r="C107" s="4">
        <v>105</v>
      </c>
      <c r="D107" s="4" t="s">
        <v>17</v>
      </c>
      <c r="E107" s="4" t="s">
        <v>31</v>
      </c>
      <c r="F107" s="4">
        <v>2</v>
      </c>
      <c r="G107" s="8">
        <f>VLOOKUP(D107, Products!A:D, 4, FALSE) * F107</f>
        <v>32</v>
      </c>
      <c r="H107" s="8">
        <f>_xlfn.XLOOKUP(D107, Sell!$A$3:$A$9, Sell!$E$3:$E$9) * Today!F107</f>
        <v>110</v>
      </c>
      <c r="I107" s="4" t="s">
        <v>69</v>
      </c>
    </row>
    <row r="108" spans="1:9" x14ac:dyDescent="0.3">
      <c r="A108" s="4" t="s">
        <v>73</v>
      </c>
      <c r="B108" s="4" t="s">
        <v>183</v>
      </c>
      <c r="C108" s="4">
        <v>106</v>
      </c>
      <c r="D108" s="4" t="s">
        <v>13</v>
      </c>
      <c r="E108" s="4" t="s">
        <v>28</v>
      </c>
      <c r="F108" s="4">
        <v>2</v>
      </c>
      <c r="G108" s="8">
        <f>VLOOKUP(D108, Products!A:D, 4, FALSE) * F108</f>
        <v>24</v>
      </c>
      <c r="H108" s="8">
        <f>_xlfn.XLOOKUP(D108, Sell!$A$3:$A$9, Sell!$E$3:$E$9) * Today!F108</f>
        <v>90</v>
      </c>
      <c r="I108" s="4" t="s">
        <v>67</v>
      </c>
    </row>
    <row r="109" spans="1:9" x14ac:dyDescent="0.3">
      <c r="A109" s="4" t="s">
        <v>73</v>
      </c>
      <c r="B109" s="4" t="s">
        <v>184</v>
      </c>
      <c r="C109" s="4">
        <v>107</v>
      </c>
      <c r="D109" s="4" t="s">
        <v>18</v>
      </c>
      <c r="E109" s="4" t="s">
        <v>71</v>
      </c>
      <c r="F109" s="4">
        <v>2</v>
      </c>
      <c r="G109" s="8">
        <f>VLOOKUP(D109, Products!A:D, 4, FALSE) * F109</f>
        <v>24</v>
      </c>
      <c r="H109" s="8">
        <f>_xlfn.XLOOKUP(D109, Sell!$A$3:$A$9, Sell!$E$3:$E$9) * Today!F109</f>
        <v>90</v>
      </c>
      <c r="I109" s="4" t="s">
        <v>69</v>
      </c>
    </row>
    <row r="110" spans="1:9" x14ac:dyDescent="0.3">
      <c r="A110" s="4" t="s">
        <v>73</v>
      </c>
      <c r="B110" s="4" t="s">
        <v>185</v>
      </c>
      <c r="C110" s="4">
        <v>108</v>
      </c>
      <c r="D110" s="4" t="s">
        <v>18</v>
      </c>
      <c r="E110" s="4" t="s">
        <v>71</v>
      </c>
      <c r="F110" s="4">
        <v>2</v>
      </c>
      <c r="G110" s="8">
        <f>VLOOKUP(D110, Products!A:D, 4, FALSE) * F110</f>
        <v>24</v>
      </c>
      <c r="H110" s="8">
        <f>_xlfn.XLOOKUP(D110, Sell!$A$3:$A$9, Sell!$E$3:$E$9) * Today!F110</f>
        <v>90</v>
      </c>
      <c r="I110" s="4" t="s">
        <v>69</v>
      </c>
    </row>
    <row r="111" spans="1:9" x14ac:dyDescent="0.3">
      <c r="A111" s="4" t="s">
        <v>73</v>
      </c>
      <c r="B111" s="4" t="s">
        <v>186</v>
      </c>
      <c r="C111" s="4">
        <v>109</v>
      </c>
      <c r="D111" s="4" t="s">
        <v>18</v>
      </c>
      <c r="E111" s="4" t="s">
        <v>71</v>
      </c>
      <c r="F111" s="4">
        <v>2</v>
      </c>
      <c r="G111" s="8">
        <f>VLOOKUP(D111, Products!A:D, 4, FALSE) * F111</f>
        <v>24</v>
      </c>
      <c r="H111" s="8">
        <f>_xlfn.XLOOKUP(D111, Sell!$A$3:$A$9, Sell!$E$3:$E$9) * Today!F111</f>
        <v>90</v>
      </c>
      <c r="I111" s="4" t="s">
        <v>67</v>
      </c>
    </row>
    <row r="112" spans="1:9" x14ac:dyDescent="0.3">
      <c r="A112" s="4" t="s">
        <v>73</v>
      </c>
      <c r="B112" s="4" t="s">
        <v>187</v>
      </c>
      <c r="C112" s="4">
        <v>110</v>
      </c>
      <c r="D112" s="4" t="s">
        <v>16</v>
      </c>
      <c r="E112" s="4" t="s">
        <v>30</v>
      </c>
      <c r="F112" s="4">
        <v>1</v>
      </c>
      <c r="G112" s="8">
        <f>VLOOKUP(D112, Products!A:D, 4, FALSE) * F112</f>
        <v>11</v>
      </c>
      <c r="H112" s="8">
        <f>_xlfn.XLOOKUP(D112, Sell!$A$3:$A$9, Sell!$E$3:$E$9) * Today!F112</f>
        <v>40</v>
      </c>
      <c r="I112" s="4" t="s">
        <v>67</v>
      </c>
    </row>
    <row r="113" spans="1:9" x14ac:dyDescent="0.3">
      <c r="A113" s="4" t="s">
        <v>73</v>
      </c>
      <c r="B113" s="4" t="s">
        <v>188</v>
      </c>
      <c r="C113" s="4">
        <v>111</v>
      </c>
      <c r="D113" s="4" t="s">
        <v>18</v>
      </c>
      <c r="E113" s="4" t="s">
        <v>71</v>
      </c>
      <c r="F113" s="4">
        <v>1</v>
      </c>
      <c r="G113" s="8">
        <f>VLOOKUP(D113, Products!A:D, 4, FALSE) * F113</f>
        <v>12</v>
      </c>
      <c r="H113" s="8">
        <f>_xlfn.XLOOKUP(D113, Sell!$A$3:$A$9, Sell!$E$3:$E$9) * Today!F113</f>
        <v>45</v>
      </c>
      <c r="I113" s="4" t="s">
        <v>69</v>
      </c>
    </row>
    <row r="114" spans="1:9" x14ac:dyDescent="0.3">
      <c r="A114" s="4" t="s">
        <v>73</v>
      </c>
      <c r="B114" s="4" t="s">
        <v>189</v>
      </c>
      <c r="C114" s="4">
        <v>112</v>
      </c>
      <c r="D114" s="4" t="s">
        <v>19</v>
      </c>
      <c r="E114" s="4" t="s">
        <v>70</v>
      </c>
      <c r="F114" s="4">
        <v>1</v>
      </c>
      <c r="G114" s="8">
        <f>VLOOKUP(D114, Products!A:D, 4, FALSE) * F114</f>
        <v>21</v>
      </c>
      <c r="H114" s="8">
        <f>_xlfn.XLOOKUP(D114, Sell!$A$3:$A$9, Sell!$E$3:$E$9) * Today!F114</f>
        <v>60</v>
      </c>
      <c r="I114" s="4" t="s">
        <v>67</v>
      </c>
    </row>
    <row r="115" spans="1:9" x14ac:dyDescent="0.3">
      <c r="A115" s="4" t="s">
        <v>73</v>
      </c>
      <c r="B115" s="4" t="s">
        <v>190</v>
      </c>
      <c r="C115" s="4">
        <v>113</v>
      </c>
      <c r="D115" s="4" t="s">
        <v>19</v>
      </c>
      <c r="E115" s="4" t="s">
        <v>70</v>
      </c>
      <c r="F115" s="4">
        <v>1</v>
      </c>
      <c r="G115" s="8">
        <f>VLOOKUP(D115, Products!A:D, 4, FALSE) * F115</f>
        <v>21</v>
      </c>
      <c r="H115" s="8">
        <f>_xlfn.XLOOKUP(D115, Sell!$A$3:$A$9, Sell!$E$3:$E$9) * Today!F115</f>
        <v>60</v>
      </c>
      <c r="I115" s="4" t="s">
        <v>67</v>
      </c>
    </row>
    <row r="116" spans="1:9" x14ac:dyDescent="0.3">
      <c r="A116" s="4" t="s">
        <v>73</v>
      </c>
      <c r="B116" s="4" t="s">
        <v>191</v>
      </c>
      <c r="C116" s="4">
        <v>114</v>
      </c>
      <c r="D116" s="4" t="s">
        <v>14</v>
      </c>
      <c r="E116" s="4" t="s">
        <v>68</v>
      </c>
      <c r="F116" s="4">
        <v>1</v>
      </c>
      <c r="G116" s="8">
        <f>VLOOKUP(D116, Products!A:D, 4, FALSE) * F116</f>
        <v>18.5</v>
      </c>
      <c r="H116" s="8">
        <f>_xlfn.XLOOKUP(D116, Sell!$A$3:$A$9, Sell!$E$3:$E$9) * Today!F116</f>
        <v>55</v>
      </c>
      <c r="I116" s="4" t="s">
        <v>69</v>
      </c>
    </row>
    <row r="117" spans="1:9" x14ac:dyDescent="0.3">
      <c r="A117" s="4" t="s">
        <v>73</v>
      </c>
      <c r="B117" s="4" t="s">
        <v>192</v>
      </c>
      <c r="C117" s="4">
        <v>115</v>
      </c>
      <c r="D117" s="4" t="s">
        <v>19</v>
      </c>
      <c r="E117" s="4" t="s">
        <v>70</v>
      </c>
      <c r="F117" s="4">
        <v>1</v>
      </c>
      <c r="G117" s="8">
        <f>VLOOKUP(D117, Products!A:D, 4, FALSE) * F117</f>
        <v>21</v>
      </c>
      <c r="H117" s="8">
        <f>_xlfn.XLOOKUP(D117, Sell!$A$3:$A$9, Sell!$E$3:$E$9) * Today!F117</f>
        <v>60</v>
      </c>
      <c r="I117" s="4" t="s">
        <v>67</v>
      </c>
    </row>
    <row r="118" spans="1:9" x14ac:dyDescent="0.3">
      <c r="A118" s="4" t="s">
        <v>73</v>
      </c>
      <c r="B118" s="4" t="s">
        <v>193</v>
      </c>
      <c r="C118" s="4">
        <v>116</v>
      </c>
      <c r="D118" s="4" t="s">
        <v>18</v>
      </c>
      <c r="E118" s="4" t="s">
        <v>71</v>
      </c>
      <c r="F118" s="4">
        <v>1</v>
      </c>
      <c r="G118" s="8">
        <f>VLOOKUP(D118, Products!A:D, 4, FALSE) * F118</f>
        <v>12</v>
      </c>
      <c r="H118" s="8">
        <f>_xlfn.XLOOKUP(D118, Sell!$A$3:$A$9, Sell!$E$3:$E$9) * Today!F118</f>
        <v>45</v>
      </c>
      <c r="I118" s="4" t="s">
        <v>69</v>
      </c>
    </row>
    <row r="119" spans="1:9" x14ac:dyDescent="0.3">
      <c r="A119" s="4" t="s">
        <v>73</v>
      </c>
      <c r="B119" s="4" t="s">
        <v>194</v>
      </c>
      <c r="C119" s="4">
        <v>117</v>
      </c>
      <c r="D119" s="4" t="s">
        <v>18</v>
      </c>
      <c r="E119" s="4" t="s">
        <v>71</v>
      </c>
      <c r="F119" s="4">
        <v>1</v>
      </c>
      <c r="G119" s="8">
        <f>VLOOKUP(D119, Products!A:D, 4, FALSE) * F119</f>
        <v>12</v>
      </c>
      <c r="H119" s="8">
        <f>_xlfn.XLOOKUP(D119, Sell!$A$3:$A$9, Sell!$E$3:$E$9) * Today!F119</f>
        <v>45</v>
      </c>
      <c r="I119" s="4" t="s">
        <v>69</v>
      </c>
    </row>
    <row r="120" spans="1:9" x14ac:dyDescent="0.3">
      <c r="A120" s="4" t="s">
        <v>73</v>
      </c>
      <c r="B120" s="4" t="s">
        <v>195</v>
      </c>
      <c r="C120" s="4">
        <v>118</v>
      </c>
      <c r="D120" s="4" t="s">
        <v>15</v>
      </c>
      <c r="E120" s="4" t="s">
        <v>29</v>
      </c>
      <c r="F120" s="4">
        <v>1</v>
      </c>
      <c r="G120" s="8">
        <f>VLOOKUP(D120, Products!A:D, 4, FALSE) * F120</f>
        <v>17</v>
      </c>
      <c r="H120" s="8">
        <f>_xlfn.XLOOKUP(D120, Sell!$A$3:$A$9, Sell!$E$3:$E$9) * Today!F120</f>
        <v>55</v>
      </c>
      <c r="I120" s="4" t="s">
        <v>67</v>
      </c>
    </row>
    <row r="121" spans="1:9" x14ac:dyDescent="0.3">
      <c r="A121" s="4" t="s">
        <v>73</v>
      </c>
      <c r="B121" s="4" t="s">
        <v>196</v>
      </c>
      <c r="C121" s="4">
        <v>119</v>
      </c>
      <c r="D121" s="4" t="s">
        <v>15</v>
      </c>
      <c r="E121" s="4" t="s">
        <v>29</v>
      </c>
      <c r="F121" s="4">
        <v>1</v>
      </c>
      <c r="G121" s="8">
        <f>VLOOKUP(D121, Products!A:D, 4, FALSE) * F121</f>
        <v>17</v>
      </c>
      <c r="H121" s="8">
        <f>_xlfn.XLOOKUP(D121, Sell!$A$3:$A$9, Sell!$E$3:$E$9) * Today!F121</f>
        <v>55</v>
      </c>
      <c r="I121" s="4" t="s">
        <v>69</v>
      </c>
    </row>
    <row r="122" spans="1:9" x14ac:dyDescent="0.3">
      <c r="A122" s="4" t="s">
        <v>73</v>
      </c>
      <c r="B122" s="4" t="s">
        <v>197</v>
      </c>
      <c r="C122" s="4">
        <v>120</v>
      </c>
      <c r="D122" s="4" t="s">
        <v>14</v>
      </c>
      <c r="E122" s="4" t="s">
        <v>68</v>
      </c>
      <c r="F122" s="4">
        <v>1</v>
      </c>
      <c r="G122" s="8">
        <f>VLOOKUP(D122, Products!A:D, 4, FALSE) * F122</f>
        <v>18.5</v>
      </c>
      <c r="H122" s="8">
        <f>_xlfn.XLOOKUP(D122, Sell!$A$3:$A$9, Sell!$E$3:$E$9) * Today!F122</f>
        <v>55</v>
      </c>
      <c r="I122" s="4" t="s">
        <v>67</v>
      </c>
    </row>
    <row r="123" spans="1:9" x14ac:dyDescent="0.3">
      <c r="A123" s="4" t="s">
        <v>73</v>
      </c>
      <c r="B123" s="4" t="s">
        <v>198</v>
      </c>
      <c r="C123" s="4">
        <v>121</v>
      </c>
      <c r="D123" s="4" t="s">
        <v>18</v>
      </c>
      <c r="E123" s="4" t="s">
        <v>71</v>
      </c>
      <c r="F123" s="4">
        <v>1</v>
      </c>
      <c r="G123" s="8">
        <f>VLOOKUP(D123, Products!A:D, 4, FALSE) * F123</f>
        <v>12</v>
      </c>
      <c r="H123" s="8">
        <f>_xlfn.XLOOKUP(D123, Sell!$A$3:$A$9, Sell!$E$3:$E$9) * Today!F123</f>
        <v>45</v>
      </c>
      <c r="I123" s="4" t="s">
        <v>69</v>
      </c>
    </row>
    <row r="124" spans="1:9" x14ac:dyDescent="0.3">
      <c r="A124" s="4" t="s">
        <v>73</v>
      </c>
      <c r="B124" s="4" t="s">
        <v>199</v>
      </c>
      <c r="C124" s="4">
        <v>122</v>
      </c>
      <c r="D124" s="4" t="s">
        <v>13</v>
      </c>
      <c r="E124" s="4" t="s">
        <v>28</v>
      </c>
      <c r="F124" s="4">
        <v>1</v>
      </c>
      <c r="G124" s="8">
        <f>VLOOKUP(D124, Products!A:D, 4, FALSE) * F124</f>
        <v>12</v>
      </c>
      <c r="H124" s="8">
        <f>_xlfn.XLOOKUP(D124, Sell!$A$3:$A$9, Sell!$E$3:$E$9) * Today!F124</f>
        <v>45</v>
      </c>
      <c r="I124" s="4" t="s">
        <v>67</v>
      </c>
    </row>
    <row r="125" spans="1:9" x14ac:dyDescent="0.3">
      <c r="A125" s="4" t="s">
        <v>73</v>
      </c>
      <c r="B125" s="4" t="s">
        <v>200</v>
      </c>
      <c r="C125" s="4">
        <v>123</v>
      </c>
      <c r="D125" s="4" t="s">
        <v>14</v>
      </c>
      <c r="E125" s="4" t="s">
        <v>68</v>
      </c>
      <c r="F125" s="4">
        <v>1</v>
      </c>
      <c r="G125" s="8">
        <f>VLOOKUP(D125, Products!A:D, 4, FALSE) * F125</f>
        <v>18.5</v>
      </c>
      <c r="H125" s="8">
        <f>_xlfn.XLOOKUP(D125, Sell!$A$3:$A$9, Sell!$E$3:$E$9) * Today!F125</f>
        <v>55</v>
      </c>
      <c r="I125" s="4" t="s">
        <v>67</v>
      </c>
    </row>
    <row r="126" spans="1:9" x14ac:dyDescent="0.3">
      <c r="A126" s="4" t="s">
        <v>73</v>
      </c>
      <c r="B126" s="4" t="s">
        <v>201</v>
      </c>
      <c r="C126" s="4">
        <v>124</v>
      </c>
      <c r="D126" s="4" t="s">
        <v>17</v>
      </c>
      <c r="E126" s="4" t="s">
        <v>31</v>
      </c>
      <c r="F126" s="4">
        <v>1</v>
      </c>
      <c r="G126" s="8">
        <f>VLOOKUP(D126, Products!A:D, 4, FALSE) * F126</f>
        <v>16</v>
      </c>
      <c r="H126" s="8">
        <f>_xlfn.XLOOKUP(D126, Sell!$A$3:$A$9, Sell!$E$3:$E$9) * Today!F126</f>
        <v>55</v>
      </c>
      <c r="I126" s="4" t="s">
        <v>69</v>
      </c>
    </row>
    <row r="127" spans="1:9" x14ac:dyDescent="0.3">
      <c r="A127" s="4" t="s">
        <v>73</v>
      </c>
      <c r="B127" s="4" t="s">
        <v>202</v>
      </c>
      <c r="C127" s="4">
        <v>125</v>
      </c>
      <c r="D127" s="4" t="s">
        <v>13</v>
      </c>
      <c r="E127" s="4" t="s">
        <v>28</v>
      </c>
      <c r="F127" s="4">
        <v>1</v>
      </c>
      <c r="G127" s="8">
        <f>VLOOKUP(D127, Products!A:D, 4, FALSE) * F127</f>
        <v>12</v>
      </c>
      <c r="H127" s="8">
        <f>_xlfn.XLOOKUP(D127, Sell!$A$3:$A$9, Sell!$E$3:$E$9) * Today!F127</f>
        <v>45</v>
      </c>
      <c r="I127" s="4" t="s">
        <v>67</v>
      </c>
    </row>
    <row r="128" spans="1:9" x14ac:dyDescent="0.3">
      <c r="A128" s="4" t="s">
        <v>73</v>
      </c>
      <c r="B128" s="4" t="s">
        <v>203</v>
      </c>
      <c r="C128" s="4">
        <v>126</v>
      </c>
      <c r="D128" s="4" t="s">
        <v>17</v>
      </c>
      <c r="E128" s="4" t="s">
        <v>31</v>
      </c>
      <c r="F128" s="4">
        <v>1</v>
      </c>
      <c r="G128" s="8">
        <f>VLOOKUP(D128, Products!A:D, 4, FALSE) * F128</f>
        <v>16</v>
      </c>
      <c r="H128" s="8">
        <f>_xlfn.XLOOKUP(D128, Sell!$A$3:$A$9, Sell!$E$3:$E$9) * Today!F128</f>
        <v>55</v>
      </c>
      <c r="I128" s="4" t="s">
        <v>67</v>
      </c>
    </row>
    <row r="129" spans="1:9" x14ac:dyDescent="0.3">
      <c r="A129" s="4" t="s">
        <v>73</v>
      </c>
      <c r="B129" s="4" t="s">
        <v>204</v>
      </c>
      <c r="C129" s="4">
        <v>127</v>
      </c>
      <c r="D129" s="4" t="s">
        <v>17</v>
      </c>
      <c r="E129" s="4" t="s">
        <v>31</v>
      </c>
      <c r="F129" s="4">
        <v>1</v>
      </c>
      <c r="G129" s="8">
        <f>VLOOKUP(D129, Products!A:D, 4, FALSE) * F129</f>
        <v>16</v>
      </c>
      <c r="H129" s="8">
        <f>_xlfn.XLOOKUP(D129, Sell!$A$3:$A$9, Sell!$E$3:$E$9) * Today!F129</f>
        <v>55</v>
      </c>
      <c r="I129" s="4" t="s">
        <v>67</v>
      </c>
    </row>
    <row r="130" spans="1:9" x14ac:dyDescent="0.3">
      <c r="A130" s="4" t="s">
        <v>73</v>
      </c>
      <c r="B130" s="4" t="s">
        <v>205</v>
      </c>
      <c r="C130" s="4">
        <v>128</v>
      </c>
      <c r="D130" s="4" t="s">
        <v>15</v>
      </c>
      <c r="E130" s="4" t="s">
        <v>29</v>
      </c>
      <c r="F130" s="4">
        <v>1</v>
      </c>
      <c r="G130" s="8">
        <f>VLOOKUP(D130, Products!A:D, 4, FALSE) * F130</f>
        <v>17</v>
      </c>
      <c r="H130" s="8">
        <f>_xlfn.XLOOKUP(D130, Sell!$A$3:$A$9, Sell!$E$3:$E$9) * Today!F130</f>
        <v>55</v>
      </c>
      <c r="I130" s="4" t="s">
        <v>69</v>
      </c>
    </row>
    <row r="131" spans="1:9" x14ac:dyDescent="0.3">
      <c r="A131" s="4" t="s">
        <v>73</v>
      </c>
      <c r="B131" s="4" t="s">
        <v>206</v>
      </c>
      <c r="C131" s="4">
        <v>129</v>
      </c>
      <c r="D131" s="4" t="s">
        <v>17</v>
      </c>
      <c r="E131" s="4" t="s">
        <v>31</v>
      </c>
      <c r="F131" s="4">
        <v>1</v>
      </c>
      <c r="G131" s="8">
        <f>VLOOKUP(D131, Products!A:D, 4, FALSE) * F131</f>
        <v>16</v>
      </c>
      <c r="H131" s="8">
        <f>_xlfn.XLOOKUP(D131, Sell!$A$3:$A$9, Sell!$E$3:$E$9) * Today!F131</f>
        <v>55</v>
      </c>
      <c r="I131" s="4" t="s">
        <v>67</v>
      </c>
    </row>
    <row r="132" spans="1:9" x14ac:dyDescent="0.3">
      <c r="A132" s="4" t="s">
        <v>73</v>
      </c>
      <c r="B132" s="4" t="s">
        <v>207</v>
      </c>
      <c r="C132" s="4">
        <v>130</v>
      </c>
      <c r="D132" s="4" t="s">
        <v>13</v>
      </c>
      <c r="E132" s="4" t="s">
        <v>28</v>
      </c>
      <c r="F132" s="4">
        <v>1</v>
      </c>
      <c r="G132" s="8">
        <f>VLOOKUP(D132, Products!A:D, 4, FALSE) * F132</f>
        <v>12</v>
      </c>
      <c r="H132" s="8">
        <f>_xlfn.XLOOKUP(D132, Sell!$A$3:$A$9, Sell!$E$3:$E$9) * Today!F132</f>
        <v>45</v>
      </c>
      <c r="I132" s="4" t="s">
        <v>67</v>
      </c>
    </row>
    <row r="133" spans="1:9" x14ac:dyDescent="0.3">
      <c r="A133" s="4" t="s">
        <v>73</v>
      </c>
      <c r="B133" s="4" t="s">
        <v>208</v>
      </c>
      <c r="C133" s="4">
        <v>131</v>
      </c>
      <c r="D133" s="4" t="s">
        <v>19</v>
      </c>
      <c r="E133" s="4" t="s">
        <v>70</v>
      </c>
      <c r="F133" s="4">
        <v>1</v>
      </c>
      <c r="G133" s="8">
        <f>VLOOKUP(D133, Products!A:D, 4, FALSE) * F133</f>
        <v>21</v>
      </c>
      <c r="H133" s="8">
        <f>_xlfn.XLOOKUP(D133, Sell!$A$3:$A$9, Sell!$E$3:$E$9) * Today!F133</f>
        <v>60</v>
      </c>
      <c r="I133" s="4" t="s">
        <v>69</v>
      </c>
    </row>
    <row r="134" spans="1:9" x14ac:dyDescent="0.3">
      <c r="A134" s="4" t="s">
        <v>73</v>
      </c>
      <c r="B134" s="4" t="s">
        <v>209</v>
      </c>
      <c r="C134" s="4">
        <v>132</v>
      </c>
      <c r="D134" s="4" t="s">
        <v>18</v>
      </c>
      <c r="E134" s="4" t="s">
        <v>71</v>
      </c>
      <c r="F134" s="4">
        <v>1</v>
      </c>
      <c r="G134" s="8">
        <f>VLOOKUP(D134, Products!A:D, 4, FALSE) * F134</f>
        <v>12</v>
      </c>
      <c r="H134" s="8">
        <f>_xlfn.XLOOKUP(D134, Sell!$A$3:$A$9, Sell!$E$3:$E$9) * Today!F134</f>
        <v>45</v>
      </c>
      <c r="I134" s="4" t="s">
        <v>69</v>
      </c>
    </row>
    <row r="135" spans="1:9" x14ac:dyDescent="0.3">
      <c r="A135" s="4" t="s">
        <v>73</v>
      </c>
      <c r="B135" s="4" t="s">
        <v>210</v>
      </c>
      <c r="C135" s="4">
        <v>133</v>
      </c>
      <c r="D135" s="4" t="s">
        <v>18</v>
      </c>
      <c r="E135" s="4" t="s">
        <v>71</v>
      </c>
      <c r="F135" s="4">
        <v>1</v>
      </c>
      <c r="G135" s="8">
        <f>VLOOKUP(D135, Products!A:D, 4, FALSE) * F135</f>
        <v>12</v>
      </c>
      <c r="H135" s="8">
        <f>_xlfn.XLOOKUP(D135, Sell!$A$3:$A$9, Sell!$E$3:$E$9) * Today!F135</f>
        <v>45</v>
      </c>
      <c r="I135" s="4" t="s">
        <v>67</v>
      </c>
    </row>
    <row r="136" spans="1:9" x14ac:dyDescent="0.3">
      <c r="A136" s="4" t="s">
        <v>73</v>
      </c>
      <c r="B136" s="4" t="s">
        <v>211</v>
      </c>
      <c r="C136" s="4">
        <v>134</v>
      </c>
      <c r="D136" s="4" t="s">
        <v>18</v>
      </c>
      <c r="E136" s="4" t="s">
        <v>71</v>
      </c>
      <c r="F136" s="4">
        <v>1</v>
      </c>
      <c r="G136" s="8">
        <f>VLOOKUP(D136, Products!A:D, 4, FALSE) * F136</f>
        <v>12</v>
      </c>
      <c r="H136" s="8">
        <f>_xlfn.XLOOKUP(D136, Sell!$A$3:$A$9, Sell!$E$3:$E$9) * Today!F136</f>
        <v>45</v>
      </c>
      <c r="I136" s="4" t="s">
        <v>69</v>
      </c>
    </row>
    <row r="137" spans="1:9" x14ac:dyDescent="0.3">
      <c r="A137" s="4" t="s">
        <v>73</v>
      </c>
      <c r="B137" s="4" t="s">
        <v>212</v>
      </c>
      <c r="C137" s="4">
        <v>135</v>
      </c>
      <c r="D137" s="4" t="s">
        <v>16</v>
      </c>
      <c r="E137" s="4" t="s">
        <v>30</v>
      </c>
      <c r="F137" s="4">
        <v>1</v>
      </c>
      <c r="G137" s="8">
        <f>VLOOKUP(D137, Products!A:D, 4, FALSE) * F137</f>
        <v>11</v>
      </c>
      <c r="H137" s="8">
        <f>_xlfn.XLOOKUP(D137, Sell!$A$3:$A$9, Sell!$E$3:$E$9) * Today!F137</f>
        <v>40</v>
      </c>
      <c r="I137" s="4" t="s">
        <v>69</v>
      </c>
    </row>
    <row r="138" spans="1:9" x14ac:dyDescent="0.3">
      <c r="A138" s="4" t="s">
        <v>73</v>
      </c>
      <c r="B138" s="4" t="s">
        <v>213</v>
      </c>
      <c r="C138" s="4">
        <v>136</v>
      </c>
      <c r="D138" s="4" t="s">
        <v>13</v>
      </c>
      <c r="E138" s="4" t="s">
        <v>28</v>
      </c>
      <c r="F138" s="4">
        <v>1</v>
      </c>
      <c r="G138" s="8">
        <f>VLOOKUP(D138, Products!A:D, 4, FALSE) * F138</f>
        <v>12</v>
      </c>
      <c r="H138" s="8">
        <f>_xlfn.XLOOKUP(D138, Sell!$A$3:$A$9, Sell!$E$3:$E$9) * Today!F138</f>
        <v>45</v>
      </c>
      <c r="I138" s="4" t="s">
        <v>67</v>
      </c>
    </row>
    <row r="139" spans="1:9" x14ac:dyDescent="0.3">
      <c r="A139" s="4" t="s">
        <v>73</v>
      </c>
      <c r="B139" s="4" t="s">
        <v>214</v>
      </c>
      <c r="C139" s="4">
        <v>137</v>
      </c>
      <c r="D139" s="4" t="s">
        <v>18</v>
      </c>
      <c r="E139" s="4" t="s">
        <v>71</v>
      </c>
      <c r="F139" s="4">
        <v>1</v>
      </c>
      <c r="G139" s="8">
        <f>VLOOKUP(D139, Products!A:D, 4, FALSE) * F139</f>
        <v>12</v>
      </c>
      <c r="H139" s="8">
        <f>_xlfn.XLOOKUP(D139, Sell!$A$3:$A$9, Sell!$E$3:$E$9) * Today!F139</f>
        <v>45</v>
      </c>
      <c r="I139" s="4" t="s">
        <v>69</v>
      </c>
    </row>
    <row r="140" spans="1:9" x14ac:dyDescent="0.3">
      <c r="A140" s="4" t="s">
        <v>73</v>
      </c>
      <c r="B140" s="4" t="s">
        <v>215</v>
      </c>
      <c r="C140" s="4">
        <v>138</v>
      </c>
      <c r="D140" s="4" t="s">
        <v>19</v>
      </c>
      <c r="E140" s="4" t="s">
        <v>70</v>
      </c>
      <c r="F140" s="4">
        <v>1</v>
      </c>
      <c r="G140" s="8">
        <f>VLOOKUP(D140, Products!A:D, 4, FALSE) * F140</f>
        <v>21</v>
      </c>
      <c r="H140" s="8">
        <f>_xlfn.XLOOKUP(D140, Sell!$A$3:$A$9, Sell!$E$3:$E$9) * Today!F140</f>
        <v>60</v>
      </c>
      <c r="I140" s="4" t="s">
        <v>69</v>
      </c>
    </row>
    <row r="141" spans="1:9" x14ac:dyDescent="0.3">
      <c r="A141" s="4" t="s">
        <v>73</v>
      </c>
      <c r="B141" s="4" t="s">
        <v>216</v>
      </c>
      <c r="C141" s="4">
        <v>139</v>
      </c>
      <c r="D141" s="4" t="s">
        <v>15</v>
      </c>
      <c r="E141" s="4" t="s">
        <v>29</v>
      </c>
      <c r="F141" s="4">
        <v>1</v>
      </c>
      <c r="G141" s="8">
        <f>VLOOKUP(D141, Products!A:D, 4, FALSE) * F141</f>
        <v>17</v>
      </c>
      <c r="H141" s="8">
        <f>_xlfn.XLOOKUP(D141, Sell!$A$3:$A$9, Sell!$E$3:$E$9) * Today!F141</f>
        <v>55</v>
      </c>
      <c r="I141" s="4" t="s">
        <v>67</v>
      </c>
    </row>
    <row r="142" spans="1:9" x14ac:dyDescent="0.3">
      <c r="A142" s="4" t="s">
        <v>73</v>
      </c>
      <c r="B142" s="4" t="s">
        <v>217</v>
      </c>
      <c r="C142" s="4">
        <v>140</v>
      </c>
      <c r="D142" s="4" t="s">
        <v>19</v>
      </c>
      <c r="E142" s="4" t="s">
        <v>70</v>
      </c>
      <c r="F142" s="4">
        <v>1</v>
      </c>
      <c r="G142" s="8">
        <f>VLOOKUP(D142, Products!A:D, 4, FALSE) * F142</f>
        <v>21</v>
      </c>
      <c r="H142" s="8">
        <f>_xlfn.XLOOKUP(D142, Sell!$A$3:$A$9, Sell!$E$3:$E$9) * Today!F142</f>
        <v>60</v>
      </c>
      <c r="I142" s="4" t="s">
        <v>69</v>
      </c>
    </row>
    <row r="143" spans="1:9" x14ac:dyDescent="0.3">
      <c r="A143" s="4" t="s">
        <v>73</v>
      </c>
      <c r="B143" s="4" t="s">
        <v>218</v>
      </c>
      <c r="C143" s="4">
        <v>141</v>
      </c>
      <c r="D143" s="4" t="s">
        <v>15</v>
      </c>
      <c r="E143" s="4" t="s">
        <v>29</v>
      </c>
      <c r="F143" s="4">
        <v>1</v>
      </c>
      <c r="G143" s="8">
        <f>VLOOKUP(D143, Products!A:D, 4, FALSE) * F143</f>
        <v>17</v>
      </c>
      <c r="H143" s="8">
        <f>_xlfn.XLOOKUP(D143, Sell!$A$3:$A$9, Sell!$E$3:$E$9) * Today!F143</f>
        <v>55</v>
      </c>
      <c r="I143" s="4" t="s">
        <v>67</v>
      </c>
    </row>
    <row r="144" spans="1:9" x14ac:dyDescent="0.3">
      <c r="A144" s="4" t="s">
        <v>73</v>
      </c>
      <c r="B144" s="4" t="s">
        <v>219</v>
      </c>
      <c r="C144" s="4">
        <v>142</v>
      </c>
      <c r="D144" s="4" t="s">
        <v>13</v>
      </c>
      <c r="E144" s="4" t="s">
        <v>28</v>
      </c>
      <c r="F144" s="4">
        <v>1</v>
      </c>
      <c r="G144" s="8">
        <f>VLOOKUP(D144, Products!A:D, 4, FALSE) * F144</f>
        <v>12</v>
      </c>
      <c r="H144" s="8">
        <f>_xlfn.XLOOKUP(D144, Sell!$A$3:$A$9, Sell!$E$3:$E$9) * Today!F144</f>
        <v>45</v>
      </c>
      <c r="I144" s="4" t="s">
        <v>67</v>
      </c>
    </row>
    <row r="145" spans="1:9" x14ac:dyDescent="0.3">
      <c r="A145" s="4" t="s">
        <v>73</v>
      </c>
      <c r="B145" s="4" t="s">
        <v>220</v>
      </c>
      <c r="C145" s="4">
        <v>143</v>
      </c>
      <c r="D145" s="4" t="s">
        <v>14</v>
      </c>
      <c r="E145" s="4" t="s">
        <v>68</v>
      </c>
      <c r="F145" s="4">
        <v>2</v>
      </c>
      <c r="G145" s="8">
        <f>VLOOKUP(D145, Products!A:D, 4, FALSE) * F145</f>
        <v>37</v>
      </c>
      <c r="H145" s="8">
        <f>_xlfn.XLOOKUP(D145, Sell!$A$3:$A$9, Sell!$E$3:$E$9) * Today!F145</f>
        <v>110</v>
      </c>
      <c r="I145" s="4" t="s">
        <v>69</v>
      </c>
    </row>
    <row r="146" spans="1:9" x14ac:dyDescent="0.3">
      <c r="A146" s="4" t="s">
        <v>73</v>
      </c>
      <c r="B146" s="4" t="s">
        <v>221</v>
      </c>
      <c r="C146" s="4">
        <v>144</v>
      </c>
      <c r="D146" s="4" t="s">
        <v>16</v>
      </c>
      <c r="E146" s="4" t="s">
        <v>30</v>
      </c>
      <c r="F146" s="4">
        <v>2</v>
      </c>
      <c r="G146" s="8">
        <f>VLOOKUP(D146, Products!A:D, 4, FALSE) * F146</f>
        <v>22</v>
      </c>
      <c r="H146" s="8">
        <f>_xlfn.XLOOKUP(D146, Sell!$A$3:$A$9, Sell!$E$3:$E$9) * Today!F146</f>
        <v>80</v>
      </c>
      <c r="I146" s="4" t="s">
        <v>67</v>
      </c>
    </row>
    <row r="147" spans="1:9" x14ac:dyDescent="0.3">
      <c r="A147" s="4" t="s">
        <v>73</v>
      </c>
      <c r="B147" s="4" t="s">
        <v>222</v>
      </c>
      <c r="C147" s="4">
        <v>145</v>
      </c>
      <c r="D147" s="4" t="s">
        <v>19</v>
      </c>
      <c r="E147" s="4" t="s">
        <v>70</v>
      </c>
      <c r="F147" s="4">
        <v>1</v>
      </c>
      <c r="G147" s="8">
        <f>VLOOKUP(D147, Products!A:D, 4, FALSE) * F147</f>
        <v>21</v>
      </c>
      <c r="H147" s="8">
        <f>_xlfn.XLOOKUP(D147, Sell!$A$3:$A$9, Sell!$E$3:$E$9) * Today!F147</f>
        <v>60</v>
      </c>
      <c r="I147" s="4" t="s">
        <v>67</v>
      </c>
    </row>
    <row r="148" spans="1:9" x14ac:dyDescent="0.3">
      <c r="A148" s="4" t="s">
        <v>73</v>
      </c>
      <c r="B148" s="4" t="s">
        <v>223</v>
      </c>
      <c r="C148" s="4">
        <v>146</v>
      </c>
      <c r="D148" s="4" t="s">
        <v>18</v>
      </c>
      <c r="E148" s="4" t="s">
        <v>71</v>
      </c>
      <c r="F148" s="4">
        <v>1</v>
      </c>
      <c r="G148" s="8">
        <f>VLOOKUP(D148, Products!A:D, 4, FALSE) * F148</f>
        <v>12</v>
      </c>
      <c r="H148" s="8">
        <f>_xlfn.XLOOKUP(D148, Sell!$A$3:$A$9, Sell!$E$3:$E$9) * Today!F148</f>
        <v>45</v>
      </c>
      <c r="I148" s="4" t="s">
        <v>69</v>
      </c>
    </row>
    <row r="149" spans="1:9" x14ac:dyDescent="0.3">
      <c r="A149" s="4" t="s">
        <v>73</v>
      </c>
      <c r="B149" s="4" t="s">
        <v>224</v>
      </c>
      <c r="C149" s="4">
        <v>147</v>
      </c>
      <c r="D149" s="4" t="s">
        <v>13</v>
      </c>
      <c r="E149" s="4" t="s">
        <v>28</v>
      </c>
      <c r="F149" s="4">
        <v>1</v>
      </c>
      <c r="G149" s="8">
        <f>VLOOKUP(D149, Products!A:D, 4, FALSE) * F149</f>
        <v>12</v>
      </c>
      <c r="H149" s="8">
        <f>_xlfn.XLOOKUP(D149, Sell!$A$3:$A$9, Sell!$E$3:$E$9) * Today!F149</f>
        <v>45</v>
      </c>
      <c r="I149" s="4" t="s">
        <v>69</v>
      </c>
    </row>
    <row r="150" spans="1:9" x14ac:dyDescent="0.3">
      <c r="A150" s="4" t="s">
        <v>73</v>
      </c>
      <c r="B150" s="4" t="s">
        <v>225</v>
      </c>
      <c r="C150" s="4">
        <v>148</v>
      </c>
      <c r="D150" s="4" t="s">
        <v>16</v>
      </c>
      <c r="E150" s="4" t="s">
        <v>30</v>
      </c>
      <c r="F150" s="4">
        <v>1</v>
      </c>
      <c r="G150" s="8">
        <f>VLOOKUP(D150, Products!A:D, 4, FALSE) * F150</f>
        <v>11</v>
      </c>
      <c r="H150" s="8">
        <f>_xlfn.XLOOKUP(D150, Sell!$A$3:$A$9, Sell!$E$3:$E$9) * Today!F150</f>
        <v>40</v>
      </c>
      <c r="I150" s="4" t="s">
        <v>67</v>
      </c>
    </row>
    <row r="151" spans="1:9" x14ac:dyDescent="0.3">
      <c r="A151" s="4" t="s">
        <v>73</v>
      </c>
      <c r="B151" s="4" t="s">
        <v>226</v>
      </c>
      <c r="C151" s="4">
        <v>149</v>
      </c>
      <c r="D151" s="4" t="s">
        <v>16</v>
      </c>
      <c r="E151" s="4" t="s">
        <v>30</v>
      </c>
      <c r="F151" s="4">
        <v>2</v>
      </c>
      <c r="G151" s="8">
        <f>VLOOKUP(D151, Products!A:D, 4, FALSE) * F151</f>
        <v>22</v>
      </c>
      <c r="H151" s="8">
        <f>_xlfn.XLOOKUP(D151, Sell!$A$3:$A$9, Sell!$E$3:$E$9) * Today!F151</f>
        <v>80</v>
      </c>
      <c r="I151" s="4" t="s">
        <v>69</v>
      </c>
    </row>
    <row r="152" spans="1:9" x14ac:dyDescent="0.3">
      <c r="A152" s="4" t="s">
        <v>73</v>
      </c>
      <c r="B152" s="4" t="s">
        <v>227</v>
      </c>
      <c r="C152" s="4">
        <v>150</v>
      </c>
      <c r="D152" s="4" t="s">
        <v>15</v>
      </c>
      <c r="E152" s="4" t="s">
        <v>29</v>
      </c>
      <c r="F152" s="4">
        <v>1</v>
      </c>
      <c r="G152" s="8">
        <f>VLOOKUP(D152, Products!A:D, 4, FALSE) * F152</f>
        <v>17</v>
      </c>
      <c r="H152" s="8">
        <f>_xlfn.XLOOKUP(D152, Sell!$A$3:$A$9, Sell!$E$3:$E$9) * Today!F152</f>
        <v>55</v>
      </c>
      <c r="I152" s="4" t="s">
        <v>69</v>
      </c>
    </row>
    <row r="153" spans="1:9" x14ac:dyDescent="0.3">
      <c r="A153" s="4" t="s">
        <v>73</v>
      </c>
      <c r="B153" s="4" t="s">
        <v>228</v>
      </c>
      <c r="C153" s="4">
        <v>151</v>
      </c>
      <c r="D153" s="4" t="s">
        <v>18</v>
      </c>
      <c r="E153" s="4" t="s">
        <v>71</v>
      </c>
      <c r="F153" s="4">
        <v>1</v>
      </c>
      <c r="G153" s="8">
        <f>VLOOKUP(D153, Products!A:D, 4, FALSE) * F153</f>
        <v>12</v>
      </c>
      <c r="H153" s="8">
        <f>_xlfn.XLOOKUP(D153, Sell!$A$3:$A$9, Sell!$E$3:$E$9) * Today!F153</f>
        <v>45</v>
      </c>
      <c r="I153" s="4" t="s">
        <v>67</v>
      </c>
    </row>
    <row r="154" spans="1:9" x14ac:dyDescent="0.3">
      <c r="A154" s="4" t="s">
        <v>73</v>
      </c>
      <c r="B154" s="4" t="s">
        <v>229</v>
      </c>
      <c r="C154" s="4">
        <v>152</v>
      </c>
      <c r="D154" s="4" t="s">
        <v>19</v>
      </c>
      <c r="E154" s="4" t="s">
        <v>70</v>
      </c>
      <c r="F154" s="4">
        <v>1</v>
      </c>
      <c r="G154" s="8">
        <f>VLOOKUP(D154, Products!A:D, 4, FALSE) * F154</f>
        <v>21</v>
      </c>
      <c r="H154" s="8">
        <f>_xlfn.XLOOKUP(D154, Sell!$A$3:$A$9, Sell!$E$3:$E$9) * Today!F154</f>
        <v>60</v>
      </c>
      <c r="I154" s="4" t="s">
        <v>69</v>
      </c>
    </row>
    <row r="155" spans="1:9" x14ac:dyDescent="0.3">
      <c r="A155" s="4" t="s">
        <v>73</v>
      </c>
      <c r="B155" s="4" t="s">
        <v>230</v>
      </c>
      <c r="C155" s="4">
        <v>153</v>
      </c>
      <c r="D155" s="4" t="s">
        <v>15</v>
      </c>
      <c r="E155" s="4" t="s">
        <v>29</v>
      </c>
      <c r="F155" s="4">
        <v>1</v>
      </c>
      <c r="G155" s="8">
        <f>VLOOKUP(D155, Products!A:D, 4, FALSE) * F155</f>
        <v>17</v>
      </c>
      <c r="H155" s="8">
        <f>_xlfn.XLOOKUP(D155, Sell!$A$3:$A$9, Sell!$E$3:$E$9) * Today!F155</f>
        <v>55</v>
      </c>
      <c r="I155" s="4" t="s">
        <v>69</v>
      </c>
    </row>
    <row r="156" spans="1:9" x14ac:dyDescent="0.3">
      <c r="A156" s="4" t="s">
        <v>73</v>
      </c>
      <c r="B156" s="4" t="s">
        <v>231</v>
      </c>
      <c r="C156" s="4">
        <v>154</v>
      </c>
      <c r="D156" s="4" t="s">
        <v>17</v>
      </c>
      <c r="E156" s="4" t="s">
        <v>31</v>
      </c>
      <c r="F156" s="4">
        <v>2</v>
      </c>
      <c r="G156" s="8">
        <f>VLOOKUP(D156, Products!A:D, 4, FALSE) * F156</f>
        <v>32</v>
      </c>
      <c r="H156" s="8">
        <f>_xlfn.XLOOKUP(D156, Sell!$A$3:$A$9, Sell!$E$3:$E$9) * Today!F156</f>
        <v>110</v>
      </c>
      <c r="I156" s="4" t="s">
        <v>69</v>
      </c>
    </row>
    <row r="157" spans="1:9" x14ac:dyDescent="0.3">
      <c r="A157" s="4" t="s">
        <v>73</v>
      </c>
      <c r="B157" s="4" t="s">
        <v>232</v>
      </c>
      <c r="C157" s="4">
        <v>155</v>
      </c>
      <c r="D157" s="4" t="s">
        <v>14</v>
      </c>
      <c r="E157" s="4" t="s">
        <v>68</v>
      </c>
      <c r="F157" s="4">
        <v>2</v>
      </c>
      <c r="G157" s="8">
        <f>VLOOKUP(D157, Products!A:D, 4, FALSE) * F157</f>
        <v>37</v>
      </c>
      <c r="H157" s="8">
        <f>_xlfn.XLOOKUP(D157, Sell!$A$3:$A$9, Sell!$E$3:$E$9) * Today!F157</f>
        <v>110</v>
      </c>
      <c r="I157" s="4" t="s">
        <v>67</v>
      </c>
    </row>
    <row r="158" spans="1:9" x14ac:dyDescent="0.3">
      <c r="A158" s="4" t="s">
        <v>73</v>
      </c>
      <c r="B158" s="4" t="s">
        <v>233</v>
      </c>
      <c r="C158" s="4">
        <v>156</v>
      </c>
      <c r="D158" s="4" t="s">
        <v>15</v>
      </c>
      <c r="E158" s="4" t="s">
        <v>29</v>
      </c>
      <c r="F158" s="4">
        <v>2</v>
      </c>
      <c r="G158" s="8">
        <f>VLOOKUP(D158, Products!A:D, 4, FALSE) * F158</f>
        <v>34</v>
      </c>
      <c r="H158" s="8">
        <f>_xlfn.XLOOKUP(D158, Sell!$A$3:$A$9, Sell!$E$3:$E$9) * Today!F158</f>
        <v>110</v>
      </c>
      <c r="I158" s="4" t="s">
        <v>69</v>
      </c>
    </row>
    <row r="159" spans="1:9" x14ac:dyDescent="0.3">
      <c r="A159" s="4" t="s">
        <v>73</v>
      </c>
      <c r="B159" s="4" t="s">
        <v>234</v>
      </c>
      <c r="C159" s="4">
        <v>157</v>
      </c>
      <c r="D159" s="4" t="s">
        <v>17</v>
      </c>
      <c r="E159" s="4" t="s">
        <v>31</v>
      </c>
      <c r="F159" s="4">
        <v>1</v>
      </c>
      <c r="G159" s="8">
        <f>VLOOKUP(D159, Products!A:D, 4, FALSE) * F159</f>
        <v>16</v>
      </c>
      <c r="H159" s="8">
        <f>_xlfn.XLOOKUP(D159, Sell!$A$3:$A$9, Sell!$E$3:$E$9) * Today!F159</f>
        <v>55</v>
      </c>
      <c r="I159" s="4" t="s">
        <v>69</v>
      </c>
    </row>
    <row r="160" spans="1:9" x14ac:dyDescent="0.3">
      <c r="A160" s="4" t="s">
        <v>73</v>
      </c>
      <c r="B160" s="4" t="s">
        <v>235</v>
      </c>
      <c r="C160" s="4">
        <v>158</v>
      </c>
      <c r="D160" s="4" t="s">
        <v>19</v>
      </c>
      <c r="E160" s="4" t="s">
        <v>70</v>
      </c>
      <c r="F160" s="4">
        <v>2</v>
      </c>
      <c r="G160" s="8">
        <f>VLOOKUP(D160, Products!A:D, 4, FALSE) * F160</f>
        <v>42</v>
      </c>
      <c r="H160" s="8">
        <f>_xlfn.XLOOKUP(D160, Sell!$A$3:$A$9, Sell!$E$3:$E$9) * Today!F160</f>
        <v>120</v>
      </c>
      <c r="I160" s="4" t="s">
        <v>67</v>
      </c>
    </row>
    <row r="161" spans="1:9" x14ac:dyDescent="0.3">
      <c r="A161" s="4" t="s">
        <v>73</v>
      </c>
      <c r="B161" s="4" t="s">
        <v>236</v>
      </c>
      <c r="C161" s="4">
        <v>159</v>
      </c>
      <c r="D161" s="4" t="s">
        <v>18</v>
      </c>
      <c r="E161" s="4" t="s">
        <v>71</v>
      </c>
      <c r="F161" s="4">
        <v>1</v>
      </c>
      <c r="G161" s="8">
        <f>VLOOKUP(D161, Products!A:D, 4, FALSE) * F161</f>
        <v>12</v>
      </c>
      <c r="H161" s="8">
        <f>_xlfn.XLOOKUP(D161, Sell!$A$3:$A$9, Sell!$E$3:$E$9) * Today!F161</f>
        <v>45</v>
      </c>
      <c r="I161" s="4" t="s">
        <v>67</v>
      </c>
    </row>
    <row r="162" spans="1:9" x14ac:dyDescent="0.3">
      <c r="A162" s="4" t="s">
        <v>73</v>
      </c>
      <c r="B162" s="4" t="s">
        <v>237</v>
      </c>
      <c r="C162" s="4">
        <v>160</v>
      </c>
      <c r="D162" s="4" t="s">
        <v>16</v>
      </c>
      <c r="E162" s="4" t="s">
        <v>30</v>
      </c>
      <c r="F162" s="4">
        <v>1</v>
      </c>
      <c r="G162" s="8">
        <f>VLOOKUP(D162, Products!A:D, 4, FALSE) * F162</f>
        <v>11</v>
      </c>
      <c r="H162" s="8">
        <f>_xlfn.XLOOKUP(D162, Sell!$A$3:$A$9, Sell!$E$3:$E$9) * Today!F162</f>
        <v>40</v>
      </c>
      <c r="I162" s="4" t="s">
        <v>69</v>
      </c>
    </row>
    <row r="163" spans="1:9" x14ac:dyDescent="0.3">
      <c r="A163" s="4" t="s">
        <v>73</v>
      </c>
      <c r="B163" s="4" t="s">
        <v>238</v>
      </c>
      <c r="C163" s="4">
        <v>161</v>
      </c>
      <c r="D163" s="4" t="s">
        <v>15</v>
      </c>
      <c r="E163" s="4" t="s">
        <v>29</v>
      </c>
      <c r="F163" s="4">
        <v>1</v>
      </c>
      <c r="G163" s="8">
        <f>VLOOKUP(D163, Products!A:D, 4, FALSE) * F163</f>
        <v>17</v>
      </c>
      <c r="H163" s="8">
        <f>_xlfn.XLOOKUP(D163, Sell!$A$3:$A$9, Sell!$E$3:$E$9) * Today!F163</f>
        <v>55</v>
      </c>
      <c r="I163" s="4" t="s">
        <v>69</v>
      </c>
    </row>
    <row r="164" spans="1:9" x14ac:dyDescent="0.3">
      <c r="A164" s="4" t="s">
        <v>73</v>
      </c>
      <c r="B164" s="4" t="s">
        <v>239</v>
      </c>
      <c r="C164" s="4">
        <v>162</v>
      </c>
      <c r="D164" s="4" t="s">
        <v>16</v>
      </c>
      <c r="E164" s="4" t="s">
        <v>30</v>
      </c>
      <c r="F164" s="4">
        <v>2</v>
      </c>
      <c r="G164" s="8">
        <f>VLOOKUP(D164, Products!A:D, 4, FALSE) * F164</f>
        <v>22</v>
      </c>
      <c r="H164" s="8">
        <f>_xlfn.XLOOKUP(D164, Sell!$A$3:$A$9, Sell!$E$3:$E$9) * Today!F164</f>
        <v>80</v>
      </c>
      <c r="I164" s="4" t="s">
        <v>69</v>
      </c>
    </row>
    <row r="165" spans="1:9" x14ac:dyDescent="0.3">
      <c r="A165" s="4" t="s">
        <v>73</v>
      </c>
      <c r="B165" s="4" t="s">
        <v>240</v>
      </c>
      <c r="C165" s="4">
        <v>163</v>
      </c>
      <c r="D165" s="4" t="s">
        <v>14</v>
      </c>
      <c r="E165" s="4" t="s">
        <v>68</v>
      </c>
      <c r="F165" s="4">
        <v>2</v>
      </c>
      <c r="G165" s="8">
        <f>VLOOKUP(D165, Products!A:D, 4, FALSE) * F165</f>
        <v>37</v>
      </c>
      <c r="H165" s="8">
        <f>_xlfn.XLOOKUP(D165, Sell!$A$3:$A$9, Sell!$E$3:$E$9) * Today!F165</f>
        <v>110</v>
      </c>
      <c r="I165" s="4" t="s">
        <v>67</v>
      </c>
    </row>
    <row r="166" spans="1:9" x14ac:dyDescent="0.3">
      <c r="A166" s="4" t="s">
        <v>73</v>
      </c>
      <c r="B166" s="4" t="s">
        <v>241</v>
      </c>
      <c r="C166" s="4">
        <v>164</v>
      </c>
      <c r="D166" s="4" t="s">
        <v>17</v>
      </c>
      <c r="E166" s="4" t="s">
        <v>31</v>
      </c>
      <c r="F166" s="4">
        <v>2</v>
      </c>
      <c r="G166" s="8">
        <f>VLOOKUP(D166, Products!A:D, 4, FALSE) * F166</f>
        <v>32</v>
      </c>
      <c r="H166" s="8">
        <f>_xlfn.XLOOKUP(D166, Sell!$A$3:$A$9, Sell!$E$3:$E$9) * Today!F166</f>
        <v>110</v>
      </c>
      <c r="I166" s="4" t="s">
        <v>67</v>
      </c>
    </row>
    <row r="167" spans="1:9" x14ac:dyDescent="0.3">
      <c r="A167" s="4" t="s">
        <v>73</v>
      </c>
      <c r="B167" s="4" t="s">
        <v>242</v>
      </c>
      <c r="C167" s="4">
        <v>165</v>
      </c>
      <c r="D167" s="4" t="s">
        <v>19</v>
      </c>
      <c r="E167" s="4" t="s">
        <v>70</v>
      </c>
      <c r="F167" s="4">
        <v>1</v>
      </c>
      <c r="G167" s="8">
        <f>VLOOKUP(D167, Products!A:D, 4, FALSE) * F167</f>
        <v>21</v>
      </c>
      <c r="H167" s="8">
        <f>_xlfn.XLOOKUP(D167, Sell!$A$3:$A$9, Sell!$E$3:$E$9) * Today!F167</f>
        <v>60</v>
      </c>
      <c r="I167" s="4" t="s">
        <v>69</v>
      </c>
    </row>
    <row r="168" spans="1:9" x14ac:dyDescent="0.3">
      <c r="A168" s="4" t="s">
        <v>73</v>
      </c>
      <c r="B168" s="4" t="s">
        <v>243</v>
      </c>
      <c r="C168" s="4">
        <v>166</v>
      </c>
      <c r="D168" s="4" t="s">
        <v>18</v>
      </c>
      <c r="E168" s="4" t="s">
        <v>71</v>
      </c>
      <c r="F168" s="4">
        <v>1</v>
      </c>
      <c r="G168" s="8">
        <f>VLOOKUP(D168, Products!A:D, 4, FALSE) * F168</f>
        <v>12</v>
      </c>
      <c r="H168" s="8">
        <f>_xlfn.XLOOKUP(D168, Sell!$A$3:$A$9, Sell!$E$3:$E$9) * Today!F168</f>
        <v>45</v>
      </c>
      <c r="I168" s="4" t="s">
        <v>67</v>
      </c>
    </row>
    <row r="169" spans="1:9" x14ac:dyDescent="0.3">
      <c r="A169" s="4" t="s">
        <v>73</v>
      </c>
      <c r="B169" s="4" t="s">
        <v>244</v>
      </c>
      <c r="C169" s="4">
        <v>167</v>
      </c>
      <c r="D169" s="4" t="s">
        <v>14</v>
      </c>
      <c r="E169" s="4" t="s">
        <v>68</v>
      </c>
      <c r="F169" s="4">
        <v>2</v>
      </c>
      <c r="G169" s="8">
        <f>VLOOKUP(D169, Products!A:D, 4, FALSE) * F169</f>
        <v>37</v>
      </c>
      <c r="H169" s="8">
        <f>_xlfn.XLOOKUP(D169, Sell!$A$3:$A$9, Sell!$E$3:$E$9) * Today!F169</f>
        <v>110</v>
      </c>
      <c r="I169" s="4" t="s">
        <v>67</v>
      </c>
    </row>
    <row r="170" spans="1:9" x14ac:dyDescent="0.3">
      <c r="A170" s="4" t="s">
        <v>73</v>
      </c>
      <c r="B170" s="4" t="s">
        <v>245</v>
      </c>
      <c r="C170" s="4">
        <v>168</v>
      </c>
      <c r="D170" s="4" t="s">
        <v>14</v>
      </c>
      <c r="E170" s="4" t="s">
        <v>68</v>
      </c>
      <c r="F170" s="4">
        <v>1</v>
      </c>
      <c r="G170" s="8">
        <f>VLOOKUP(D170, Products!A:D, 4, FALSE) * F170</f>
        <v>18.5</v>
      </c>
      <c r="H170" s="8">
        <f>_xlfn.XLOOKUP(D170, Sell!$A$3:$A$9, Sell!$E$3:$E$9) * Today!F170</f>
        <v>55</v>
      </c>
      <c r="I170" s="4" t="s">
        <v>69</v>
      </c>
    </row>
    <row r="171" spans="1:9" x14ac:dyDescent="0.3">
      <c r="A171" s="4" t="s">
        <v>73</v>
      </c>
      <c r="B171" s="4" t="s">
        <v>246</v>
      </c>
      <c r="C171" s="4">
        <v>169</v>
      </c>
      <c r="D171" s="4" t="s">
        <v>17</v>
      </c>
      <c r="E171" s="4" t="s">
        <v>31</v>
      </c>
      <c r="F171" s="4">
        <v>1</v>
      </c>
      <c r="G171" s="8">
        <f>VLOOKUP(D171, Products!A:D, 4, FALSE) * F171</f>
        <v>16</v>
      </c>
      <c r="H171" s="8">
        <f>_xlfn.XLOOKUP(D171, Sell!$A$3:$A$9, Sell!$E$3:$E$9) * Today!F171</f>
        <v>55</v>
      </c>
      <c r="I171" s="4" t="s">
        <v>67</v>
      </c>
    </row>
    <row r="172" spans="1:9" x14ac:dyDescent="0.3">
      <c r="A172" s="4" t="s">
        <v>73</v>
      </c>
      <c r="B172" s="4" t="s">
        <v>247</v>
      </c>
      <c r="C172" s="4">
        <v>170</v>
      </c>
      <c r="D172" s="4" t="s">
        <v>16</v>
      </c>
      <c r="E172" s="4" t="s">
        <v>30</v>
      </c>
      <c r="F172" s="4">
        <v>1</v>
      </c>
      <c r="G172" s="8">
        <f>VLOOKUP(D172, Products!A:D, 4, FALSE) * F172</f>
        <v>11</v>
      </c>
      <c r="H172" s="8">
        <f>_xlfn.XLOOKUP(D172, Sell!$A$3:$A$9, Sell!$E$3:$E$9) * Today!F172</f>
        <v>40</v>
      </c>
      <c r="I172" s="4" t="s">
        <v>67</v>
      </c>
    </row>
    <row r="173" spans="1:9" x14ac:dyDescent="0.3">
      <c r="A173" s="4" t="s">
        <v>73</v>
      </c>
      <c r="B173" s="4" t="s">
        <v>248</v>
      </c>
      <c r="C173" s="4">
        <v>171</v>
      </c>
      <c r="D173" s="4" t="s">
        <v>14</v>
      </c>
      <c r="E173" s="4" t="s">
        <v>68</v>
      </c>
      <c r="F173" s="4">
        <v>1</v>
      </c>
      <c r="G173" s="8">
        <f>VLOOKUP(D173, Products!A:D, 4, FALSE) * F173</f>
        <v>18.5</v>
      </c>
      <c r="H173" s="8">
        <f>_xlfn.XLOOKUP(D173, Sell!$A$3:$A$9, Sell!$E$3:$E$9) * Today!F173</f>
        <v>55</v>
      </c>
      <c r="I173" s="4" t="s">
        <v>67</v>
      </c>
    </row>
    <row r="174" spans="1:9" x14ac:dyDescent="0.3">
      <c r="A174" s="4" t="s">
        <v>73</v>
      </c>
      <c r="B174" s="4" t="s">
        <v>249</v>
      </c>
      <c r="C174" s="4">
        <v>172</v>
      </c>
      <c r="D174" s="4" t="s">
        <v>14</v>
      </c>
      <c r="E174" s="4" t="s">
        <v>68</v>
      </c>
      <c r="F174" s="4">
        <v>1</v>
      </c>
      <c r="G174" s="8">
        <f>VLOOKUP(D174, Products!A:D, 4, FALSE) * F174</f>
        <v>18.5</v>
      </c>
      <c r="H174" s="8">
        <f>_xlfn.XLOOKUP(D174, Sell!$A$3:$A$9, Sell!$E$3:$E$9) * Today!F174</f>
        <v>55</v>
      </c>
      <c r="I174" s="4" t="s">
        <v>69</v>
      </c>
    </row>
    <row r="175" spans="1:9" x14ac:dyDescent="0.3">
      <c r="A175" s="4" t="s">
        <v>73</v>
      </c>
      <c r="B175" s="4" t="s">
        <v>249</v>
      </c>
      <c r="C175" s="4">
        <v>173</v>
      </c>
      <c r="D175" s="4" t="s">
        <v>17</v>
      </c>
      <c r="E175" s="4" t="s">
        <v>31</v>
      </c>
      <c r="F175" s="4">
        <v>1</v>
      </c>
      <c r="G175" s="8">
        <f>VLOOKUP(D175, Products!A:D, 4, FALSE) * F175</f>
        <v>16</v>
      </c>
      <c r="H175" s="8">
        <f>_xlfn.XLOOKUP(D175, Sell!$A$3:$A$9, Sell!$E$3:$E$9) * Today!F175</f>
        <v>55</v>
      </c>
      <c r="I175" s="4" t="s">
        <v>69</v>
      </c>
    </row>
    <row r="176" spans="1:9" x14ac:dyDescent="0.3">
      <c r="A176" s="4" t="s">
        <v>73</v>
      </c>
      <c r="B176" s="4" t="s">
        <v>250</v>
      </c>
      <c r="C176" s="4">
        <v>174</v>
      </c>
      <c r="D176" s="4" t="s">
        <v>16</v>
      </c>
      <c r="E176" s="4" t="s">
        <v>30</v>
      </c>
      <c r="F176" s="4">
        <v>1</v>
      </c>
      <c r="G176" s="8">
        <f>VLOOKUP(D176, Products!A:D, 4, FALSE) * F176</f>
        <v>11</v>
      </c>
      <c r="H176" s="8">
        <f>_xlfn.XLOOKUP(D176, Sell!$A$3:$A$9, Sell!$E$3:$E$9) * Today!F176</f>
        <v>40</v>
      </c>
      <c r="I176" s="4" t="s">
        <v>67</v>
      </c>
    </row>
    <row r="177" spans="1:9" x14ac:dyDescent="0.3">
      <c r="A177" s="4" t="s">
        <v>73</v>
      </c>
      <c r="B177" s="4" t="s">
        <v>251</v>
      </c>
      <c r="C177" s="4">
        <v>175</v>
      </c>
      <c r="D177" s="4" t="s">
        <v>19</v>
      </c>
      <c r="E177" s="4" t="s">
        <v>70</v>
      </c>
      <c r="F177" s="4">
        <v>1</v>
      </c>
      <c r="G177" s="8">
        <f>VLOOKUP(D177, Products!A:D, 4, FALSE) * F177</f>
        <v>21</v>
      </c>
      <c r="H177" s="8">
        <f>_xlfn.XLOOKUP(D177, Sell!$A$3:$A$9, Sell!$E$3:$E$9) * Today!F177</f>
        <v>60</v>
      </c>
      <c r="I177" s="4" t="s">
        <v>67</v>
      </c>
    </row>
    <row r="178" spans="1:9" x14ac:dyDescent="0.3">
      <c r="A178" s="4" t="s">
        <v>73</v>
      </c>
      <c r="B178" s="4" t="s">
        <v>252</v>
      </c>
      <c r="C178" s="4">
        <v>176</v>
      </c>
      <c r="D178" s="4" t="s">
        <v>16</v>
      </c>
      <c r="E178" s="4" t="s">
        <v>30</v>
      </c>
      <c r="F178" s="4">
        <v>2</v>
      </c>
      <c r="G178" s="8">
        <f>VLOOKUP(D178, Products!A:D, 4, FALSE) * F178</f>
        <v>22</v>
      </c>
      <c r="H178" s="8">
        <f>_xlfn.XLOOKUP(D178, Sell!$A$3:$A$9, Sell!$E$3:$E$9) * Today!F178</f>
        <v>80</v>
      </c>
      <c r="I178" s="4" t="s">
        <v>69</v>
      </c>
    </row>
    <row r="179" spans="1:9" x14ac:dyDescent="0.3">
      <c r="A179" s="4" t="s">
        <v>73</v>
      </c>
      <c r="B179" s="4" t="s">
        <v>253</v>
      </c>
      <c r="C179" s="4">
        <v>177</v>
      </c>
      <c r="D179" s="4" t="s">
        <v>14</v>
      </c>
      <c r="E179" s="4" t="s">
        <v>68</v>
      </c>
      <c r="F179" s="4">
        <v>2</v>
      </c>
      <c r="G179" s="8">
        <f>VLOOKUP(D179, Products!A:D, 4, FALSE) * F179</f>
        <v>37</v>
      </c>
      <c r="H179" s="8">
        <f>_xlfn.XLOOKUP(D179, Sell!$A$3:$A$9, Sell!$E$3:$E$9) * Today!F179</f>
        <v>110</v>
      </c>
      <c r="I179" s="4" t="s">
        <v>67</v>
      </c>
    </row>
    <row r="180" spans="1:9" x14ac:dyDescent="0.3">
      <c r="A180" s="4" t="s">
        <v>73</v>
      </c>
      <c r="B180" s="4" t="s">
        <v>254</v>
      </c>
      <c r="C180" s="4">
        <v>178</v>
      </c>
      <c r="D180" s="4" t="s">
        <v>13</v>
      </c>
      <c r="E180" s="4" t="s">
        <v>28</v>
      </c>
      <c r="F180" s="4">
        <v>2</v>
      </c>
      <c r="G180" s="8">
        <f>VLOOKUP(D180, Products!A:D, 4, FALSE) * F180</f>
        <v>24</v>
      </c>
      <c r="H180" s="8">
        <f>_xlfn.XLOOKUP(D180, Sell!$A$3:$A$9, Sell!$E$3:$E$9) * Today!F180</f>
        <v>90</v>
      </c>
      <c r="I180" s="4" t="s">
        <v>67</v>
      </c>
    </row>
    <row r="181" spans="1:9" x14ac:dyDescent="0.3">
      <c r="A181" s="4" t="s">
        <v>73</v>
      </c>
      <c r="B181" s="4" t="s">
        <v>255</v>
      </c>
      <c r="C181" s="4">
        <v>179</v>
      </c>
      <c r="D181" s="4" t="s">
        <v>16</v>
      </c>
      <c r="E181" s="4" t="s">
        <v>30</v>
      </c>
      <c r="F181" s="4">
        <v>1</v>
      </c>
      <c r="G181" s="8">
        <f>VLOOKUP(D181, Products!A:D, 4, FALSE) * F181</f>
        <v>11</v>
      </c>
      <c r="H181" s="8">
        <f>_xlfn.XLOOKUP(D181, Sell!$A$3:$A$9, Sell!$E$3:$E$9) * Today!F181</f>
        <v>40</v>
      </c>
      <c r="I181" s="4" t="s">
        <v>69</v>
      </c>
    </row>
    <row r="182" spans="1:9" x14ac:dyDescent="0.3">
      <c r="A182" s="4" t="s">
        <v>73</v>
      </c>
      <c r="B182" s="4" t="s">
        <v>256</v>
      </c>
      <c r="C182" s="4">
        <v>180</v>
      </c>
      <c r="D182" s="4" t="s">
        <v>15</v>
      </c>
      <c r="E182" s="4" t="s">
        <v>29</v>
      </c>
      <c r="F182" s="4">
        <v>1</v>
      </c>
      <c r="G182" s="8">
        <f>VLOOKUP(D182, Products!A:D, 4, FALSE) * F182</f>
        <v>17</v>
      </c>
      <c r="H182" s="8">
        <f>_xlfn.XLOOKUP(D182, Sell!$A$3:$A$9, Sell!$E$3:$E$9) * Today!F182</f>
        <v>55</v>
      </c>
      <c r="I182" s="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358DB-EF00-452F-9833-205C0C7A8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Category</vt:lpstr>
      <vt:lpstr>Products</vt:lpstr>
      <vt:lpstr>Sell</vt:lpstr>
      <vt:lpstr>สรุปยอดการขายครึ่งปีแรก 2025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ทีปกร ทิพมนต์</dc:creator>
  <cp:lastModifiedBy>ทีปกร ทิพมนต์</cp:lastModifiedBy>
  <dcterms:created xsi:type="dcterms:W3CDTF">2025-08-16T13:04:47Z</dcterms:created>
  <dcterms:modified xsi:type="dcterms:W3CDTF">2025-08-17T18:12:05Z</dcterms:modified>
</cp:coreProperties>
</file>