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git\TreasuryFutureTrading\wind\"/>
    </mc:Choice>
  </mc:AlternateContent>
  <xr:revisionPtr revIDLastSave="0" documentId="13_ncr:1_{92F14BC6-A601-4BC2-B55C-96D17360B60F}" xr6:coauthVersionLast="47" xr6:coauthVersionMax="47" xr10:uidLastSave="{00000000-0000-0000-0000-000000000000}"/>
  <bookViews>
    <workbookView xWindow="28680" yWindow="-720" windowWidth="29040" windowHeight="17520" activeTab="3" xr2:uid="{00000000-000D-0000-FFFF-FFFF00000000}"/>
  </bookViews>
  <sheets>
    <sheet name="T2303-20230207" sheetId="1" r:id="rId1"/>
    <sheet name="T2303-20230208" sheetId="2" r:id="rId2"/>
    <sheet name="T2303-20230209" sheetId="3" r:id="rId3"/>
    <sheet name="T2303-20230210" sheetId="4" r:id="rId4"/>
  </sheets>
  <definedNames>
    <definedName name="_xlnm._FilterDatabase" localSheetId="0" hidden="1">'T2303-20230207'!$A$1:$AS$56</definedName>
    <definedName name="_xlnm._FilterDatabase" localSheetId="1" hidden="1">'T2303-20230208'!$A$1:$AE$59</definedName>
    <definedName name="_xlnm._FilterDatabase" localSheetId="2" hidden="1">'T2303-20230209'!$A$1:$AD$57</definedName>
    <definedName name="_xlnm._FilterDatabase" localSheetId="3" hidden="1">'T2303-20230210'!$A$1:$H$56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8" i="4" l="1"/>
  <c r="P56" i="4"/>
  <c r="O56" i="4"/>
  <c r="L56" i="4"/>
  <c r="P32" i="4"/>
  <c r="O32" i="4"/>
  <c r="P27" i="4"/>
  <c r="O27" i="4"/>
  <c r="P19" i="4"/>
  <c r="O19" i="4"/>
  <c r="N58" i="4"/>
  <c r="N44" i="4"/>
  <c r="L44" i="4"/>
  <c r="N29" i="4"/>
  <c r="L29" i="4"/>
  <c r="N24" i="4"/>
  <c r="L24" i="4"/>
  <c r="N17" i="4"/>
  <c r="L17" i="4"/>
  <c r="K58" i="4"/>
  <c r="K53" i="4"/>
  <c r="J53" i="4"/>
  <c r="I53" i="4"/>
  <c r="K44" i="4"/>
  <c r="J44" i="4"/>
  <c r="K32" i="4"/>
  <c r="I32" i="4"/>
  <c r="K29" i="4"/>
  <c r="J29" i="4"/>
  <c r="K24" i="4"/>
  <c r="J24" i="4"/>
  <c r="K17" i="4"/>
  <c r="J17" i="4"/>
  <c r="L43" i="4"/>
  <c r="L42" i="4"/>
  <c r="L36" i="4"/>
  <c r="L34" i="4"/>
  <c r="L32" i="4"/>
  <c r="L27" i="4"/>
  <c r="L19" i="4"/>
  <c r="L15" i="4"/>
  <c r="L12" i="4"/>
  <c r="L11" i="4"/>
  <c r="L10" i="4"/>
  <c r="J43" i="4"/>
  <c r="J42" i="4"/>
  <c r="J36" i="4"/>
  <c r="J34" i="4"/>
  <c r="J32" i="4"/>
  <c r="J27" i="4"/>
  <c r="J19" i="4"/>
  <c r="J15" i="4"/>
  <c r="J12" i="4"/>
  <c r="J11" i="4"/>
  <c r="J10" i="4"/>
  <c r="M52" i="4"/>
  <c r="M50" i="4"/>
  <c r="M46" i="4"/>
  <c r="M44" i="4"/>
  <c r="M30" i="4"/>
  <c r="M29" i="4"/>
  <c r="M24" i="4"/>
  <c r="M17" i="4"/>
  <c r="I52" i="4"/>
  <c r="I50" i="4"/>
  <c r="I46" i="4"/>
  <c r="I44" i="4"/>
  <c r="I30" i="4"/>
  <c r="I29" i="4"/>
  <c r="I24" i="4"/>
  <c r="I17" i="4"/>
  <c r="E3" i="4"/>
  <c r="E4" i="4"/>
  <c r="E5" i="4"/>
  <c r="E6" i="4"/>
  <c r="E7" i="4"/>
  <c r="E8" i="4"/>
  <c r="E9" i="4"/>
  <c r="E10" i="4"/>
  <c r="E11" i="4"/>
  <c r="E12" i="4"/>
  <c r="E13" i="4"/>
  <c r="E14" i="4"/>
  <c r="G16" i="4" s="1"/>
  <c r="E15" i="4"/>
  <c r="E16" i="4"/>
  <c r="E17" i="4"/>
  <c r="E18" i="4"/>
  <c r="E19" i="4"/>
  <c r="E20" i="4"/>
  <c r="E21" i="4"/>
  <c r="E22" i="4"/>
  <c r="E23" i="4"/>
  <c r="F25" i="4" s="1"/>
  <c r="E24" i="4"/>
  <c r="E25" i="4"/>
  <c r="E26" i="4"/>
  <c r="G28" i="4" s="1"/>
  <c r="E27" i="4"/>
  <c r="E28" i="4"/>
  <c r="E29" i="4"/>
  <c r="E30" i="4"/>
  <c r="E31" i="4"/>
  <c r="E32" i="4"/>
  <c r="E33" i="4"/>
  <c r="E34" i="4"/>
  <c r="E35" i="4"/>
  <c r="E36" i="4"/>
  <c r="E37" i="4"/>
  <c r="E38" i="4"/>
  <c r="G40" i="4" s="1"/>
  <c r="E39" i="4"/>
  <c r="E40" i="4"/>
  <c r="E41" i="4"/>
  <c r="E42" i="4"/>
  <c r="E43" i="4"/>
  <c r="E44" i="4"/>
  <c r="E45" i="4"/>
  <c r="E46" i="4"/>
  <c r="E47" i="4"/>
  <c r="E48" i="4"/>
  <c r="F50" i="4" s="1"/>
  <c r="E49" i="4"/>
  <c r="E50" i="4"/>
  <c r="G52" i="4" s="1"/>
  <c r="E51" i="4"/>
  <c r="E52" i="4"/>
  <c r="E2" i="4"/>
  <c r="G4" i="4" s="1"/>
  <c r="AF57" i="3"/>
  <c r="AF51" i="3"/>
  <c r="AE51" i="3"/>
  <c r="AF38" i="3"/>
  <c r="AE38" i="3"/>
  <c r="AF28" i="3"/>
  <c r="AE28" i="3"/>
  <c r="AF24" i="3"/>
  <c r="AE24" i="3"/>
  <c r="AF19" i="3"/>
  <c r="AE19" i="3"/>
  <c r="AM60" i="2"/>
  <c r="AM51" i="2"/>
  <c r="AL51" i="2"/>
  <c r="AM50" i="2"/>
  <c r="AL50" i="2"/>
  <c r="AM36" i="2"/>
  <c r="AL36" i="2"/>
  <c r="AM10" i="2"/>
  <c r="AL10" i="2"/>
  <c r="AM6" i="2"/>
  <c r="AL6" i="2"/>
  <c r="BB57" i="1"/>
  <c r="BB49" i="1"/>
  <c r="BA49" i="1"/>
  <c r="AX49" i="1"/>
  <c r="AW49" i="1"/>
  <c r="BA43" i="1"/>
  <c r="BB43" i="1" s="1"/>
  <c r="BB28" i="1"/>
  <c r="BA28" i="1"/>
  <c r="AZ29" i="1"/>
  <c r="BB19" i="1"/>
  <c r="BA19" i="1"/>
  <c r="AZ22" i="1"/>
  <c r="AD57" i="3"/>
  <c r="AD40" i="3"/>
  <c r="AB40" i="3"/>
  <c r="AD36" i="3"/>
  <c r="AB36" i="3"/>
  <c r="AD26" i="3"/>
  <c r="AB26" i="3"/>
  <c r="AD22" i="3"/>
  <c r="AB22" i="3"/>
  <c r="AD10" i="3"/>
  <c r="AA10" i="3"/>
  <c r="AB10" i="3"/>
  <c r="AA57" i="3"/>
  <c r="AA55" i="3"/>
  <c r="Z55" i="3"/>
  <c r="Y55" i="3"/>
  <c r="AA40" i="3"/>
  <c r="Z40" i="3"/>
  <c r="AA36" i="3"/>
  <c r="Z36" i="3"/>
  <c r="AA26" i="3"/>
  <c r="Z26" i="3"/>
  <c r="AA22" i="3"/>
  <c r="Z22" i="3"/>
  <c r="Y19" i="3"/>
  <c r="AA19" i="3" s="1"/>
  <c r="Z10" i="3"/>
  <c r="AB38" i="3"/>
  <c r="AB33" i="3"/>
  <c r="AB32" i="3"/>
  <c r="AB31" i="3"/>
  <c r="AB28" i="3"/>
  <c r="AB24" i="3"/>
  <c r="AB20" i="3"/>
  <c r="AB19" i="3"/>
  <c r="AB7" i="3"/>
  <c r="AB4" i="3"/>
  <c r="Z38" i="3"/>
  <c r="Z33" i="3"/>
  <c r="Z32" i="3"/>
  <c r="Z31" i="3"/>
  <c r="Z28" i="3"/>
  <c r="Z24" i="3"/>
  <c r="Z20" i="3"/>
  <c r="Z19" i="3"/>
  <c r="Z7" i="3"/>
  <c r="Z4" i="3"/>
  <c r="AC50" i="3"/>
  <c r="AC49" i="3"/>
  <c r="AC46" i="3"/>
  <c r="AC44" i="3"/>
  <c r="AC41" i="3"/>
  <c r="AC40" i="3"/>
  <c r="AC36" i="3"/>
  <c r="AC26" i="3"/>
  <c r="AC22" i="3"/>
  <c r="AC17" i="3"/>
  <c r="AC16" i="3"/>
  <c r="AC14" i="3"/>
  <c r="AC13" i="3"/>
  <c r="AC11" i="3"/>
  <c r="AC10" i="3"/>
  <c r="Y50" i="3"/>
  <c r="Y49" i="3"/>
  <c r="Y46" i="3"/>
  <c r="Y44" i="3"/>
  <c r="Y41" i="3"/>
  <c r="Y40" i="3"/>
  <c r="Y36" i="3"/>
  <c r="Y26" i="3"/>
  <c r="Y22" i="3"/>
  <c r="Y17" i="3"/>
  <c r="Y16" i="3"/>
  <c r="Y14" i="3"/>
  <c r="Y13" i="3"/>
  <c r="Y11" i="3"/>
  <c r="Y10" i="3"/>
  <c r="U3" i="3"/>
  <c r="U4" i="3"/>
  <c r="W4" i="3" s="1"/>
  <c r="U5" i="3"/>
  <c r="U6" i="3"/>
  <c r="U7" i="3"/>
  <c r="U8" i="3"/>
  <c r="U9" i="3"/>
  <c r="U10" i="3"/>
  <c r="U11" i="3"/>
  <c r="U12" i="3"/>
  <c r="U13" i="3"/>
  <c r="W15" i="3" s="1"/>
  <c r="U14" i="3"/>
  <c r="U15" i="3"/>
  <c r="U16" i="3"/>
  <c r="U17" i="3"/>
  <c r="U18" i="3"/>
  <c r="U19" i="3"/>
  <c r="U20" i="3"/>
  <c r="U21" i="3"/>
  <c r="U22" i="3"/>
  <c r="U23" i="3"/>
  <c r="U24" i="3"/>
  <c r="U25" i="3"/>
  <c r="W27" i="3" s="1"/>
  <c r="U26" i="3"/>
  <c r="V28" i="3" s="1"/>
  <c r="U27" i="3"/>
  <c r="U28" i="3"/>
  <c r="U29" i="3"/>
  <c r="U30" i="3"/>
  <c r="U31" i="3"/>
  <c r="U32" i="3"/>
  <c r="U33" i="3"/>
  <c r="U34" i="3"/>
  <c r="U35" i="3"/>
  <c r="U36" i="3"/>
  <c r="U37" i="3"/>
  <c r="W39" i="3" s="1"/>
  <c r="U38" i="3"/>
  <c r="V40" i="3" s="1"/>
  <c r="U39" i="3"/>
  <c r="U40" i="3"/>
  <c r="U41" i="3"/>
  <c r="U42" i="3"/>
  <c r="U43" i="3"/>
  <c r="U44" i="3"/>
  <c r="U45" i="3"/>
  <c r="U46" i="3"/>
  <c r="U47" i="3"/>
  <c r="U48" i="3"/>
  <c r="U49" i="3"/>
  <c r="W51" i="3" s="1"/>
  <c r="U50" i="3"/>
  <c r="U51" i="3"/>
  <c r="U52" i="3"/>
  <c r="U53" i="3"/>
  <c r="U54" i="3"/>
  <c r="U55" i="3"/>
  <c r="U56" i="3"/>
  <c r="U57" i="3"/>
  <c r="U2" i="3"/>
  <c r="AK60" i="2"/>
  <c r="AK57" i="2"/>
  <c r="AJ57" i="2"/>
  <c r="AI57" i="2"/>
  <c r="AK43" i="2"/>
  <c r="AI43" i="2"/>
  <c r="AK25" i="2"/>
  <c r="AI25" i="2"/>
  <c r="AK8" i="2"/>
  <c r="AI8" i="2"/>
  <c r="AH60" i="2"/>
  <c r="AH51" i="2"/>
  <c r="AF51" i="2"/>
  <c r="AH50" i="2"/>
  <c r="AF50" i="2"/>
  <c r="AH36" i="2"/>
  <c r="AF36" i="2"/>
  <c r="AH25" i="2"/>
  <c r="AG25" i="2"/>
  <c r="AH10" i="2"/>
  <c r="AF10" i="2"/>
  <c r="AH6" i="2"/>
  <c r="AF6" i="2"/>
  <c r="AI51" i="2"/>
  <c r="AI50" i="2"/>
  <c r="AI36" i="2"/>
  <c r="AI20" i="2"/>
  <c r="AI16" i="2"/>
  <c r="AI10" i="2"/>
  <c r="AI6" i="2"/>
  <c r="AG51" i="2"/>
  <c r="AG50" i="2"/>
  <c r="AG36" i="2"/>
  <c r="AG20" i="2"/>
  <c r="AG16" i="2"/>
  <c r="AG10" i="2"/>
  <c r="AG6" i="2"/>
  <c r="AJ43" i="2"/>
  <c r="AJ33" i="2"/>
  <c r="AJ32" i="2"/>
  <c r="AJ28" i="2"/>
  <c r="AJ27" i="2"/>
  <c r="AJ25" i="2"/>
  <c r="AJ8" i="2"/>
  <c r="AJ4" i="2"/>
  <c r="AF43" i="2"/>
  <c r="AF33" i="2"/>
  <c r="AF32" i="2"/>
  <c r="AF28" i="2"/>
  <c r="AF27" i="2"/>
  <c r="AF25" i="2"/>
  <c r="AF8" i="2"/>
  <c r="AF4" i="2"/>
  <c r="AC47" i="2"/>
  <c r="AB3" i="2"/>
  <c r="AC5" i="2" s="1"/>
  <c r="AB4" i="2"/>
  <c r="AB5" i="2"/>
  <c r="AB6" i="2"/>
  <c r="AB7" i="2"/>
  <c r="AB8" i="2"/>
  <c r="AB9" i="2"/>
  <c r="AB10" i="2"/>
  <c r="AB11" i="2"/>
  <c r="AC11" i="2" s="1"/>
  <c r="AB12" i="2"/>
  <c r="AB13" i="2"/>
  <c r="AB14" i="2"/>
  <c r="AB15" i="2"/>
  <c r="AC17" i="2" s="1"/>
  <c r="AB16" i="2"/>
  <c r="AB17" i="2"/>
  <c r="AB18" i="2"/>
  <c r="AB19" i="2"/>
  <c r="AB20" i="2"/>
  <c r="AB21" i="2"/>
  <c r="AB22" i="2"/>
  <c r="AC23" i="2" s="1"/>
  <c r="AB23" i="2"/>
  <c r="AB24" i="2"/>
  <c r="AB25" i="2"/>
  <c r="AB26" i="2"/>
  <c r="AC28" i="2" s="1"/>
  <c r="AB27" i="2"/>
  <c r="AC29" i="2" s="1"/>
  <c r="AB28" i="2"/>
  <c r="AB29" i="2"/>
  <c r="AB30" i="2"/>
  <c r="AB31" i="2"/>
  <c r="AB32" i="2"/>
  <c r="AB33" i="2"/>
  <c r="AB34" i="2"/>
  <c r="AB35" i="2"/>
  <c r="AB36" i="2"/>
  <c r="AB37" i="2"/>
  <c r="AB38" i="2"/>
  <c r="AB39" i="2"/>
  <c r="AC41" i="2" s="1"/>
  <c r="AB40" i="2"/>
  <c r="AB41" i="2"/>
  <c r="AB42" i="2"/>
  <c r="AB43" i="2"/>
  <c r="AB44" i="2"/>
  <c r="AB45" i="2"/>
  <c r="AB46" i="2"/>
  <c r="AB47" i="2"/>
  <c r="AB48" i="2"/>
  <c r="AB49" i="2"/>
  <c r="AB50" i="2"/>
  <c r="AB51" i="2"/>
  <c r="AC53" i="2" s="1"/>
  <c r="AB52" i="2"/>
  <c r="AB53" i="2"/>
  <c r="AB54" i="2"/>
  <c r="AB55" i="2"/>
  <c r="AB56" i="2"/>
  <c r="AB57" i="2"/>
  <c r="AB2" i="2"/>
  <c r="AZ49" i="1"/>
  <c r="AZ57" i="1" s="1"/>
  <c r="AW29" i="1"/>
  <c r="AW22" i="1"/>
  <c r="AY46" i="1"/>
  <c r="AW46" i="1"/>
  <c r="AY43" i="1"/>
  <c r="AX43" i="1"/>
  <c r="AY28" i="1"/>
  <c r="AY19" i="1"/>
  <c r="AW45" i="1"/>
  <c r="AW43" i="1"/>
  <c r="AW28" i="1"/>
  <c r="AW19" i="1"/>
  <c r="AX47" i="1"/>
  <c r="AX46" i="1"/>
  <c r="AX41" i="1"/>
  <c r="AX35" i="1"/>
  <c r="AX34" i="1"/>
  <c r="AX29" i="1"/>
  <c r="AX26" i="1"/>
  <c r="AX24" i="1"/>
  <c r="AX22" i="1"/>
  <c r="AX15" i="1"/>
  <c r="AX12" i="1"/>
  <c r="AX10" i="1"/>
  <c r="AX4" i="1"/>
  <c r="AU47" i="1"/>
  <c r="AU45" i="1"/>
  <c r="AU46" i="1" s="1"/>
  <c r="AU43" i="1"/>
  <c r="AU28" i="1"/>
  <c r="AU19" i="1"/>
  <c r="AT47" i="1"/>
  <c r="AT46" i="1"/>
  <c r="AT41" i="1"/>
  <c r="AT35" i="1"/>
  <c r="AT34" i="1"/>
  <c r="AT29" i="1"/>
  <c r="AT26" i="1"/>
  <c r="AT24" i="1"/>
  <c r="AT22" i="1"/>
  <c r="AT15" i="1"/>
  <c r="AT12" i="1"/>
  <c r="AT10" i="1"/>
  <c r="AT4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M50" i="1"/>
  <c r="AM42" i="1"/>
  <c r="AM34" i="1"/>
  <c r="AM33" i="1"/>
  <c r="AM26" i="1"/>
  <c r="AM29" i="1" s="1"/>
  <c r="AM21" i="1"/>
  <c r="AN49" i="1"/>
  <c r="AN48" i="1"/>
  <c r="AN45" i="1"/>
  <c r="AN40" i="1"/>
  <c r="AN42" i="1" s="1"/>
  <c r="AN36" i="1"/>
  <c r="AN29" i="1"/>
  <c r="AN15" i="1"/>
  <c r="AN12" i="1"/>
  <c r="AN10" i="1"/>
  <c r="AN8" i="1"/>
  <c r="AN6" i="1"/>
  <c r="AK50" i="1"/>
  <c r="AK42" i="1"/>
  <c r="AK34" i="1"/>
  <c r="AK33" i="1"/>
  <c r="AK26" i="1"/>
  <c r="AK29" i="1" s="1"/>
  <c r="AK21" i="1"/>
  <c r="AJ49" i="1"/>
  <c r="AJ48" i="1"/>
  <c r="AJ45" i="1"/>
  <c r="AJ40" i="1"/>
  <c r="AJ42" i="1" s="1"/>
  <c r="AJ36" i="1"/>
  <c r="AJ29" i="1"/>
  <c r="AJ15" i="1"/>
  <c r="AJ12" i="1"/>
  <c r="AJ10" i="1"/>
  <c r="AJ8" i="1"/>
  <c r="AJ6" i="1"/>
  <c r="V6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2" i="1"/>
  <c r="Q49" i="3"/>
  <c r="Q48" i="3"/>
  <c r="Q46" i="3"/>
  <c r="Q44" i="3"/>
  <c r="Q40" i="3"/>
  <c r="Q35" i="3"/>
  <c r="Q22" i="3"/>
  <c r="Q17" i="3"/>
  <c r="Q16" i="3"/>
  <c r="Q12" i="3"/>
  <c r="Q10" i="3"/>
  <c r="P54" i="3"/>
  <c r="P52" i="3"/>
  <c r="P41" i="3"/>
  <c r="P44" i="3" s="1"/>
  <c r="P38" i="3"/>
  <c r="P40" i="3" s="1"/>
  <c r="P33" i="3"/>
  <c r="P31" i="3"/>
  <c r="P28" i="3"/>
  <c r="P27" i="3"/>
  <c r="P25" i="3"/>
  <c r="P24" i="3"/>
  <c r="P7" i="3"/>
  <c r="P10" i="3" s="1"/>
  <c r="R10" i="3" s="1"/>
  <c r="N54" i="3"/>
  <c r="N52" i="3"/>
  <c r="N41" i="3"/>
  <c r="N44" i="3" s="1"/>
  <c r="N38" i="3"/>
  <c r="N40" i="3" s="1"/>
  <c r="N33" i="3"/>
  <c r="N31" i="3"/>
  <c r="N28" i="3"/>
  <c r="N27" i="3"/>
  <c r="N25" i="3"/>
  <c r="N24" i="3"/>
  <c r="N7" i="3"/>
  <c r="N10" i="3" s="1"/>
  <c r="M49" i="3"/>
  <c r="M48" i="3"/>
  <c r="M46" i="3"/>
  <c r="M52" i="3" s="1"/>
  <c r="O52" i="3" s="1"/>
  <c r="M44" i="3"/>
  <c r="M40" i="3"/>
  <c r="M35" i="3"/>
  <c r="M22" i="3"/>
  <c r="M17" i="3"/>
  <c r="M16" i="3"/>
  <c r="M12" i="3"/>
  <c r="M1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2" i="3"/>
  <c r="W57" i="2"/>
  <c r="X53" i="2"/>
  <c r="T53" i="2"/>
  <c r="L53" i="2"/>
  <c r="G53" i="2"/>
  <c r="U52" i="2"/>
  <c r="G52" i="2"/>
  <c r="G51" i="2"/>
  <c r="G50" i="2"/>
  <c r="G49" i="2"/>
  <c r="G48" i="2"/>
  <c r="N47" i="2"/>
  <c r="K47" i="2"/>
  <c r="G47" i="2"/>
  <c r="G46" i="2"/>
  <c r="H50" i="2" s="1"/>
  <c r="G45" i="2"/>
  <c r="X44" i="2"/>
  <c r="T44" i="2"/>
  <c r="N44" i="2"/>
  <c r="K44" i="2"/>
  <c r="G44" i="2"/>
  <c r="X43" i="2"/>
  <c r="T43" i="2"/>
  <c r="N43" i="2"/>
  <c r="K43" i="2"/>
  <c r="G43" i="2"/>
  <c r="G42" i="2"/>
  <c r="G41" i="2"/>
  <c r="G40" i="2"/>
  <c r="G39" i="2"/>
  <c r="H43" i="2" s="1"/>
  <c r="G38" i="2"/>
  <c r="N37" i="2"/>
  <c r="K37" i="2"/>
  <c r="G37" i="2"/>
  <c r="W36" i="2"/>
  <c r="U36" i="2"/>
  <c r="G36" i="2"/>
  <c r="G35" i="2"/>
  <c r="G34" i="2"/>
  <c r="X33" i="2"/>
  <c r="T33" i="2"/>
  <c r="N33" i="2"/>
  <c r="K33" i="2"/>
  <c r="G33" i="2"/>
  <c r="R35" i="2" s="1"/>
  <c r="N32" i="2"/>
  <c r="K32" i="2"/>
  <c r="G32" i="2"/>
  <c r="N31" i="2"/>
  <c r="K31" i="2"/>
  <c r="G31" i="2"/>
  <c r="G30" i="2"/>
  <c r="X29" i="2"/>
  <c r="T29" i="2"/>
  <c r="T36" i="2" s="1"/>
  <c r="G29" i="2"/>
  <c r="R31" i="2" s="1"/>
  <c r="G28" i="2"/>
  <c r="I30" i="2" s="1"/>
  <c r="X27" i="2"/>
  <c r="X36" i="2" s="1"/>
  <c r="Y36" i="2" s="1"/>
  <c r="T27" i="2"/>
  <c r="N27" i="2"/>
  <c r="K27" i="2"/>
  <c r="G27" i="2"/>
  <c r="G26" i="2"/>
  <c r="G25" i="2"/>
  <c r="W24" i="2"/>
  <c r="U24" i="2"/>
  <c r="U27" i="2" s="1"/>
  <c r="G24" i="2"/>
  <c r="R26" i="2" s="1"/>
  <c r="G23" i="2"/>
  <c r="G22" i="2"/>
  <c r="X21" i="2"/>
  <c r="X24" i="2" s="1"/>
  <c r="T21" i="2"/>
  <c r="N21" i="2"/>
  <c r="K21" i="2"/>
  <c r="G21" i="2"/>
  <c r="G20" i="2"/>
  <c r="W19" i="2"/>
  <c r="U19" i="2"/>
  <c r="U21" i="2" s="1"/>
  <c r="V21" i="2" s="1"/>
  <c r="G19" i="2"/>
  <c r="G18" i="2"/>
  <c r="G17" i="2"/>
  <c r="G16" i="2"/>
  <c r="X15" i="2"/>
  <c r="X19" i="2" s="1"/>
  <c r="T15" i="2"/>
  <c r="N15" i="2"/>
  <c r="K15" i="2"/>
  <c r="G15" i="2"/>
  <c r="G14" i="2"/>
  <c r="U13" i="2"/>
  <c r="G13" i="2"/>
  <c r="G12" i="2"/>
  <c r="N11" i="2"/>
  <c r="K11" i="2"/>
  <c r="G11" i="2"/>
  <c r="U10" i="2"/>
  <c r="N10" i="2"/>
  <c r="K10" i="2"/>
  <c r="G10" i="2"/>
  <c r="G9" i="2"/>
  <c r="G8" i="2"/>
  <c r="G7" i="2"/>
  <c r="U6" i="2"/>
  <c r="G6" i="2"/>
  <c r="G5" i="2"/>
  <c r="G4" i="2"/>
  <c r="R6" i="2" s="1"/>
  <c r="G3" i="2"/>
  <c r="Q5" i="2" s="1"/>
  <c r="G2" i="2"/>
  <c r="Y56" i="1"/>
  <c r="I55" i="1"/>
  <c r="I54" i="1"/>
  <c r="I53" i="1"/>
  <c r="W52" i="1"/>
  <c r="I52" i="1"/>
  <c r="I51" i="1"/>
  <c r="Z50" i="1"/>
  <c r="V50" i="1"/>
  <c r="P50" i="1"/>
  <c r="M50" i="1"/>
  <c r="I50" i="1"/>
  <c r="I49" i="1"/>
  <c r="Z48" i="1"/>
  <c r="V48" i="1"/>
  <c r="I48" i="1"/>
  <c r="Y47" i="1"/>
  <c r="W47" i="1"/>
  <c r="I47" i="1"/>
  <c r="I46" i="1"/>
  <c r="P45" i="1"/>
  <c r="M45" i="1"/>
  <c r="I45" i="1"/>
  <c r="I44" i="1"/>
  <c r="Z43" i="1"/>
  <c r="Z47" i="1" s="1"/>
  <c r="V43" i="1"/>
  <c r="V47" i="1" s="1"/>
  <c r="I43" i="1"/>
  <c r="I42" i="1"/>
  <c r="I41" i="1"/>
  <c r="Z40" i="1"/>
  <c r="V40" i="1"/>
  <c r="I40" i="1"/>
  <c r="Y39" i="1"/>
  <c r="W39" i="1"/>
  <c r="W40" i="1" s="1"/>
  <c r="I39" i="1"/>
  <c r="I38" i="1"/>
  <c r="I37" i="1"/>
  <c r="Z36" i="1"/>
  <c r="V36" i="1"/>
  <c r="I36" i="1"/>
  <c r="I35" i="1"/>
  <c r="Y34" i="1"/>
  <c r="Y36" i="1" s="1"/>
  <c r="W34" i="1"/>
  <c r="W36" i="1" s="1"/>
  <c r="P34" i="1"/>
  <c r="M34" i="1"/>
  <c r="I34" i="1"/>
  <c r="Y33" i="1"/>
  <c r="W33" i="1"/>
  <c r="P33" i="1"/>
  <c r="M33" i="1"/>
  <c r="I33" i="1"/>
  <c r="I32" i="1"/>
  <c r="I31" i="1"/>
  <c r="I30" i="1"/>
  <c r="Z29" i="1"/>
  <c r="Z33" i="1" s="1"/>
  <c r="V29" i="1"/>
  <c r="V33" i="1" s="1"/>
  <c r="I29" i="1"/>
  <c r="I28" i="1"/>
  <c r="P27" i="1"/>
  <c r="M27" i="1"/>
  <c r="I27" i="1"/>
  <c r="Y26" i="1"/>
  <c r="W26" i="1"/>
  <c r="I26" i="1"/>
  <c r="Z25" i="1"/>
  <c r="V25" i="1"/>
  <c r="P25" i="1"/>
  <c r="M25" i="1"/>
  <c r="I25" i="1"/>
  <c r="Z24" i="1"/>
  <c r="V24" i="1"/>
  <c r="I24" i="1"/>
  <c r="I23" i="1"/>
  <c r="Z22" i="1"/>
  <c r="V22" i="1"/>
  <c r="I22" i="1"/>
  <c r="I21" i="1"/>
  <c r="P20" i="1"/>
  <c r="M20" i="1"/>
  <c r="I20" i="1"/>
  <c r="Y19" i="1"/>
  <c r="W19" i="1"/>
  <c r="P19" i="1"/>
  <c r="M19" i="1"/>
  <c r="I19" i="1"/>
  <c r="I18" i="1"/>
  <c r="I17" i="1"/>
  <c r="I16" i="1"/>
  <c r="Z15" i="1"/>
  <c r="V15" i="1"/>
  <c r="I15" i="1"/>
  <c r="I14" i="1"/>
  <c r="P13" i="1"/>
  <c r="M13" i="1"/>
  <c r="I13" i="1"/>
  <c r="Z12" i="1"/>
  <c r="V12" i="1"/>
  <c r="P12" i="1"/>
  <c r="M12" i="1"/>
  <c r="I12" i="1"/>
  <c r="I11" i="1"/>
  <c r="Z10" i="1"/>
  <c r="V10" i="1"/>
  <c r="I10" i="1"/>
  <c r="I9" i="1"/>
  <c r="Z8" i="1"/>
  <c r="V8" i="1"/>
  <c r="P8" i="1"/>
  <c r="M8" i="1"/>
  <c r="I8" i="1"/>
  <c r="I7" i="1"/>
  <c r="Z6" i="1"/>
  <c r="I6" i="1"/>
  <c r="I5" i="1"/>
  <c r="I4" i="1"/>
  <c r="I3" i="1"/>
  <c r="I2" i="1"/>
  <c r="G50" i="4" l="1"/>
  <c r="H50" i="4" s="1"/>
  <c r="F38" i="4"/>
  <c r="F26" i="4"/>
  <c r="G14" i="4"/>
  <c r="G49" i="4"/>
  <c r="F37" i="4"/>
  <c r="G25" i="4"/>
  <c r="G13" i="4"/>
  <c r="F39" i="4"/>
  <c r="F27" i="4"/>
  <c r="G37" i="4"/>
  <c r="H37" i="4" s="1"/>
  <c r="G27" i="4"/>
  <c r="G38" i="4"/>
  <c r="H38" i="4" s="1"/>
  <c r="F51" i="4"/>
  <c r="F49" i="4"/>
  <c r="H49" i="4" s="1"/>
  <c r="G26" i="4"/>
  <c r="H26" i="4" s="1"/>
  <c r="F15" i="4"/>
  <c r="G36" i="4"/>
  <c r="G15" i="4"/>
  <c r="G8" i="4"/>
  <c r="F13" i="4"/>
  <c r="H13" i="4" s="1"/>
  <c r="G21" i="4"/>
  <c r="H21" i="4" s="1"/>
  <c r="G51" i="4"/>
  <c r="H25" i="4"/>
  <c r="F42" i="4"/>
  <c r="F30" i="4"/>
  <c r="F18" i="4"/>
  <c r="F14" i="4"/>
  <c r="H14" i="4" s="1"/>
  <c r="G41" i="4"/>
  <c r="G29" i="4"/>
  <c r="G17" i="4"/>
  <c r="G5" i="4"/>
  <c r="G39" i="4"/>
  <c r="H8" i="4"/>
  <c r="H45" i="4"/>
  <c r="G12" i="4"/>
  <c r="F48" i="4"/>
  <c r="F36" i="4"/>
  <c r="F24" i="4"/>
  <c r="F12" i="4"/>
  <c r="F47" i="4"/>
  <c r="F23" i="4"/>
  <c r="F46" i="4"/>
  <c r="F34" i="4"/>
  <c r="F22" i="4"/>
  <c r="H22" i="4" s="1"/>
  <c r="F10" i="4"/>
  <c r="H10" i="4" s="1"/>
  <c r="G47" i="4"/>
  <c r="H47" i="4" s="1"/>
  <c r="G35" i="4"/>
  <c r="G23" i="4"/>
  <c r="G11" i="4"/>
  <c r="F11" i="4"/>
  <c r="G48" i="4"/>
  <c r="F45" i="4"/>
  <c r="F33" i="4"/>
  <c r="F21" i="4"/>
  <c r="F9" i="4"/>
  <c r="H9" i="4" s="1"/>
  <c r="G46" i="4"/>
  <c r="H46" i="4" s="1"/>
  <c r="G34" i="4"/>
  <c r="G22" i="4"/>
  <c r="G10" i="4"/>
  <c r="G24" i="4"/>
  <c r="F44" i="4"/>
  <c r="F32" i="4"/>
  <c r="H32" i="4" s="1"/>
  <c r="F20" i="4"/>
  <c r="F8" i="4"/>
  <c r="G9" i="4"/>
  <c r="F35" i="4"/>
  <c r="H35" i="4" s="1"/>
  <c r="F43" i="4"/>
  <c r="H43" i="4" s="1"/>
  <c r="F31" i="4"/>
  <c r="H31" i="4" s="1"/>
  <c r="F19" i="4"/>
  <c r="H19" i="4" s="1"/>
  <c r="F7" i="4"/>
  <c r="H7" i="4" s="1"/>
  <c r="G32" i="4"/>
  <c r="G20" i="4"/>
  <c r="G33" i="4"/>
  <c r="G44" i="4"/>
  <c r="G31" i="4"/>
  <c r="G19" i="4"/>
  <c r="G7" i="4"/>
  <c r="F4" i="4"/>
  <c r="H4" i="4" s="1"/>
  <c r="F41" i="4"/>
  <c r="H41" i="4" s="1"/>
  <c r="F29" i="4"/>
  <c r="F17" i="4"/>
  <c r="F5" i="4"/>
  <c r="H5" i="4" s="1"/>
  <c r="G42" i="4"/>
  <c r="H42" i="4" s="1"/>
  <c r="G30" i="4"/>
  <c r="G18" i="4"/>
  <c r="H18" i="4" s="1"/>
  <c r="G6" i="4"/>
  <c r="G45" i="4"/>
  <c r="F28" i="4"/>
  <c r="H28" i="4" s="1"/>
  <c r="F6" i="4"/>
  <c r="G43" i="4"/>
  <c r="F52" i="4"/>
  <c r="H52" i="4" s="1"/>
  <c r="F40" i="4"/>
  <c r="H40" i="4" s="1"/>
  <c r="F16" i="4"/>
  <c r="H16" i="4" s="1"/>
  <c r="O40" i="3"/>
  <c r="V53" i="3"/>
  <c r="V41" i="3"/>
  <c r="V29" i="3"/>
  <c r="V17" i="3"/>
  <c r="V5" i="3"/>
  <c r="V49" i="3"/>
  <c r="X49" i="3" s="1"/>
  <c r="V26" i="3"/>
  <c r="M24" i="3"/>
  <c r="O24" i="3" s="1"/>
  <c r="O57" i="3" s="1"/>
  <c r="N35" i="3"/>
  <c r="O35" i="3" s="1"/>
  <c r="V37" i="3"/>
  <c r="W25" i="3"/>
  <c r="V13" i="3"/>
  <c r="V4" i="3"/>
  <c r="V50" i="3"/>
  <c r="W12" i="3"/>
  <c r="W35" i="3"/>
  <c r="W10" i="3"/>
  <c r="O44" i="3"/>
  <c r="R52" i="3"/>
  <c r="V51" i="3"/>
  <c r="X51" i="3" s="1"/>
  <c r="W14" i="3"/>
  <c r="W47" i="3"/>
  <c r="W46" i="3"/>
  <c r="X46" i="3" s="1"/>
  <c r="W34" i="3"/>
  <c r="V27" i="3"/>
  <c r="W38" i="3"/>
  <c r="W36" i="3"/>
  <c r="W11" i="3"/>
  <c r="Q24" i="3"/>
  <c r="R24" i="3" s="1"/>
  <c r="V54" i="3"/>
  <c r="V42" i="3"/>
  <c r="V30" i="3"/>
  <c r="X30" i="3" s="1"/>
  <c r="V18" i="3"/>
  <c r="X18" i="3" s="1"/>
  <c r="V6" i="3"/>
  <c r="X6" i="3" s="1"/>
  <c r="V15" i="3"/>
  <c r="X15" i="3" s="1"/>
  <c r="V14" i="3"/>
  <c r="W13" i="3"/>
  <c r="V39" i="3"/>
  <c r="Q52" i="3"/>
  <c r="V38" i="3"/>
  <c r="O10" i="3"/>
  <c r="V25" i="3"/>
  <c r="W50" i="3"/>
  <c r="X50" i="3" s="1"/>
  <c r="W26" i="3"/>
  <c r="X26" i="3" s="1"/>
  <c r="W49" i="3"/>
  <c r="W37" i="3"/>
  <c r="X37" i="3" s="1"/>
  <c r="W48" i="3"/>
  <c r="W24" i="3"/>
  <c r="R40" i="3"/>
  <c r="W23" i="3"/>
  <c r="R44" i="3"/>
  <c r="P35" i="3"/>
  <c r="R35" i="3" s="1"/>
  <c r="W52" i="3"/>
  <c r="W40" i="3"/>
  <c r="X40" i="3" s="1"/>
  <c r="W28" i="3"/>
  <c r="X28" i="3" s="1"/>
  <c r="W16" i="3"/>
  <c r="V52" i="3"/>
  <c r="X52" i="3" s="1"/>
  <c r="V16" i="3"/>
  <c r="X27" i="3"/>
  <c r="X13" i="3"/>
  <c r="X39" i="3"/>
  <c r="W57" i="3"/>
  <c r="W45" i="3"/>
  <c r="W33" i="3"/>
  <c r="X33" i="3" s="1"/>
  <c r="W21" i="3"/>
  <c r="W9" i="3"/>
  <c r="W56" i="3"/>
  <c r="W44" i="3"/>
  <c r="W32" i="3"/>
  <c r="W20" i="3"/>
  <c r="W8" i="3"/>
  <c r="X38" i="3"/>
  <c r="V48" i="3"/>
  <c r="V36" i="3"/>
  <c r="X36" i="3" s="1"/>
  <c r="V24" i="3"/>
  <c r="X24" i="3" s="1"/>
  <c r="V12" i="3"/>
  <c r="X12" i="3" s="1"/>
  <c r="W54" i="3"/>
  <c r="X54" i="3" s="1"/>
  <c r="W42" i="3"/>
  <c r="X42" i="3" s="1"/>
  <c r="W30" i="3"/>
  <c r="W18" i="3"/>
  <c r="W6" i="3"/>
  <c r="V47" i="3"/>
  <c r="V35" i="3"/>
  <c r="X35" i="3" s="1"/>
  <c r="V23" i="3"/>
  <c r="X23" i="3" s="1"/>
  <c r="V11" i="3"/>
  <c r="X11" i="3" s="1"/>
  <c r="W53" i="3"/>
  <c r="X53" i="3" s="1"/>
  <c r="W41" i="3"/>
  <c r="X41" i="3" s="1"/>
  <c r="W29" i="3"/>
  <c r="X29" i="3" s="1"/>
  <c r="W17" i="3"/>
  <c r="X17" i="3" s="1"/>
  <c r="W5" i="3"/>
  <c r="X5" i="3" s="1"/>
  <c r="V46" i="3"/>
  <c r="V34" i="3"/>
  <c r="V22" i="3"/>
  <c r="V10" i="3"/>
  <c r="X10" i="3" s="1"/>
  <c r="X4" i="3"/>
  <c r="X34" i="3"/>
  <c r="W22" i="3"/>
  <c r="W43" i="3"/>
  <c r="V57" i="3"/>
  <c r="X57" i="3" s="1"/>
  <c r="V45" i="3"/>
  <c r="V33" i="3"/>
  <c r="V21" i="3"/>
  <c r="V9" i="3"/>
  <c r="W19" i="3"/>
  <c r="V56" i="3"/>
  <c r="V44" i="3"/>
  <c r="X44" i="3" s="1"/>
  <c r="V32" i="3"/>
  <c r="V20" i="3"/>
  <c r="V8" i="3"/>
  <c r="W31" i="3"/>
  <c r="V55" i="3"/>
  <c r="V43" i="3"/>
  <c r="X43" i="3" s="1"/>
  <c r="V31" i="3"/>
  <c r="V19" i="3"/>
  <c r="V7" i="3"/>
  <c r="W55" i="3"/>
  <c r="W7" i="3"/>
  <c r="AC51" i="2"/>
  <c r="AD39" i="2"/>
  <c r="AD27" i="2"/>
  <c r="AD15" i="2"/>
  <c r="AD4" i="2"/>
  <c r="I38" i="2"/>
  <c r="AD47" i="2"/>
  <c r="AE47" i="2" s="1"/>
  <c r="AD35" i="2"/>
  <c r="AD23" i="2"/>
  <c r="AE23" i="2" s="1"/>
  <c r="AD11" i="2"/>
  <c r="AE11" i="2" s="1"/>
  <c r="AD10" i="2"/>
  <c r="T52" i="2"/>
  <c r="H52" i="2"/>
  <c r="H38" i="2"/>
  <c r="O34" i="2"/>
  <c r="P37" i="2" s="1"/>
  <c r="X57" i="2"/>
  <c r="Q21" i="2"/>
  <c r="AC16" i="2"/>
  <c r="R50" i="2"/>
  <c r="U15" i="2"/>
  <c r="V15" i="2" s="1"/>
  <c r="R15" i="2"/>
  <c r="Q53" i="2"/>
  <c r="AC54" i="2"/>
  <c r="AC42" i="2"/>
  <c r="AC30" i="2"/>
  <c r="AC18" i="2"/>
  <c r="AC6" i="2"/>
  <c r="AC15" i="2"/>
  <c r="I48" i="2"/>
  <c r="AC27" i="2"/>
  <c r="AE27" i="2" s="1"/>
  <c r="R16" i="2"/>
  <c r="AD52" i="2"/>
  <c r="AE52" i="2" s="1"/>
  <c r="AD40" i="2"/>
  <c r="AD28" i="2"/>
  <c r="AE28" i="2" s="1"/>
  <c r="AD16" i="2"/>
  <c r="AC52" i="2"/>
  <c r="Q29" i="2"/>
  <c r="AD51" i="2"/>
  <c r="AE51" i="2" s="1"/>
  <c r="L34" i="2"/>
  <c r="M37" i="2" s="1"/>
  <c r="I50" i="2"/>
  <c r="AD50" i="2"/>
  <c r="AD14" i="2"/>
  <c r="L12" i="2"/>
  <c r="M15" i="2" s="1"/>
  <c r="V36" i="2"/>
  <c r="AD49" i="2"/>
  <c r="AD37" i="2"/>
  <c r="AD25" i="2"/>
  <c r="AD13" i="2"/>
  <c r="AC40" i="2"/>
  <c r="AD38" i="2"/>
  <c r="O12" i="2"/>
  <c r="P15" i="2" s="1"/>
  <c r="AC4" i="2"/>
  <c r="AD48" i="2"/>
  <c r="AD36" i="2"/>
  <c r="AD24" i="2"/>
  <c r="AD12" i="2"/>
  <c r="AC39" i="2"/>
  <c r="AE39" i="2" s="1"/>
  <c r="H49" i="2"/>
  <c r="AD26" i="2"/>
  <c r="R4" i="2"/>
  <c r="R39" i="2"/>
  <c r="AC35" i="2"/>
  <c r="Y57" i="2"/>
  <c r="AE15" i="2"/>
  <c r="AD22" i="2"/>
  <c r="AD45" i="2"/>
  <c r="AD9" i="2"/>
  <c r="Q4" i="2"/>
  <c r="Y19" i="2"/>
  <c r="R34" i="2"/>
  <c r="AC50" i="2"/>
  <c r="AC38" i="2"/>
  <c r="AC26" i="2"/>
  <c r="AC14" i="2"/>
  <c r="AE14" i="2" s="1"/>
  <c r="AD56" i="2"/>
  <c r="AD44" i="2"/>
  <c r="AD32" i="2"/>
  <c r="AD20" i="2"/>
  <c r="AD8" i="2"/>
  <c r="AD34" i="2"/>
  <c r="AD21" i="2"/>
  <c r="H15" i="2"/>
  <c r="Q15" i="2"/>
  <c r="Y24" i="2"/>
  <c r="I43" i="2"/>
  <c r="J43" i="2" s="1"/>
  <c r="Q48" i="2"/>
  <c r="I53" i="2"/>
  <c r="AC49" i="2"/>
  <c r="AC37" i="2"/>
  <c r="AC25" i="2"/>
  <c r="AE25" i="2" s="1"/>
  <c r="AC13" i="2"/>
  <c r="AD55" i="2"/>
  <c r="AD43" i="2"/>
  <c r="AD31" i="2"/>
  <c r="AD19" i="2"/>
  <c r="AD7" i="2"/>
  <c r="AD57" i="2"/>
  <c r="AD33" i="2"/>
  <c r="Q43" i="2"/>
  <c r="R48" i="2"/>
  <c r="AC48" i="2"/>
  <c r="AE48" i="2" s="1"/>
  <c r="AC36" i="2"/>
  <c r="AE36" i="2" s="1"/>
  <c r="AC24" i="2"/>
  <c r="AC12" i="2"/>
  <c r="AD54" i="2"/>
  <c r="AD42" i="2"/>
  <c r="AE42" i="2" s="1"/>
  <c r="AD30" i="2"/>
  <c r="AD18" i="2"/>
  <c r="AD6" i="2"/>
  <c r="AE6" i="2" s="1"/>
  <c r="AE24" i="2"/>
  <c r="H46" i="2"/>
  <c r="AD53" i="2"/>
  <c r="AE53" i="2" s="1"/>
  <c r="AD41" i="2"/>
  <c r="AE41" i="2" s="1"/>
  <c r="AD29" i="2"/>
  <c r="AE29" i="2" s="1"/>
  <c r="AD17" i="2"/>
  <c r="AE17" i="2" s="1"/>
  <c r="AD5" i="2"/>
  <c r="AE5" i="2" s="1"/>
  <c r="AD46" i="2"/>
  <c r="Q28" i="2"/>
  <c r="I45" i="2"/>
  <c r="Q45" i="2"/>
  <c r="AC46" i="2"/>
  <c r="AC34" i="2"/>
  <c r="AC22" i="2"/>
  <c r="AC10" i="2"/>
  <c r="AE10" i="2" s="1"/>
  <c r="AE4" i="2"/>
  <c r="AC57" i="2"/>
  <c r="AC45" i="2"/>
  <c r="AC33" i="2"/>
  <c r="AC21" i="2"/>
  <c r="AC9" i="2"/>
  <c r="AE9" i="2"/>
  <c r="Q16" i="2"/>
  <c r="S16" i="2" s="1"/>
  <c r="Q30" i="2"/>
  <c r="L48" i="2"/>
  <c r="M53" i="2" s="1"/>
  <c r="M55" i="2" s="1"/>
  <c r="AC56" i="2"/>
  <c r="AC44" i="2"/>
  <c r="AC32" i="2"/>
  <c r="AC20" i="2"/>
  <c r="AC8" i="2"/>
  <c r="R27" i="2"/>
  <c r="R30" i="2"/>
  <c r="R49" i="2"/>
  <c r="Q50" i="2"/>
  <c r="S50" i="2" s="1"/>
  <c r="AC55" i="2"/>
  <c r="AC43" i="2"/>
  <c r="AE43" i="2" s="1"/>
  <c r="AC31" i="2"/>
  <c r="AC19" i="2"/>
  <c r="AE19" i="2" s="1"/>
  <c r="AC7" i="2"/>
  <c r="AE7" i="2" s="1"/>
  <c r="J50" i="2"/>
  <c r="V27" i="2"/>
  <c r="R36" i="2"/>
  <c r="V52" i="2"/>
  <c r="H47" i="2"/>
  <c r="J38" i="2"/>
  <c r="R45" i="2"/>
  <c r="I6" i="2"/>
  <c r="H13" i="2"/>
  <c r="I25" i="2"/>
  <c r="I47" i="2"/>
  <c r="AV47" i="1"/>
  <c r="AT19" i="1"/>
  <c r="AV19" i="1" s="1"/>
  <c r="AV46" i="1"/>
  <c r="AT28" i="1"/>
  <c r="AV28" i="1" s="1"/>
  <c r="AT43" i="1"/>
  <c r="AV43" i="1" s="1"/>
  <c r="AR16" i="1"/>
  <c r="AQ11" i="1"/>
  <c r="AR9" i="1"/>
  <c r="AR46" i="1"/>
  <c r="AR34" i="1"/>
  <c r="AR10" i="1"/>
  <c r="AQ6" i="1"/>
  <c r="AR17" i="1"/>
  <c r="AR5" i="1"/>
  <c r="AQ42" i="1"/>
  <c r="AQ30" i="1"/>
  <c r="AQ47" i="1"/>
  <c r="AQ35" i="1"/>
  <c r="AQ23" i="1"/>
  <c r="AR22" i="1"/>
  <c r="AR18" i="1"/>
  <c r="AR15" i="1"/>
  <c r="AQ40" i="1"/>
  <c r="AR28" i="1"/>
  <c r="AQ18" i="1"/>
  <c r="AR14" i="1"/>
  <c r="AR39" i="1"/>
  <c r="AR27" i="1"/>
  <c r="AQ17" i="1"/>
  <c r="AR38" i="1"/>
  <c r="AQ10" i="1"/>
  <c r="AO29" i="1"/>
  <c r="AR26" i="1"/>
  <c r="AQ46" i="1"/>
  <c r="AQ22" i="1"/>
  <c r="AQ41" i="1"/>
  <c r="AQ39" i="1"/>
  <c r="AN21" i="1"/>
  <c r="AO21" i="1" s="1"/>
  <c r="AM36" i="1"/>
  <c r="AO36" i="1" s="1"/>
  <c r="AQ9" i="1"/>
  <c r="AR41" i="1"/>
  <c r="AO42" i="1"/>
  <c r="AQ34" i="1"/>
  <c r="AR40" i="1"/>
  <c r="AR45" i="1"/>
  <c r="AR33" i="1"/>
  <c r="AQ29" i="1"/>
  <c r="AQ28" i="1"/>
  <c r="AR29" i="1"/>
  <c r="AL29" i="1"/>
  <c r="AR6" i="1"/>
  <c r="AQ27" i="1"/>
  <c r="AN50" i="1"/>
  <c r="AO50" i="1" s="1"/>
  <c r="AQ15" i="1"/>
  <c r="AQ4" i="1"/>
  <c r="AR42" i="1"/>
  <c r="AR30" i="1"/>
  <c r="AR4" i="1"/>
  <c r="AR50" i="1"/>
  <c r="AQ50" i="1"/>
  <c r="AQ38" i="1"/>
  <c r="AQ26" i="1"/>
  <c r="AQ14" i="1"/>
  <c r="AR49" i="1"/>
  <c r="AR37" i="1"/>
  <c r="AR25" i="1"/>
  <c r="AR13" i="1"/>
  <c r="AQ16" i="1"/>
  <c r="AQ49" i="1"/>
  <c r="AQ37" i="1"/>
  <c r="AQ25" i="1"/>
  <c r="AQ13" i="1"/>
  <c r="AR48" i="1"/>
  <c r="AR36" i="1"/>
  <c r="AR24" i="1"/>
  <c r="AR12" i="1"/>
  <c r="AQ5" i="1"/>
  <c r="AQ48" i="1"/>
  <c r="AQ36" i="1"/>
  <c r="AQ24" i="1"/>
  <c r="AQ12" i="1"/>
  <c r="AR47" i="1"/>
  <c r="AR35" i="1"/>
  <c r="AR23" i="1"/>
  <c r="AR11" i="1"/>
  <c r="AR21" i="1"/>
  <c r="AQ45" i="1"/>
  <c r="AQ33" i="1"/>
  <c r="AQ21" i="1"/>
  <c r="AR44" i="1"/>
  <c r="AR32" i="1"/>
  <c r="AR20" i="1"/>
  <c r="AR8" i="1"/>
  <c r="AQ44" i="1"/>
  <c r="AQ32" i="1"/>
  <c r="AQ20" i="1"/>
  <c r="AQ8" i="1"/>
  <c r="AR43" i="1"/>
  <c r="AR31" i="1"/>
  <c r="AR19" i="1"/>
  <c r="AR7" i="1"/>
  <c r="AQ43" i="1"/>
  <c r="AQ31" i="1"/>
  <c r="AQ19" i="1"/>
  <c r="AQ7" i="1"/>
  <c r="AK36" i="1"/>
  <c r="AL36" i="1" s="1"/>
  <c r="T38" i="1"/>
  <c r="AJ50" i="1"/>
  <c r="AL50" i="1" s="1"/>
  <c r="AG4" i="1"/>
  <c r="N21" i="1"/>
  <c r="AJ21" i="1"/>
  <c r="AL21" i="1" s="1"/>
  <c r="AL42" i="1"/>
  <c r="AH42" i="1"/>
  <c r="S29" i="1"/>
  <c r="AH47" i="1"/>
  <c r="AH35" i="1"/>
  <c r="AH23" i="1"/>
  <c r="AH11" i="1"/>
  <c r="AH30" i="1"/>
  <c r="Y40" i="1"/>
  <c r="AA40" i="1" s="1"/>
  <c r="AG49" i="1"/>
  <c r="AG37" i="1"/>
  <c r="J44" i="1"/>
  <c r="X36" i="1"/>
  <c r="T8" i="1"/>
  <c r="AH18" i="1"/>
  <c r="AH6" i="1"/>
  <c r="Q14" i="1"/>
  <c r="AG40" i="1"/>
  <c r="AG28" i="1"/>
  <c r="AH15" i="1"/>
  <c r="AH5" i="1"/>
  <c r="J49" i="1"/>
  <c r="K20" i="1"/>
  <c r="K52" i="1"/>
  <c r="T32" i="1"/>
  <c r="AA47" i="1"/>
  <c r="K19" i="1"/>
  <c r="AG29" i="1"/>
  <c r="AG5" i="1"/>
  <c r="AG17" i="1"/>
  <c r="K27" i="1"/>
  <c r="T42" i="1"/>
  <c r="AG42" i="1"/>
  <c r="AG30" i="1"/>
  <c r="AG18" i="1"/>
  <c r="AG6" i="1"/>
  <c r="AH41" i="1"/>
  <c r="AH29" i="1"/>
  <c r="AH17" i="1"/>
  <c r="AH16" i="1"/>
  <c r="AG16" i="1"/>
  <c r="AH4" i="1"/>
  <c r="T37" i="1"/>
  <c r="AG39" i="1"/>
  <c r="AG27" i="1"/>
  <c r="AG15" i="1"/>
  <c r="AH50" i="1"/>
  <c r="AH38" i="1"/>
  <c r="AH26" i="1"/>
  <c r="AH14" i="1"/>
  <c r="J39" i="1"/>
  <c r="S40" i="1"/>
  <c r="AG50" i="1"/>
  <c r="AG38" i="1"/>
  <c r="AG26" i="1"/>
  <c r="AG14" i="1"/>
  <c r="AH49" i="1"/>
  <c r="AH37" i="1"/>
  <c r="AH25" i="1"/>
  <c r="AH13" i="1"/>
  <c r="T29" i="1"/>
  <c r="AG25" i="1"/>
  <c r="AG13" i="1"/>
  <c r="AH48" i="1"/>
  <c r="AH36" i="1"/>
  <c r="AH24" i="1"/>
  <c r="AH12" i="1"/>
  <c r="AH40" i="1"/>
  <c r="R27" i="1"/>
  <c r="AG48" i="1"/>
  <c r="AG36" i="1"/>
  <c r="AG24" i="1"/>
  <c r="AG12" i="1"/>
  <c r="AH27" i="1"/>
  <c r="K16" i="1"/>
  <c r="J13" i="1"/>
  <c r="AA33" i="1"/>
  <c r="K44" i="1"/>
  <c r="AG47" i="1"/>
  <c r="AG35" i="1"/>
  <c r="AG23" i="1"/>
  <c r="AG11" i="1"/>
  <c r="AH46" i="1"/>
  <c r="AH34" i="1"/>
  <c r="AH22" i="1"/>
  <c r="AH10" i="1"/>
  <c r="AH28" i="1"/>
  <c r="AH39" i="1"/>
  <c r="T18" i="1"/>
  <c r="AA36" i="1"/>
  <c r="AG46" i="1"/>
  <c r="AG34" i="1"/>
  <c r="AG22" i="1"/>
  <c r="AG10" i="1"/>
  <c r="AH45" i="1"/>
  <c r="AH33" i="1"/>
  <c r="AH21" i="1"/>
  <c r="AH9" i="1"/>
  <c r="S37" i="1"/>
  <c r="X33" i="1"/>
  <c r="J22" i="1"/>
  <c r="K31" i="1"/>
  <c r="J36" i="1"/>
  <c r="AG45" i="1"/>
  <c r="AG33" i="1"/>
  <c r="AG21" i="1"/>
  <c r="AG9" i="1"/>
  <c r="AH44" i="1"/>
  <c r="AH32" i="1"/>
  <c r="AH20" i="1"/>
  <c r="AH8" i="1"/>
  <c r="AG41" i="1"/>
  <c r="Q46" i="1"/>
  <c r="R50" i="1" s="1"/>
  <c r="J19" i="1"/>
  <c r="AG44" i="1"/>
  <c r="AG32" i="1"/>
  <c r="AG20" i="1"/>
  <c r="AG8" i="1"/>
  <c r="AH43" i="1"/>
  <c r="AH31" i="1"/>
  <c r="AH19" i="1"/>
  <c r="AH7" i="1"/>
  <c r="Z19" i="1"/>
  <c r="AA19" i="1" s="1"/>
  <c r="Z56" i="1"/>
  <c r="AA56" i="1" s="1"/>
  <c r="AG43" i="1"/>
  <c r="AG31" i="1"/>
  <c r="AG19" i="1"/>
  <c r="AG7" i="1"/>
  <c r="S15" i="1"/>
  <c r="K14" i="1"/>
  <c r="Q21" i="1"/>
  <c r="K36" i="1"/>
  <c r="J40" i="1"/>
  <c r="T45" i="1"/>
  <c r="S49" i="1"/>
  <c r="T15" i="1"/>
  <c r="T23" i="1"/>
  <c r="K46" i="1"/>
  <c r="N14" i="1"/>
  <c r="K33" i="1"/>
  <c r="K15" i="1"/>
  <c r="S23" i="1"/>
  <c r="K40" i="1"/>
  <c r="J48" i="1"/>
  <c r="T47" i="1"/>
  <c r="T49" i="1"/>
  <c r="S6" i="1"/>
  <c r="X47" i="1"/>
  <c r="J46" i="1"/>
  <c r="S44" i="1"/>
  <c r="K28" i="1"/>
  <c r="T40" i="1"/>
  <c r="K41" i="1"/>
  <c r="T44" i="1"/>
  <c r="K21" i="1"/>
  <c r="O27" i="1"/>
  <c r="X40" i="1"/>
  <c r="K22" i="1"/>
  <c r="Z26" i="1"/>
  <c r="AA26" i="1" s="1"/>
  <c r="S38" i="1"/>
  <c r="T41" i="1"/>
  <c r="S41" i="1"/>
  <c r="V19" i="1"/>
  <c r="X19" i="1" s="1"/>
  <c r="T17" i="1"/>
  <c r="N46" i="1"/>
  <c r="O51" i="1" s="1"/>
  <c r="J26" i="3"/>
  <c r="J38" i="3"/>
  <c r="K52" i="3"/>
  <c r="K8" i="3"/>
  <c r="K20" i="3"/>
  <c r="K32" i="3"/>
  <c r="K44" i="3"/>
  <c r="J25" i="3"/>
  <c r="K56" i="3"/>
  <c r="J14" i="3"/>
  <c r="J36" i="3"/>
  <c r="J23" i="3"/>
  <c r="J11" i="3"/>
  <c r="J49" i="3"/>
  <c r="J13" i="3"/>
  <c r="J24" i="3"/>
  <c r="J47" i="3"/>
  <c r="K46" i="3"/>
  <c r="K34" i="3"/>
  <c r="K22" i="3"/>
  <c r="K10" i="3"/>
  <c r="J48" i="3"/>
  <c r="J50" i="3"/>
  <c r="J12" i="3"/>
  <c r="J5" i="3"/>
  <c r="K49" i="3"/>
  <c r="K37" i="3"/>
  <c r="K25" i="3"/>
  <c r="K13" i="3"/>
  <c r="K48" i="3"/>
  <c r="K36" i="3"/>
  <c r="K24" i="3"/>
  <c r="K12" i="3"/>
  <c r="K4" i="3"/>
  <c r="K47" i="3"/>
  <c r="K35" i="3"/>
  <c r="K23" i="3"/>
  <c r="K11" i="3"/>
  <c r="J37" i="3"/>
  <c r="K55" i="3"/>
  <c r="K45" i="3"/>
  <c r="K33" i="3"/>
  <c r="K21" i="3"/>
  <c r="K9" i="3"/>
  <c r="J35" i="3"/>
  <c r="K31" i="3"/>
  <c r="K54" i="3"/>
  <c r="K42" i="3"/>
  <c r="K30" i="3"/>
  <c r="K18" i="3"/>
  <c r="K6" i="3"/>
  <c r="K43" i="3"/>
  <c r="K53" i="3"/>
  <c r="K41" i="3"/>
  <c r="K29" i="3"/>
  <c r="K17" i="3"/>
  <c r="K5" i="3"/>
  <c r="K19" i="3"/>
  <c r="K28" i="3"/>
  <c r="J46" i="3"/>
  <c r="J34" i="3"/>
  <c r="J22" i="3"/>
  <c r="J10" i="3"/>
  <c r="K51" i="3"/>
  <c r="K39" i="3"/>
  <c r="K27" i="3"/>
  <c r="K15" i="3"/>
  <c r="J4" i="3"/>
  <c r="J45" i="3"/>
  <c r="J21" i="3"/>
  <c r="J9" i="3"/>
  <c r="K50" i="3"/>
  <c r="K38" i="3"/>
  <c r="L38" i="3" s="1"/>
  <c r="K26" i="3"/>
  <c r="K14" i="3"/>
  <c r="K16" i="3"/>
  <c r="J33" i="3"/>
  <c r="J56" i="3"/>
  <c r="J44" i="3"/>
  <c r="L44" i="3" s="1"/>
  <c r="J32" i="3"/>
  <c r="L32" i="3" s="1"/>
  <c r="J20" i="3"/>
  <c r="L20" i="3" s="1"/>
  <c r="J8" i="3"/>
  <c r="J55" i="3"/>
  <c r="J43" i="3"/>
  <c r="J31" i="3"/>
  <c r="J19" i="3"/>
  <c r="J7" i="3"/>
  <c r="K40" i="3"/>
  <c r="J54" i="3"/>
  <c r="J42" i="3"/>
  <c r="J30" i="3"/>
  <c r="J18" i="3"/>
  <c r="J6" i="3"/>
  <c r="J53" i="3"/>
  <c r="J41" i="3"/>
  <c r="J29" i="3"/>
  <c r="J17" i="3"/>
  <c r="K7" i="3"/>
  <c r="J52" i="3"/>
  <c r="L52" i="3" s="1"/>
  <c r="J40" i="3"/>
  <c r="L40" i="3" s="1"/>
  <c r="J28" i="3"/>
  <c r="J16" i="3"/>
  <c r="J51" i="3"/>
  <c r="J39" i="3"/>
  <c r="J27" i="3"/>
  <c r="J15" i="3"/>
  <c r="T7" i="1"/>
  <c r="K26" i="1"/>
  <c r="S34" i="1"/>
  <c r="K38" i="1"/>
  <c r="T35" i="1"/>
  <c r="J38" i="1"/>
  <c r="S35" i="1"/>
  <c r="J52" i="1"/>
  <c r="H10" i="2"/>
  <c r="H11" i="2"/>
  <c r="R9" i="2"/>
  <c r="Q9" i="2"/>
  <c r="S9" i="2" s="1"/>
  <c r="Q19" i="2"/>
  <c r="Q17" i="2"/>
  <c r="R22" i="2"/>
  <c r="H22" i="2"/>
  <c r="Q27" i="2"/>
  <c r="I32" i="2"/>
  <c r="H32" i="2"/>
  <c r="T22" i="1"/>
  <c r="S36" i="1"/>
  <c r="T9" i="1"/>
  <c r="J10" i="1"/>
  <c r="S12" i="1"/>
  <c r="J15" i="1"/>
  <c r="T13" i="1"/>
  <c r="T14" i="1"/>
  <c r="J16" i="1"/>
  <c r="K24" i="1"/>
  <c r="J23" i="1"/>
  <c r="T21" i="1"/>
  <c r="S20" i="1"/>
  <c r="S21" i="1"/>
  <c r="J24" i="1"/>
  <c r="J33" i="1"/>
  <c r="L33" i="1" s="1"/>
  <c r="T36" i="1"/>
  <c r="T51" i="1"/>
  <c r="T52" i="1"/>
  <c r="H7" i="2"/>
  <c r="I17" i="2"/>
  <c r="H17" i="2"/>
  <c r="H16" i="2"/>
  <c r="I15" i="2"/>
  <c r="R13" i="2"/>
  <c r="R20" i="2"/>
  <c r="Q20" i="2"/>
  <c r="S20" i="2" s="1"/>
  <c r="I22" i="2"/>
  <c r="H25" i="2"/>
  <c r="R32" i="2"/>
  <c r="T24" i="1"/>
  <c r="S24" i="1"/>
  <c r="R12" i="2"/>
  <c r="S22" i="1"/>
  <c r="K30" i="1"/>
  <c r="T27" i="1"/>
  <c r="S27" i="1"/>
  <c r="J30" i="1"/>
  <c r="S26" i="1"/>
  <c r="J34" i="1"/>
  <c r="S32" i="1"/>
  <c r="K35" i="1"/>
  <c r="T34" i="1"/>
  <c r="K48" i="1"/>
  <c r="H8" i="2"/>
  <c r="I7" i="2"/>
  <c r="I18" i="2"/>
  <c r="Q23" i="2"/>
  <c r="Q34" i="2"/>
  <c r="J47" i="1"/>
  <c r="S52" i="1"/>
  <c r="R10" i="2"/>
  <c r="H21" i="2"/>
  <c r="I27" i="2"/>
  <c r="I41" i="2"/>
  <c r="Q39" i="2"/>
  <c r="H41" i="2"/>
  <c r="H44" i="2"/>
  <c r="R42" i="2"/>
  <c r="Q42" i="2"/>
  <c r="S42" i="2" s="1"/>
  <c r="S7" i="1"/>
  <c r="S5" i="1"/>
  <c r="H26" i="2"/>
  <c r="R24" i="2"/>
  <c r="Q24" i="2"/>
  <c r="S24" i="2" s="1"/>
  <c r="J12" i="1"/>
  <c r="V26" i="1"/>
  <c r="X26" i="1" s="1"/>
  <c r="T6" i="1"/>
  <c r="K25" i="1"/>
  <c r="J28" i="1"/>
  <c r="K39" i="1"/>
  <c r="K47" i="1"/>
  <c r="S48" i="1"/>
  <c r="S50" i="1"/>
  <c r="I8" i="2"/>
  <c r="I11" i="2"/>
  <c r="H18" i="2"/>
  <c r="Q18" i="2"/>
  <c r="I21" i="2"/>
  <c r="I26" i="2"/>
  <c r="H37" i="2"/>
  <c r="H40" i="2"/>
  <c r="H14" i="2"/>
  <c r="J14" i="2" s="1"/>
  <c r="Q12" i="2"/>
  <c r="K13" i="1"/>
  <c r="T11" i="1"/>
  <c r="T5" i="1"/>
  <c r="J8" i="1"/>
  <c r="K12" i="1"/>
  <c r="T20" i="1"/>
  <c r="J25" i="1"/>
  <c r="T30" i="1"/>
  <c r="S30" i="1"/>
  <c r="S10" i="1"/>
  <c r="T19" i="1"/>
  <c r="S19" i="1"/>
  <c r="J31" i="1"/>
  <c r="T10" i="1"/>
  <c r="J17" i="1"/>
  <c r="S25" i="1"/>
  <c r="T39" i="1"/>
  <c r="S39" i="1"/>
  <c r="K42" i="1"/>
  <c r="J42" i="1"/>
  <c r="J43" i="1"/>
  <c r="K50" i="1"/>
  <c r="V52" i="1"/>
  <c r="X52" i="1" s="1"/>
  <c r="T50" i="1"/>
  <c r="Q8" i="2"/>
  <c r="I14" i="2"/>
  <c r="R18" i="2"/>
  <c r="R23" i="2"/>
  <c r="Q26" i="2"/>
  <c r="S26" i="2" s="1"/>
  <c r="I37" i="2"/>
  <c r="I52" i="2"/>
  <c r="J52" i="2" s="1"/>
  <c r="K9" i="1"/>
  <c r="T33" i="1"/>
  <c r="S33" i="1"/>
  <c r="K17" i="1"/>
  <c r="J21" i="1"/>
  <c r="K23" i="1"/>
  <c r="J37" i="1"/>
  <c r="K43" i="1"/>
  <c r="S47" i="1"/>
  <c r="I9" i="2"/>
  <c r="Q7" i="2"/>
  <c r="S7" i="2" s="1"/>
  <c r="H9" i="2"/>
  <c r="R7" i="2"/>
  <c r="R8" i="2"/>
  <c r="R33" i="2"/>
  <c r="I34" i="2"/>
  <c r="H33" i="2"/>
  <c r="H34" i="2"/>
  <c r="I35" i="2"/>
  <c r="H35" i="2"/>
  <c r="R38" i="2"/>
  <c r="I40" i="2"/>
  <c r="Q38" i="2"/>
  <c r="Q36" i="2"/>
  <c r="R37" i="2"/>
  <c r="I39" i="2"/>
  <c r="Q37" i="2"/>
  <c r="S37" i="2" s="1"/>
  <c r="H39" i="2"/>
  <c r="J9" i="1"/>
  <c r="I10" i="2"/>
  <c r="J26" i="1"/>
  <c r="K10" i="1"/>
  <c r="J14" i="1"/>
  <c r="S9" i="1"/>
  <c r="K32" i="1"/>
  <c r="J32" i="1"/>
  <c r="S31" i="1"/>
  <c r="J35" i="1"/>
  <c r="K37" i="1"/>
  <c r="T43" i="1"/>
  <c r="S43" i="1"/>
  <c r="S51" i="1"/>
  <c r="Q11" i="2"/>
  <c r="Q14" i="2"/>
  <c r="H20" i="2"/>
  <c r="R19" i="2"/>
  <c r="H28" i="2"/>
  <c r="H27" i="2"/>
  <c r="I28" i="2"/>
  <c r="H29" i="2"/>
  <c r="H36" i="2"/>
  <c r="Q41" i="2"/>
  <c r="S11" i="1"/>
  <c r="T28" i="1"/>
  <c r="K29" i="1"/>
  <c r="T25" i="1"/>
  <c r="J29" i="1"/>
  <c r="T26" i="1"/>
  <c r="K51" i="1"/>
  <c r="J51" i="1"/>
  <c r="T48" i="1"/>
  <c r="S8" i="1"/>
  <c r="K11" i="1"/>
  <c r="J11" i="1"/>
  <c r="J20" i="1"/>
  <c r="S18" i="1"/>
  <c r="S16" i="1"/>
  <c r="J7" i="1"/>
  <c r="S4" i="1"/>
  <c r="T4" i="1"/>
  <c r="S28" i="1"/>
  <c r="K8" i="1"/>
  <c r="K7" i="1"/>
  <c r="K18" i="1"/>
  <c r="J18" i="1"/>
  <c r="S14" i="1"/>
  <c r="S17" i="1"/>
  <c r="J27" i="1"/>
  <c r="K34" i="1"/>
  <c r="T31" i="1"/>
  <c r="J45" i="1"/>
  <c r="J41" i="1"/>
  <c r="S45" i="1"/>
  <c r="K49" i="1"/>
  <c r="R5" i="2"/>
  <c r="S5" i="2" s="1"/>
  <c r="I13" i="2"/>
  <c r="J13" i="2" s="1"/>
  <c r="Q10" i="2"/>
  <c r="I12" i="2"/>
  <c r="R11" i="2"/>
  <c r="R14" i="2"/>
  <c r="I16" i="2"/>
  <c r="H24" i="2"/>
  <c r="I31" i="2"/>
  <c r="H31" i="2"/>
  <c r="J31" i="2" s="1"/>
  <c r="R29" i="2"/>
  <c r="H30" i="2"/>
  <c r="J30" i="2" s="1"/>
  <c r="R28" i="2"/>
  <c r="I29" i="2"/>
  <c r="Q33" i="2"/>
  <c r="I36" i="2"/>
  <c r="H42" i="2"/>
  <c r="R40" i="2"/>
  <c r="I42" i="2"/>
  <c r="Q40" i="2"/>
  <c r="R41" i="2"/>
  <c r="I44" i="2"/>
  <c r="Q52" i="2"/>
  <c r="H53" i="2"/>
  <c r="J50" i="1"/>
  <c r="S13" i="1"/>
  <c r="K45" i="1"/>
  <c r="H6" i="2"/>
  <c r="J6" i="2" s="1"/>
  <c r="H12" i="2"/>
  <c r="Q13" i="2"/>
  <c r="H19" i="2"/>
  <c r="I20" i="2"/>
  <c r="J20" i="2" s="1"/>
  <c r="R21" i="2"/>
  <c r="S21" i="2" s="1"/>
  <c r="R25" i="2"/>
  <c r="Q32" i="2"/>
  <c r="R43" i="2"/>
  <c r="I46" i="2"/>
  <c r="R47" i="2"/>
  <c r="I49" i="2"/>
  <c r="R52" i="2"/>
  <c r="R53" i="2"/>
  <c r="S46" i="1"/>
  <c r="I19" i="2"/>
  <c r="H51" i="2"/>
  <c r="J51" i="2" s="1"/>
  <c r="T12" i="1"/>
  <c r="T16" i="1"/>
  <c r="T46" i="1"/>
  <c r="R17" i="2"/>
  <c r="H23" i="2"/>
  <c r="Q46" i="2"/>
  <c r="Q49" i="2"/>
  <c r="S49" i="2" s="1"/>
  <c r="I51" i="2"/>
  <c r="S42" i="1"/>
  <c r="Q6" i="2"/>
  <c r="S6" i="2" s="1"/>
  <c r="I23" i="2"/>
  <c r="Q31" i="2"/>
  <c r="S31" i="2" s="1"/>
  <c r="Q35" i="2"/>
  <c r="S35" i="2" s="1"/>
  <c r="R46" i="2"/>
  <c r="H48" i="2"/>
  <c r="J48" i="2" s="1"/>
  <c r="H45" i="2"/>
  <c r="J45" i="2" s="1"/>
  <c r="Q51" i="2"/>
  <c r="I33" i="2"/>
  <c r="R51" i="2"/>
  <c r="Q22" i="2"/>
  <c r="I24" i="2"/>
  <c r="Q44" i="2"/>
  <c r="Q25" i="2"/>
  <c r="R44" i="2"/>
  <c r="Q47" i="2"/>
  <c r="H11" i="4" l="1"/>
  <c r="H24" i="4"/>
  <c r="H33" i="4"/>
  <c r="H36" i="4"/>
  <c r="H23" i="4"/>
  <c r="H51" i="4"/>
  <c r="H44" i="4"/>
  <c r="H30" i="4"/>
  <c r="H15" i="4"/>
  <c r="H29" i="4"/>
  <c r="H34" i="4"/>
  <c r="H17" i="4"/>
  <c r="H6" i="4"/>
  <c r="H27" i="4"/>
  <c r="H39" i="4"/>
  <c r="H20" i="4"/>
  <c r="H12" i="4"/>
  <c r="H48" i="4"/>
  <c r="L26" i="3"/>
  <c r="L11" i="3"/>
  <c r="X25" i="3"/>
  <c r="R57" i="3"/>
  <c r="X8" i="3"/>
  <c r="X47" i="3"/>
  <c r="X20" i="3"/>
  <c r="X9" i="3"/>
  <c r="X31" i="3"/>
  <c r="X16" i="3"/>
  <c r="X14" i="3"/>
  <c r="X7" i="3"/>
  <c r="X19" i="3"/>
  <c r="X21" i="3"/>
  <c r="X45" i="3"/>
  <c r="X55" i="3"/>
  <c r="X48" i="3"/>
  <c r="X22" i="3"/>
  <c r="X32" i="3"/>
  <c r="L43" i="3"/>
  <c r="L42" i="3"/>
  <c r="L55" i="3"/>
  <c r="J23" i="2"/>
  <c r="S32" i="2"/>
  <c r="J27" i="2"/>
  <c r="J8" i="2"/>
  <c r="J22" i="2"/>
  <c r="J25" i="2"/>
  <c r="AE46" i="2"/>
  <c r="S22" i="2"/>
  <c r="AE26" i="2"/>
  <c r="J42" i="2"/>
  <c r="S53" i="2"/>
  <c r="S46" i="2"/>
  <c r="J49" i="2"/>
  <c r="S33" i="2"/>
  <c r="S10" i="2"/>
  <c r="J39" i="2"/>
  <c r="S34" i="2"/>
  <c r="J47" i="2"/>
  <c r="AE50" i="2"/>
  <c r="AE35" i="2"/>
  <c r="J32" i="2"/>
  <c r="AE8" i="2"/>
  <c r="AE12" i="2"/>
  <c r="S43" i="2"/>
  <c r="J17" i="2"/>
  <c r="S27" i="2"/>
  <c r="AE20" i="2"/>
  <c r="AE55" i="2"/>
  <c r="AE18" i="2"/>
  <c r="J28" i="2"/>
  <c r="J15" i="2"/>
  <c r="V58" i="2"/>
  <c r="AE30" i="2"/>
  <c r="S47" i="2"/>
  <c r="J53" i="2"/>
  <c r="S36" i="2"/>
  <c r="AE33" i="2"/>
  <c r="S15" i="2"/>
  <c r="AE38" i="2"/>
  <c r="AE57" i="2"/>
  <c r="S29" i="2"/>
  <c r="J37" i="2"/>
  <c r="S18" i="2"/>
  <c r="S39" i="2"/>
  <c r="AE32" i="2"/>
  <c r="S38" i="2"/>
  <c r="J18" i="2"/>
  <c r="AE44" i="2"/>
  <c r="AE13" i="2"/>
  <c r="Y58" i="2"/>
  <c r="AE40" i="2"/>
  <c r="S44" i="2"/>
  <c r="S14" i="2"/>
  <c r="AE31" i="2"/>
  <c r="S4" i="2"/>
  <c r="AE16" i="2"/>
  <c r="S25" i="2"/>
  <c r="J26" i="2"/>
  <c r="AE22" i="2"/>
  <c r="AE37" i="2"/>
  <c r="S13" i="2"/>
  <c r="J12" i="2"/>
  <c r="J10" i="2"/>
  <c r="AE34" i="2"/>
  <c r="AE49" i="2"/>
  <c r="J34" i="2"/>
  <c r="J7" i="2"/>
  <c r="S45" i="2"/>
  <c r="AE21" i="2"/>
  <c r="J46" i="2"/>
  <c r="S28" i="2"/>
  <c r="J33" i="2"/>
  <c r="S17" i="2"/>
  <c r="AE45" i="2"/>
  <c r="S52" i="2"/>
  <c r="J21" i="2"/>
  <c r="S48" i="2"/>
  <c r="J40" i="2"/>
  <c r="S30" i="2"/>
  <c r="S11" i="2"/>
  <c r="J24" i="2"/>
  <c r="S40" i="2"/>
  <c r="J9" i="2"/>
  <c r="AS16" i="1"/>
  <c r="AS28" i="1"/>
  <c r="AV57" i="1"/>
  <c r="AS43" i="1"/>
  <c r="AS26" i="1"/>
  <c r="AS11" i="1"/>
  <c r="AS20" i="1"/>
  <c r="AS23" i="1"/>
  <c r="AS46" i="1"/>
  <c r="AS6" i="1"/>
  <c r="AS42" i="1"/>
  <c r="AS18" i="1"/>
  <c r="AS5" i="1"/>
  <c r="AS17" i="1"/>
  <c r="AS50" i="1"/>
  <c r="AS34" i="1"/>
  <c r="AS9" i="1"/>
  <c r="AS32" i="1"/>
  <c r="AS22" i="1"/>
  <c r="U32" i="1"/>
  <c r="AS38" i="1"/>
  <c r="AS35" i="1"/>
  <c r="AS47" i="1"/>
  <c r="AS7" i="1"/>
  <c r="AS30" i="1"/>
  <c r="AS19" i="1"/>
  <c r="AS10" i="1"/>
  <c r="AS40" i="1"/>
  <c r="AS15" i="1"/>
  <c r="AS14" i="1"/>
  <c r="AS27" i="1"/>
  <c r="AS8" i="1"/>
  <c r="AS39" i="1"/>
  <c r="AS24" i="1"/>
  <c r="AS29" i="1"/>
  <c r="AS41" i="1"/>
  <c r="AO58" i="1"/>
  <c r="AS12" i="1"/>
  <c r="U38" i="1"/>
  <c r="AS4" i="1"/>
  <c r="AS36" i="1"/>
  <c r="AS21" i="1"/>
  <c r="AS48" i="1"/>
  <c r="AS33" i="1"/>
  <c r="U13" i="1"/>
  <c r="AS31" i="1"/>
  <c r="AS45" i="1"/>
  <c r="AS44" i="1"/>
  <c r="AS13" i="1"/>
  <c r="AS25" i="1"/>
  <c r="AS37" i="1"/>
  <c r="AS49" i="1"/>
  <c r="AL58" i="1"/>
  <c r="AI35" i="1"/>
  <c r="O21" i="1"/>
  <c r="O56" i="1" s="1"/>
  <c r="AI47" i="1"/>
  <c r="AI4" i="1"/>
  <c r="L25" i="1"/>
  <c r="U29" i="1"/>
  <c r="AI23" i="1"/>
  <c r="AI42" i="1"/>
  <c r="AI11" i="1"/>
  <c r="AI30" i="1"/>
  <c r="L46" i="1"/>
  <c r="U17" i="1"/>
  <c r="AI19" i="1"/>
  <c r="U42" i="1"/>
  <c r="L36" i="1"/>
  <c r="AI49" i="1"/>
  <c r="AI37" i="1"/>
  <c r="AI43" i="1"/>
  <c r="AI5" i="1"/>
  <c r="L52" i="1"/>
  <c r="L49" i="1"/>
  <c r="U37" i="1"/>
  <c r="AI13" i="1"/>
  <c r="L20" i="1"/>
  <c r="AI25" i="1"/>
  <c r="L22" i="1"/>
  <c r="U8" i="1"/>
  <c r="L35" i="1"/>
  <c r="U33" i="1"/>
  <c r="L19" i="1"/>
  <c r="L44" i="1"/>
  <c r="U18" i="1"/>
  <c r="L9" i="1"/>
  <c r="AA58" i="1"/>
  <c r="U40" i="1"/>
  <c r="U35" i="1"/>
  <c r="AI28" i="1"/>
  <c r="AI17" i="1"/>
  <c r="U23" i="1"/>
  <c r="U28" i="1"/>
  <c r="U50" i="1"/>
  <c r="U52" i="1"/>
  <c r="U15" i="1"/>
  <c r="L30" i="1"/>
  <c r="L24" i="1"/>
  <c r="L31" i="1"/>
  <c r="L13" i="1"/>
  <c r="AI16" i="1"/>
  <c r="AI31" i="1"/>
  <c r="AI12" i="1"/>
  <c r="AI29" i="1"/>
  <c r="L27" i="1"/>
  <c r="AI24" i="1"/>
  <c r="AI6" i="1"/>
  <c r="U10" i="1"/>
  <c r="U14" i="1"/>
  <c r="L26" i="1"/>
  <c r="U20" i="1"/>
  <c r="L28" i="1"/>
  <c r="AI8" i="1"/>
  <c r="AI36" i="1"/>
  <c r="AI18" i="1"/>
  <c r="R21" i="1"/>
  <c r="R56" i="1" s="1"/>
  <c r="U51" i="1"/>
  <c r="AI20" i="1"/>
  <c r="AI48" i="1"/>
  <c r="AI15" i="1"/>
  <c r="AI45" i="1"/>
  <c r="U6" i="1"/>
  <c r="AI40" i="1"/>
  <c r="L39" i="1"/>
  <c r="U39" i="1"/>
  <c r="U27" i="1"/>
  <c r="AI9" i="1"/>
  <c r="U41" i="1"/>
  <c r="AI33" i="1"/>
  <c r="AI10" i="1"/>
  <c r="AI32" i="1"/>
  <c r="L41" i="1"/>
  <c r="AI44" i="1"/>
  <c r="AI27" i="1"/>
  <c r="L45" i="1"/>
  <c r="U5" i="1"/>
  <c r="U24" i="1"/>
  <c r="AI14" i="1"/>
  <c r="AI39" i="1"/>
  <c r="AI26" i="1"/>
  <c r="U22" i="1"/>
  <c r="U46" i="1"/>
  <c r="L34" i="1"/>
  <c r="AI41" i="1"/>
  <c r="AI38" i="1"/>
  <c r="AI21" i="1"/>
  <c r="AI50" i="1"/>
  <c r="L21" i="1"/>
  <c r="AI7" i="1"/>
  <c r="L16" i="1"/>
  <c r="U43" i="1"/>
  <c r="L42" i="1"/>
  <c r="L47" i="1"/>
  <c r="U26" i="1"/>
  <c r="L40" i="1"/>
  <c r="U36" i="1"/>
  <c r="X58" i="1"/>
  <c r="U25" i="1"/>
  <c r="L8" i="1"/>
  <c r="L23" i="1"/>
  <c r="L12" i="1"/>
  <c r="L38" i="1"/>
  <c r="AI22" i="1"/>
  <c r="L14" i="1"/>
  <c r="AI34" i="1"/>
  <c r="AI46" i="1"/>
  <c r="U34" i="1"/>
  <c r="U48" i="1"/>
  <c r="L15" i="1"/>
  <c r="L50" i="1"/>
  <c r="L18" i="1"/>
  <c r="L11" i="1"/>
  <c r="U49" i="1"/>
  <c r="U12" i="1"/>
  <c r="L51" i="1"/>
  <c r="L37" i="1"/>
  <c r="U19" i="1"/>
  <c r="U45" i="1"/>
  <c r="L48" i="1"/>
  <c r="U31" i="1"/>
  <c r="L32" i="1"/>
  <c r="U30" i="1"/>
  <c r="U44" i="1"/>
  <c r="U47" i="1"/>
  <c r="U16" i="1"/>
  <c r="U7" i="1"/>
  <c r="L43" i="1"/>
  <c r="U9" i="1"/>
  <c r="L8" i="3"/>
  <c r="L22" i="3"/>
  <c r="L31" i="3"/>
  <c r="L54" i="3"/>
  <c r="L14" i="3"/>
  <c r="L10" i="3"/>
  <c r="L13" i="3"/>
  <c r="L23" i="3"/>
  <c r="L56" i="3"/>
  <c r="L36" i="3"/>
  <c r="L37" i="3"/>
  <c r="L47" i="3"/>
  <c r="L49" i="3"/>
  <c r="L25" i="3"/>
  <c r="L30" i="3"/>
  <c r="L6" i="3"/>
  <c r="L35" i="3"/>
  <c r="L34" i="3"/>
  <c r="L46" i="3"/>
  <c r="L28" i="3"/>
  <c r="L15" i="3"/>
  <c r="L50" i="3"/>
  <c r="L19" i="3"/>
  <c r="L24" i="3"/>
  <c r="L41" i="3"/>
  <c r="L48" i="3"/>
  <c r="L51" i="3"/>
  <c r="L4" i="3"/>
  <c r="L29" i="3"/>
  <c r="L27" i="3"/>
  <c r="L17" i="3"/>
  <c r="L39" i="3"/>
  <c r="L53" i="3"/>
  <c r="L9" i="3"/>
  <c r="L16" i="3"/>
  <c r="L21" i="3"/>
  <c r="L45" i="3"/>
  <c r="L18" i="3"/>
  <c r="L7" i="3"/>
  <c r="L33" i="3"/>
  <c r="L5" i="3"/>
  <c r="L12" i="3"/>
  <c r="S41" i="2"/>
  <c r="J36" i="2"/>
  <c r="J16" i="2"/>
  <c r="J19" i="2"/>
  <c r="J29" i="2"/>
  <c r="J35" i="2"/>
  <c r="S23" i="2"/>
  <c r="U21" i="1"/>
  <c r="L10" i="1"/>
  <c r="J11" i="2"/>
  <c r="L29" i="1"/>
  <c r="S12" i="2"/>
  <c r="S8" i="2"/>
  <c r="U4" i="1"/>
  <c r="J44" i="2"/>
  <c r="S51" i="2"/>
  <c r="L7" i="1"/>
  <c r="U11" i="1"/>
  <c r="L17" i="1"/>
  <c r="S19" i="2"/>
  <c r="J41" i="2"/>
</calcChain>
</file>

<file path=xl/sharedStrings.xml><?xml version="1.0" encoding="utf-8"?>
<sst xmlns="http://schemas.openxmlformats.org/spreadsheetml/2006/main" count="176" uniqueCount="62">
  <si>
    <t>ts_date</t>
  </si>
  <si>
    <t>t-VWAP-5M</t>
  </si>
  <si>
    <t>20-YTM</t>
  </si>
  <si>
    <t>20-FP-TWAP-5M</t>
  </si>
  <si>
    <t>spread</t>
  </si>
  <si>
    <t>mean5</t>
  </si>
  <si>
    <t>std5</t>
  </si>
  <si>
    <t>zscore-5</t>
  </si>
  <si>
    <t>t2303</t>
  </si>
  <si>
    <t>mean</t>
  </si>
  <si>
    <t>P&amp;L</t>
  </si>
  <si>
    <t>mean3</t>
  </si>
  <si>
    <t>std3</t>
  </si>
  <si>
    <t>z3</t>
  </si>
  <si>
    <t>buy_T</t>
  </si>
  <si>
    <t>Sell_T</t>
  </si>
  <si>
    <t>P&amp;L-T</t>
  </si>
  <si>
    <t>buy_02</t>
  </si>
  <si>
    <t>Sell_02</t>
  </si>
  <si>
    <t>P&amp;L-02</t>
  </si>
  <si>
    <t xml:space="preserve"> </t>
  </si>
  <si>
    <t>sum-T</t>
  </si>
  <si>
    <t>sum-20</t>
  </si>
  <si>
    <t>sum</t>
  </si>
  <si>
    <t>t-vwap-5m</t>
  </si>
  <si>
    <t>20-twap-5m</t>
  </si>
  <si>
    <t>20-twap-YTM-5m</t>
  </si>
  <si>
    <t>zscore5</t>
  </si>
  <si>
    <t>t</t>
  </si>
  <si>
    <t>p&amp;L</t>
  </si>
  <si>
    <t>Z3</t>
  </si>
  <si>
    <t xml:space="preserve">sum_t </t>
  </si>
  <si>
    <t>SUM</t>
  </si>
  <si>
    <t>20-YTM-NET</t>
  </si>
  <si>
    <t>20-NP-TWAP-5M</t>
  </si>
  <si>
    <t>spread-net</t>
  </si>
  <si>
    <t>mean-net3</t>
  </si>
  <si>
    <t>std-net3</t>
  </si>
  <si>
    <t>zs-net3</t>
  </si>
  <si>
    <t>buy_02_Net</t>
  </si>
  <si>
    <t>Sell_02_Net</t>
  </si>
  <si>
    <t>P&amp;L-02_Net</t>
  </si>
  <si>
    <t>sum_T</t>
  </si>
  <si>
    <t>sum_02</t>
  </si>
  <si>
    <t>spread-y</t>
  </si>
  <si>
    <t>mean-Y</t>
  </si>
  <si>
    <t>std-Y</t>
  </si>
  <si>
    <t>zs-Y</t>
  </si>
  <si>
    <t>buy-t</t>
  </si>
  <si>
    <t>sell_t</t>
  </si>
  <si>
    <t>P&amp;L T</t>
  </si>
  <si>
    <t>Sum_T</t>
  </si>
  <si>
    <t>buy-20</t>
  </si>
  <si>
    <t>sell_20</t>
  </si>
  <si>
    <t>P&amp;L 20</t>
  </si>
  <si>
    <t>P&amp;L 20-BS</t>
  </si>
  <si>
    <t>sun-20</t>
  </si>
  <si>
    <t>spread-Y</t>
  </si>
  <si>
    <t>20-Y</t>
  </si>
  <si>
    <t>spread_Y</t>
  </si>
  <si>
    <t>std_Y</t>
  </si>
  <si>
    <t>med3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</si>
</sst>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:ss;@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indexed="8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14" fontId="0" fillId="0" borderId="0" xfId="0" applyNumberFormat="1">
      <alignment vertical="center"/>
    </xf>
    <xf numFmtId="166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66" fontId="3" fillId="0" borderId="0" xfId="0" applyNumberFormat="1" applyFont="1">
      <alignment vertical="center"/>
    </xf>
    <xf numFmtId="0" fontId="4" fillId="0" borderId="0" xfId="0" applyFont="1">
      <alignment vertical="center"/>
    </xf>
    <xf numFmtId="14" fontId="3" fillId="0" borderId="0" xfId="0" applyNumberFormat="1" applyFont="1">
      <alignment vertical="center"/>
    </xf>
    <xf numFmtId="22" fontId="3" fillId="0" borderId="0" xfId="0" applyNumberFormat="1" applyFont="1">
      <alignment vertical="center"/>
    </xf>
    <xf numFmtId="14" fontId="3" fillId="2" borderId="0" xfId="0" applyNumberFormat="1" applyFont="1" applyFill="1">
      <alignment vertical="center"/>
    </xf>
    <xf numFmtId="166" fontId="3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22" fontId="3" fillId="2" borderId="0" xfId="0" applyNumberFormat="1" applyFont="1" applyFill="1">
      <alignment vertical="center"/>
    </xf>
    <xf numFmtId="0" fontId="0" fillId="2" borderId="0" xfId="0" applyFill="1">
      <alignment vertical="center"/>
    </xf>
    <xf numFmtId="14" fontId="3" fillId="3" borderId="0" xfId="0" applyNumberFormat="1" applyFont="1" applyFill="1">
      <alignment vertical="center"/>
    </xf>
    <xf numFmtId="166" fontId="3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22" fontId="3" fillId="3" borderId="0" xfId="0" applyNumberFormat="1" applyFont="1" applyFill="1">
      <alignment vertical="center"/>
    </xf>
    <xf numFmtId="0" fontId="0" fillId="3" borderId="0" xfId="0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22" fontId="0" fillId="3" borderId="0" xfId="0" applyNumberFormat="1" applyFill="1">
      <alignment vertical="center"/>
    </xf>
    <xf numFmtId="166" fontId="0" fillId="3" borderId="0" xfId="0" applyNumberFormat="1" applyFill="1">
      <alignment vertical="center"/>
    </xf>
    <xf numFmtId="22" fontId="0" fillId="2" borderId="0" xfId="0" applyNumberFormat="1" applyFill="1">
      <alignment vertical="center"/>
    </xf>
    <xf numFmtId="166" fontId="0" fillId="2" borderId="0" xfId="0" applyNumberFormat="1" applyFill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14" fontId="0" fillId="2" borderId="0" xfId="0" applyNumberFormat="1" applyFill="1">
      <alignment vertical="center"/>
    </xf>
    <xf numFmtId="14" fontId="0" fillId="3" borderId="0" xfId="0" applyNumberFormat="1" applyFill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22" fontId="6" fillId="0" borderId="0" xfId="0" applyNumberFormat="1" applyFont="1" applyFill="1" applyBorder="1" applyAlignment="1" applyProtection="1">
      <alignment vertical="center"/>
    </xf>
    <xf numFmtId="0" fontId="1" fillId="3" borderId="0" xfId="0" applyFont="1" applyFill="1">
      <alignment vertical="center"/>
    </xf>
    <xf numFmtId="0" fontId="0" fillId="5" borderId="0" xfId="0" applyFill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22" fontId="3" fillId="0" borderId="0" xfId="0" applyNumberFormat="1" applyFont="1" applyFill="1" applyBorder="1" applyAlignment="1" applyProtection="1">
      <alignment vertical="center"/>
    </xf>
    <xf numFmtId="0" fontId="1" fillId="5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23"/>
  <sheetViews>
    <sheetView workbookViewId="0">
      <pane ySplit="1" topLeftCell="A26" activePane="bottomLeft" state="frozen"/>
      <selection pane="bottomLeft" activeCell="AZ60" sqref="AZ60"/>
    </sheetView>
  </sheetViews>
  <sheetFormatPr defaultColWidth="10" defaultRowHeight="14.4"/>
  <cols>
    <col min="2" max="2" width="14.77734375" customWidth="1"/>
    <col min="3" max="3" width="8.109375" customWidth="1"/>
    <col min="4" max="4" width="13.33203125" bestFit="1" customWidth="1"/>
    <col min="5" max="5" width="14.77734375" customWidth="1"/>
    <col min="7" max="7" width="14.77734375" hidden="1" customWidth="1"/>
    <col min="8" max="8" width="17.21875" hidden="1" customWidth="1"/>
    <col min="9" max="21" width="10" hidden="1" customWidth="1"/>
    <col min="22" max="24" width="10" style="4" hidden="1" customWidth="1"/>
    <col min="25" max="27" width="10" hidden="1" customWidth="1"/>
    <col min="28" max="28" width="13.6640625" hidden="1" customWidth="1"/>
    <col min="29" max="29" width="13.5546875" bestFit="1" customWidth="1"/>
    <col min="30" max="30" width="13.6640625" hidden="1" customWidth="1"/>
    <col min="31" max="31" width="15.44140625" hidden="1" customWidth="1"/>
    <col min="32" max="32" width="12.6640625" hidden="1" customWidth="1"/>
    <col min="33" max="38" width="0" hidden="1" customWidth="1"/>
    <col min="39" max="39" width="11.21875" hidden="1" customWidth="1"/>
    <col min="40" max="41" width="0" hidden="1" customWidth="1"/>
    <col min="42" max="42" width="12" bestFit="1" customWidth="1"/>
    <col min="51" max="51" width="0" hidden="1" customWidth="1"/>
  </cols>
  <sheetData>
    <row r="1" spans="1:52">
      <c r="B1" t="s">
        <v>0</v>
      </c>
      <c r="D1" t="s">
        <v>1</v>
      </c>
      <c r="F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s="7" t="s">
        <v>8</v>
      </c>
      <c r="N1" s="7" t="s">
        <v>9</v>
      </c>
      <c r="O1" s="7" t="s">
        <v>10</v>
      </c>
      <c r="P1">
        <v>220220</v>
      </c>
      <c r="Q1" s="7" t="s">
        <v>9</v>
      </c>
      <c r="R1" s="7" t="s">
        <v>10</v>
      </c>
      <c r="S1" s="7" t="s">
        <v>11</v>
      </c>
      <c r="T1" s="7" t="s">
        <v>12</v>
      </c>
      <c r="U1" s="7" t="s">
        <v>13</v>
      </c>
      <c r="V1" s="4" t="s">
        <v>14</v>
      </c>
      <c r="W1" s="4" t="s">
        <v>15</v>
      </c>
      <c r="X1" s="4" t="s">
        <v>16</v>
      </c>
      <c r="Y1" s="7" t="s">
        <v>17</v>
      </c>
      <c r="Z1" s="7" t="s">
        <v>18</v>
      </c>
      <c r="AA1" s="7" t="s">
        <v>19</v>
      </c>
      <c r="AB1" s="7"/>
      <c r="AC1" t="s">
        <v>33</v>
      </c>
      <c r="AE1" t="s">
        <v>34</v>
      </c>
      <c r="AF1" t="s">
        <v>35</v>
      </c>
      <c r="AG1" s="27" t="s">
        <v>36</v>
      </c>
      <c r="AH1" s="27" t="s">
        <v>37</v>
      </c>
      <c r="AI1" s="27" t="s">
        <v>38</v>
      </c>
      <c r="AJ1" s="4" t="s">
        <v>14</v>
      </c>
      <c r="AK1" s="4" t="s">
        <v>15</v>
      </c>
      <c r="AL1" s="4" t="s">
        <v>16</v>
      </c>
      <c r="AM1" s="27" t="s">
        <v>39</v>
      </c>
      <c r="AN1" s="27" t="s">
        <v>40</v>
      </c>
      <c r="AO1" s="27" t="s">
        <v>41</v>
      </c>
      <c r="AP1" s="27" t="s">
        <v>44</v>
      </c>
      <c r="AQ1" s="27" t="s">
        <v>45</v>
      </c>
      <c r="AR1" s="27" t="s">
        <v>46</v>
      </c>
      <c r="AS1" s="27" t="s">
        <v>47</v>
      </c>
      <c r="AT1" s="27" t="s">
        <v>48</v>
      </c>
      <c r="AU1" s="27" t="s">
        <v>49</v>
      </c>
      <c r="AV1" s="27" t="s">
        <v>50</v>
      </c>
      <c r="AW1" s="27" t="s">
        <v>52</v>
      </c>
      <c r="AX1" s="27" t="s">
        <v>53</v>
      </c>
      <c r="AY1" s="27" t="s">
        <v>54</v>
      </c>
      <c r="AZ1" s="27" t="s">
        <v>55</v>
      </c>
    </row>
    <row r="2" spans="1:52">
      <c r="A2">
        <v>0</v>
      </c>
      <c r="B2" s="3">
        <v>44964.395833333299</v>
      </c>
      <c r="C2" s="2">
        <v>0.39583333333333298</v>
      </c>
      <c r="D2">
        <v>100.24092040862701</v>
      </c>
      <c r="E2" s="3">
        <v>44964.395833333299</v>
      </c>
      <c r="F2">
        <v>3.0652431428571401</v>
      </c>
      <c r="G2" s="3">
        <v>44964.395833333299</v>
      </c>
      <c r="H2">
        <v>98.358500000000006</v>
      </c>
      <c r="I2">
        <f>D2-H2</f>
        <v>1.8824204086269987</v>
      </c>
      <c r="J2" t="s">
        <v>20</v>
      </c>
      <c r="S2" t="s">
        <v>20</v>
      </c>
      <c r="AB2" s="33">
        <v>44964.395833333336</v>
      </c>
      <c r="AC2" s="32">
        <v>3.0652431428571401</v>
      </c>
      <c r="AD2" s="33">
        <v>44964.395833333336</v>
      </c>
      <c r="AE2" s="32">
        <v>97.544565714285696</v>
      </c>
      <c r="AF2">
        <f>D2-AE2</f>
        <v>2.6963546943413093</v>
      </c>
      <c r="AP2">
        <f t="shared" ref="AP2:AP15" si="0">D2-AC2</f>
        <v>97.175677265769863</v>
      </c>
    </row>
    <row r="3" spans="1:52">
      <c r="A3">
        <v>1</v>
      </c>
      <c r="B3" s="3">
        <v>44964.399305555598</v>
      </c>
      <c r="C3" s="2">
        <v>0.39930555555555602</v>
      </c>
      <c r="D3">
        <v>100.24648531104</v>
      </c>
      <c r="E3" s="3">
        <v>44964.399305555598</v>
      </c>
      <c r="F3">
        <v>3.0656290123456702</v>
      </c>
      <c r="G3" s="3">
        <v>44964.399305555598</v>
      </c>
      <c r="H3">
        <v>98.353493586005797</v>
      </c>
      <c r="I3">
        <f>D3-H3</f>
        <v>1.8929917250342072</v>
      </c>
      <c r="AB3" s="33">
        <v>44964.399305555555</v>
      </c>
      <c r="AC3" s="32">
        <v>3.0656290123456702</v>
      </c>
      <c r="AD3" s="33">
        <v>44964.399305555555</v>
      </c>
      <c r="AE3" s="32">
        <v>97.541425000000004</v>
      </c>
      <c r="AF3">
        <f>D3-AE3</f>
        <v>2.7050603110400004</v>
      </c>
      <c r="AP3">
        <f t="shared" si="0"/>
        <v>97.180856298694337</v>
      </c>
    </row>
    <row r="4" spans="1:52">
      <c r="A4">
        <v>2</v>
      </c>
      <c r="B4" s="3">
        <v>44964.402777777803</v>
      </c>
      <c r="C4" s="2">
        <v>0.40277777777777801</v>
      </c>
      <c r="D4">
        <v>100.25685055992</v>
      </c>
      <c r="E4" s="3">
        <v>44964.402777777803</v>
      </c>
      <c r="F4">
        <v>3.0653999999999999</v>
      </c>
      <c r="G4" s="3">
        <v>44964.402777777803</v>
      </c>
      <c r="H4">
        <v>98.358212182741099</v>
      </c>
      <c r="I4">
        <f>D4-H4</f>
        <v>1.8986383771788979</v>
      </c>
      <c r="S4">
        <f>AVERAGE(I2:I4)</f>
        <v>1.8913501702800346</v>
      </c>
      <c r="T4">
        <f>_xlfn.STDEV.P(I2:I4)</f>
        <v>6.7219368486475424E-3</v>
      </c>
      <c r="U4">
        <f>(I4-S4)/T4</f>
        <v>1.0842420961347961</v>
      </c>
      <c r="AB4" s="33">
        <v>44964.402777777781</v>
      </c>
      <c r="AC4" s="32">
        <v>3.0653999999999999</v>
      </c>
      <c r="AD4" s="33">
        <v>44964.402777777781</v>
      </c>
      <c r="AE4" s="32">
        <v>97.543234006733996</v>
      </c>
      <c r="AF4">
        <f>D4-AE4</f>
        <v>2.7136165531860001</v>
      </c>
      <c r="AG4">
        <f>AVERAGE(AF2:AF4)</f>
        <v>2.7050105195224368</v>
      </c>
      <c r="AH4">
        <f>_xlfn.STDEV.P(AF2:AF4)</f>
        <v>7.0472123136232278E-3</v>
      </c>
      <c r="AI4">
        <f>(AF4-AG4)/AH4</f>
        <v>1.2211968762352654</v>
      </c>
      <c r="AP4">
        <f>D4-AC4</f>
        <v>97.19145055992</v>
      </c>
      <c r="AQ4">
        <f>AVERAGE(AP2:AP4)</f>
        <v>97.182661374794733</v>
      </c>
      <c r="AR4">
        <f>_xlfn.STDEV.P(AP2:AP4)</f>
        <v>6.5646998856433627E-3</v>
      </c>
      <c r="AS4" s="34">
        <f>(AP4-AQ4)/AR4</f>
        <v>1.3388555879740747</v>
      </c>
      <c r="AT4" s="19">
        <f>D2</f>
        <v>100.24092040862701</v>
      </c>
      <c r="AX4" s="14">
        <f>AC2</f>
        <v>3.0652431428571401</v>
      </c>
    </row>
    <row r="5" spans="1:52">
      <c r="A5">
        <v>3</v>
      </c>
      <c r="B5" s="3">
        <v>44964.40625</v>
      </c>
      <c r="C5" s="2">
        <v>0.40625</v>
      </c>
      <c r="D5">
        <v>100.24933113139301</v>
      </c>
      <c r="E5" s="3">
        <v>44964.40625</v>
      </c>
      <c r="F5">
        <v>3.0661761092150099</v>
      </c>
      <c r="G5" s="3">
        <v>44964.40625</v>
      </c>
      <c r="H5">
        <v>98.353325999999996</v>
      </c>
      <c r="I5">
        <f>D5-H5</f>
        <v>1.8960051313930109</v>
      </c>
      <c r="S5">
        <f>AVERAGE(I3:I5)</f>
        <v>1.8958784112020386</v>
      </c>
      <c r="T5">
        <f>_xlfn.STDEV.P(I3:I5)</f>
        <v>2.306976898581798E-3</v>
      </c>
      <c r="U5">
        <f>(I5-S5)/T5</f>
        <v>5.4929111362217446E-2</v>
      </c>
      <c r="AB5" s="33">
        <v>44964.40625</v>
      </c>
      <c r="AC5" s="32">
        <v>3.0661761092150099</v>
      </c>
      <c r="AD5" s="33">
        <v>44964.40625</v>
      </c>
      <c r="AE5" s="32">
        <v>97.537009556313905</v>
      </c>
      <c r="AF5">
        <f>D5-AE5</f>
        <v>2.7123215750791019</v>
      </c>
      <c r="AG5">
        <f>AVERAGE(AF3:AF5)</f>
        <v>2.7103328131017008</v>
      </c>
      <c r="AH5">
        <f>_xlfn.STDEV.P(AF3:AF5)</f>
        <v>3.7655190494195728E-3</v>
      </c>
      <c r="AI5">
        <f>(AF5-AG5)/AH5</f>
        <v>0.52815082098910315</v>
      </c>
      <c r="AP5">
        <f>D5-AC5</f>
        <v>97.183155022177999</v>
      </c>
      <c r="AQ5">
        <f>AVERAGE(AP3:AP5)</f>
        <v>97.185153960264117</v>
      </c>
      <c r="AR5">
        <f>_xlfn.STDEV.P(AP3:AP5)</f>
        <v>4.5501947089092963E-3</v>
      </c>
      <c r="AS5">
        <f>(AP5-AQ5)/AR5</f>
        <v>-0.43930825250262179</v>
      </c>
    </row>
    <row r="6" spans="1:52">
      <c r="A6">
        <v>4</v>
      </c>
      <c r="B6" s="3">
        <v>44964.409722222197</v>
      </c>
      <c r="C6" s="2">
        <v>0.40972222222222199</v>
      </c>
      <c r="D6">
        <v>100.26282320951</v>
      </c>
      <c r="E6" s="3">
        <v>44964.409722222197</v>
      </c>
      <c r="F6">
        <v>3.0650102739726002</v>
      </c>
      <c r="G6" s="3">
        <v>44964.409722222197</v>
      </c>
      <c r="H6">
        <v>98.358500000000006</v>
      </c>
      <c r="I6">
        <f>D6-H6</f>
        <v>1.9043232095099967</v>
      </c>
      <c r="J6" t="s">
        <v>20</v>
      </c>
      <c r="K6" t="s">
        <v>20</v>
      </c>
      <c r="L6" t="s">
        <v>20</v>
      </c>
      <c r="S6">
        <f>AVERAGE(I4:I6)</f>
        <v>1.8996555726939686</v>
      </c>
      <c r="T6">
        <f>_xlfn.STDEV.P(I4:I6)</f>
        <v>3.4711785632528624E-3</v>
      </c>
      <c r="U6" s="19">
        <f>(I6-S6)/T6</f>
        <v>1.344683579646804</v>
      </c>
      <c r="V6" s="4">
        <f>D6</f>
        <v>100.26282320951</v>
      </c>
      <c r="Z6">
        <f>F6</f>
        <v>3.0650102739726002</v>
      </c>
      <c r="AB6" s="33">
        <v>44964.409722222219</v>
      </c>
      <c r="AC6" s="32">
        <v>3.0650102739726002</v>
      </c>
      <c r="AD6" s="33">
        <v>44964.409722222219</v>
      </c>
      <c r="AE6" s="32">
        <v>97.546416095890393</v>
      </c>
      <c r="AF6">
        <f>D6-AE6</f>
        <v>2.71640711361961</v>
      </c>
      <c r="AG6">
        <f>AVERAGE(AF4:AF6)</f>
        <v>2.7141150806282375</v>
      </c>
      <c r="AH6">
        <f>_xlfn.STDEV.P(AF4:AF6)</f>
        <v>1.7047587316082564E-3</v>
      </c>
      <c r="AI6" s="19">
        <f>(AF6-AG6)/AH6</f>
        <v>1.3444911287887624</v>
      </c>
      <c r="AJ6" s="19">
        <f>D6</f>
        <v>100.26282320951</v>
      </c>
      <c r="AN6" s="19">
        <f>AC6</f>
        <v>3.0650102739726002</v>
      </c>
      <c r="AP6">
        <f>D6-AC6</f>
        <v>97.197812935537399</v>
      </c>
      <c r="AQ6">
        <f>AVERAGE(AP4:AP6)</f>
        <v>97.190806172545138</v>
      </c>
      <c r="AR6">
        <f>_xlfn.STDEV.P(AP4:AP6)</f>
        <v>6.001390523847348E-3</v>
      </c>
      <c r="AS6">
        <f>(AP6-AQ6)/AR6</f>
        <v>1.1675232538891696</v>
      </c>
    </row>
    <row r="7" spans="1:52">
      <c r="A7">
        <v>5</v>
      </c>
      <c r="B7" s="3">
        <v>44964.413194444402</v>
      </c>
      <c r="C7" s="2">
        <v>0.41319444444444398</v>
      </c>
      <c r="D7">
        <v>100.25444549976299</v>
      </c>
      <c r="E7" s="3">
        <v>44964.413194444402</v>
      </c>
      <c r="F7">
        <v>3.0655040752351099</v>
      </c>
      <c r="G7" s="3">
        <v>44964.413194444402</v>
      </c>
      <c r="H7">
        <v>98.355859247648894</v>
      </c>
      <c r="I7">
        <f>D7-H7</f>
        <v>1.8985862521141001</v>
      </c>
      <c r="J7">
        <f>AVERAGE(I2:I6)</f>
        <v>1.8948757703486223</v>
      </c>
      <c r="K7">
        <f>_xlfn.STDEV.P(I2:I6)</f>
        <v>7.2577191403215115E-3</v>
      </c>
      <c r="L7">
        <f>(I7-J7)/K7</f>
        <v>0.51124625984265681</v>
      </c>
      <c r="S7">
        <f>AVERAGE(I5:I7)</f>
        <v>1.8996381976723693</v>
      </c>
      <c r="T7">
        <f>_xlfn.STDEV.P(I5:I7)</f>
        <v>3.4763532600740397E-3</v>
      </c>
      <c r="U7">
        <f>(I7-S7)/T7</f>
        <v>-0.30260030542659733</v>
      </c>
      <c r="AB7" s="33">
        <v>44964.413194444445</v>
      </c>
      <c r="AC7" s="32">
        <v>3.0655040752351099</v>
      </c>
      <c r="AD7" s="33">
        <v>44964.413194444445</v>
      </c>
      <c r="AE7" s="32">
        <v>97.542412539184895</v>
      </c>
      <c r="AF7">
        <f>D7-AE7</f>
        <v>2.7120329605780995</v>
      </c>
      <c r="AG7">
        <f>AVERAGE(AF5:AF7)</f>
        <v>2.7135872164256036</v>
      </c>
      <c r="AH7">
        <f>_xlfn.STDEV.P(AF5:AF7)</f>
        <v>1.9974466569631926E-3</v>
      </c>
      <c r="AI7">
        <f>(AF7-AG7)/AH7</f>
        <v>-0.77812132909077603</v>
      </c>
      <c r="AP7">
        <f>D7-AC7</f>
        <v>97.188941424527883</v>
      </c>
      <c r="AQ7">
        <f>AVERAGE(AP5:AP7)</f>
        <v>97.189969794081094</v>
      </c>
      <c r="AR7">
        <f>_xlfn.STDEV.P(AP5:AP7)</f>
        <v>6.0280878099332946E-3</v>
      </c>
      <c r="AS7">
        <f>(AP7-AQ7)/AR7</f>
        <v>-0.1705963127339265</v>
      </c>
    </row>
    <row r="8" spans="1:52">
      <c r="A8" s="19">
        <v>6</v>
      </c>
      <c r="B8" s="22">
        <v>44964.416666666701</v>
      </c>
      <c r="C8" s="23">
        <v>0.41666666666666702</v>
      </c>
      <c r="D8" s="19">
        <v>100.271531025153</v>
      </c>
      <c r="E8" s="22">
        <v>44964.416666666701</v>
      </c>
      <c r="F8" s="19">
        <v>3.0652586666666601</v>
      </c>
      <c r="G8" s="22">
        <v>44964.416666666701</v>
      </c>
      <c r="H8" s="19">
        <v>98.355925581395297</v>
      </c>
      <c r="I8" s="19">
        <f>D8-H8</f>
        <v>1.9156054437576984</v>
      </c>
      <c r="J8">
        <f>AVERAGE(I3:I7)</f>
        <v>1.8981089390460426</v>
      </c>
      <c r="K8">
        <f>_xlfn.STDEV.P(I3:I7)</f>
        <v>3.7346265083542489E-3</v>
      </c>
      <c r="L8" s="19">
        <f>(I8-J8)/K8</f>
        <v>4.6849409633109484</v>
      </c>
      <c r="M8">
        <f>D8</f>
        <v>100.271531025153</v>
      </c>
      <c r="P8">
        <f>F6*-1</f>
        <v>-3.0650102739726002</v>
      </c>
      <c r="S8">
        <f>AVERAGE(I6:I8)</f>
        <v>1.9061716351272651</v>
      </c>
      <c r="T8">
        <f>_xlfn.STDEV.P(I6:I8)</f>
        <v>7.0699235732461013E-3</v>
      </c>
      <c r="U8" s="19">
        <f>(I8-S8)/T8</f>
        <v>1.3343579365033849</v>
      </c>
      <c r="V8" s="4">
        <f>D8</f>
        <v>100.271531025153</v>
      </c>
      <c r="Z8">
        <f>F8</f>
        <v>3.0652586666666601</v>
      </c>
      <c r="AB8" s="33">
        <v>44964.416666666664</v>
      </c>
      <c r="AC8" s="32">
        <v>3.0652586666666601</v>
      </c>
      <c r="AD8" s="33">
        <v>44964.416666666664</v>
      </c>
      <c r="AE8" s="32">
        <v>97.544366666666605</v>
      </c>
      <c r="AF8">
        <f>D8-AE8</f>
        <v>2.7271643584863909</v>
      </c>
      <c r="AG8">
        <f>AVERAGE(AF6:AF8)</f>
        <v>2.7185348108947003</v>
      </c>
      <c r="AH8">
        <f>_xlfn.STDEV.P(AF6:AF8)</f>
        <v>6.3579410941793212E-3</v>
      </c>
      <c r="AI8" s="19">
        <f>(AF8-AG8)/AH8</f>
        <v>1.3572864963456464</v>
      </c>
      <c r="AJ8" s="19">
        <f>D8</f>
        <v>100.271531025153</v>
      </c>
      <c r="AN8" s="19">
        <f>AC8</f>
        <v>3.0652586666666601</v>
      </c>
      <c r="AP8">
        <f>D8-AC8</f>
        <v>97.206272358486331</v>
      </c>
      <c r="AQ8">
        <f>AVERAGE(AP6:AP8)</f>
        <v>97.197675572850542</v>
      </c>
      <c r="AR8">
        <f>_xlfn.STDEV.P(AP6:AP8)</f>
        <v>7.0759908304456245E-3</v>
      </c>
      <c r="AS8">
        <f>(AP8-AQ8)/AR8</f>
        <v>1.2149232300866126</v>
      </c>
    </row>
    <row r="9" spans="1:52">
      <c r="A9">
        <v>7</v>
      </c>
      <c r="B9" s="3">
        <v>44964.420138888898</v>
      </c>
      <c r="C9" s="2">
        <v>0.42013888888888901</v>
      </c>
      <c r="D9">
        <v>100.26757309772201</v>
      </c>
      <c r="E9" s="3">
        <v>44964.420138888898</v>
      </c>
      <c r="F9">
        <v>3.0650979999999999</v>
      </c>
      <c r="G9" s="3">
        <v>44964.420138888898</v>
      </c>
      <c r="H9">
        <v>98.352642089552205</v>
      </c>
      <c r="I9">
        <f>D9-H9</f>
        <v>1.9149310081698019</v>
      </c>
      <c r="J9">
        <f>AVERAGE(I4:I8)</f>
        <v>1.9026316827907408</v>
      </c>
      <c r="K9">
        <f>_xlfn.STDEV.P(I4:I8)</f>
        <v>7.0342436518156786E-3</v>
      </c>
      <c r="L9">
        <f>(I9-J9)/K9</f>
        <v>1.7484929422207869</v>
      </c>
      <c r="M9" s="7" t="s">
        <v>20</v>
      </c>
      <c r="N9" s="7"/>
      <c r="O9" s="7"/>
      <c r="S9">
        <f>AVERAGE(I7:I9)</f>
        <v>1.9097075680138669</v>
      </c>
      <c r="T9">
        <f>_xlfn.STDEV.P(I7:I9)</f>
        <v>7.8687765396897296E-3</v>
      </c>
      <c r="U9">
        <f>(I9-S9)/T9</f>
        <v>0.66381859105900776</v>
      </c>
      <c r="AB9" s="33">
        <v>44964.420138888891</v>
      </c>
      <c r="AC9" s="32">
        <v>3.0650979999999999</v>
      </c>
      <c r="AD9" s="33">
        <v>44964.420138888891</v>
      </c>
      <c r="AE9" s="32">
        <v>97.545405000000002</v>
      </c>
      <c r="AF9">
        <f>D9-AE9</f>
        <v>2.7221680977220046</v>
      </c>
      <c r="AG9">
        <f>AVERAGE(AF7:AF9)</f>
        <v>2.7204551389288318</v>
      </c>
      <c r="AH9">
        <f>_xlfn.STDEV.P(AF7:AF9)</f>
        <v>6.2949965070201036E-3</v>
      </c>
      <c r="AI9">
        <f>(AF9-AG9)/AH9</f>
        <v>0.27211433576849819</v>
      </c>
      <c r="AP9">
        <f>D9-AC9</f>
        <v>97.202475097722001</v>
      </c>
      <c r="AQ9">
        <f>AVERAGE(AP7:AP9)</f>
        <v>97.199229626912071</v>
      </c>
      <c r="AR9">
        <f>_xlfn.STDEV.P(AP7:AP9)</f>
        <v>7.4381955048070363E-3</v>
      </c>
      <c r="AS9">
        <f>(AP9-AQ9)/AR9</f>
        <v>0.43632502101242149</v>
      </c>
    </row>
    <row r="10" spans="1:52">
      <c r="A10">
        <v>8</v>
      </c>
      <c r="B10" s="3">
        <v>44964.423611111102</v>
      </c>
      <c r="C10" s="2">
        <v>0.42361111111111099</v>
      </c>
      <c r="D10">
        <v>100.285589134891</v>
      </c>
      <c r="E10" s="3">
        <v>44964.423611111102</v>
      </c>
      <c r="F10">
        <v>3.0646107382550301</v>
      </c>
      <c r="G10" s="3">
        <v>44964.423611111102</v>
      </c>
      <c r="H10">
        <v>98.361929807692306</v>
      </c>
      <c r="I10">
        <f>D10-H10</f>
        <v>1.9236593271986919</v>
      </c>
      <c r="J10">
        <f>AVERAGE(I5:I9)</f>
        <v>1.9058902089889216</v>
      </c>
      <c r="K10">
        <f>_xlfn.STDEV.P(I5:I9)</f>
        <v>8.1196042873385599E-3</v>
      </c>
      <c r="L10">
        <f>(I10-J10)/K10</f>
        <v>2.1884216990080305</v>
      </c>
      <c r="M10" s="7" t="s">
        <v>20</v>
      </c>
      <c r="N10" s="7"/>
      <c r="O10" s="7"/>
      <c r="S10">
        <f>AVERAGE(I8:I10)</f>
        <v>1.9180652597087307</v>
      </c>
      <c r="T10">
        <f>_xlfn.STDEV.P(I8:I10)</f>
        <v>3.9651741577754959E-3</v>
      </c>
      <c r="U10" s="19">
        <f>(I10-S10)/T10</f>
        <v>1.4107999465777827</v>
      </c>
      <c r="V10" s="4">
        <f>D10</f>
        <v>100.285589134891</v>
      </c>
      <c r="Z10">
        <f>F10</f>
        <v>3.0646107382550301</v>
      </c>
      <c r="AB10" s="33">
        <v>44964.423611111109</v>
      </c>
      <c r="AC10" s="32">
        <v>3.0646107382550301</v>
      </c>
      <c r="AD10" s="33">
        <v>44964.423611111109</v>
      </c>
      <c r="AE10" s="32">
        <v>97.549757718120802</v>
      </c>
      <c r="AF10">
        <f>D10-AE10</f>
        <v>2.7358314167701963</v>
      </c>
      <c r="AG10">
        <f>AVERAGE(AF8:AF10)</f>
        <v>2.7283879576595305</v>
      </c>
      <c r="AH10">
        <f>_xlfn.STDEV.P(AF8:AF10)</f>
        <v>5.6447301710267827E-3</v>
      </c>
      <c r="AI10" s="19">
        <f>(AF10-AG10)/AH10</f>
        <v>1.3186563192819227</v>
      </c>
      <c r="AJ10" s="19">
        <f>D10</f>
        <v>100.285589134891</v>
      </c>
      <c r="AN10" s="19">
        <f>AC10</f>
        <v>3.0646107382550301</v>
      </c>
      <c r="AP10">
        <f>D10-AC10</f>
        <v>97.220978396635971</v>
      </c>
      <c r="AQ10">
        <f>AVERAGE(AP8:AP10)</f>
        <v>97.209908617614772</v>
      </c>
      <c r="AR10">
        <f>_xlfn.STDEV.P(AP8:AP10)</f>
        <v>7.9795489852407721E-3</v>
      </c>
      <c r="AS10" s="34">
        <f>(AP10-AQ10)/AR10</f>
        <v>1.3872687593839792</v>
      </c>
      <c r="AT10" s="19">
        <f>D8</f>
        <v>100.271531025153</v>
      </c>
      <c r="AX10" s="14">
        <f>AC8</f>
        <v>3.0652586666666601</v>
      </c>
    </row>
    <row r="11" spans="1:52">
      <c r="A11">
        <v>9</v>
      </c>
      <c r="B11" s="3">
        <v>44964.427083333299</v>
      </c>
      <c r="C11" s="2">
        <v>0.42708333333333298</v>
      </c>
      <c r="D11">
        <v>100.285495403285</v>
      </c>
      <c r="E11" s="3">
        <v>44964.427083333299</v>
      </c>
      <c r="F11">
        <v>3.06412499999999</v>
      </c>
      <c r="G11" s="3">
        <v>44964.427083333299</v>
      </c>
      <c r="H11">
        <v>98.368869974554698</v>
      </c>
      <c r="I11">
        <f>D11-H11</f>
        <v>1.9166254287302991</v>
      </c>
      <c r="J11">
        <f>AVERAGE(I6:I10)</f>
        <v>1.9114210481500578</v>
      </c>
      <c r="K11">
        <f>_xlfn.STDEV.P(I6:I10)</f>
        <v>8.8849959218748054E-3</v>
      </c>
      <c r="L11">
        <f>(I11-J11)/K11</f>
        <v>0.58574934935289669</v>
      </c>
      <c r="M11" s="7" t="s">
        <v>20</v>
      </c>
      <c r="N11" s="7"/>
      <c r="O11" s="7"/>
      <c r="S11">
        <f>AVERAGE(I9:I11)</f>
        <v>1.9184052546995976</v>
      </c>
      <c r="T11">
        <f>_xlfn.STDEV.P(I9:I11)</f>
        <v>3.7790407626153992E-3</v>
      </c>
      <c r="U11">
        <f>(I11-S11)/T11</f>
        <v>-0.47097294818982188</v>
      </c>
      <c r="AB11" s="33">
        <v>44964.427083333336</v>
      </c>
      <c r="AC11" s="32">
        <v>3.06412499999999</v>
      </c>
      <c r="AD11" s="33">
        <v>44964.427083333336</v>
      </c>
      <c r="AE11" s="32">
        <v>97.553702702702694</v>
      </c>
      <c r="AF11">
        <f>D11-AE11</f>
        <v>2.7317927005823037</v>
      </c>
      <c r="AG11">
        <f>AVERAGE(AF9:AF11)</f>
        <v>2.7299307383581684</v>
      </c>
      <c r="AH11">
        <f>_xlfn.STDEV.P(AF9:AF11)</f>
        <v>5.7313028970295971E-3</v>
      </c>
      <c r="AI11">
        <f>(AF11-AG11)/AH11</f>
        <v>0.32487590650642179</v>
      </c>
      <c r="AP11">
        <f>D11-AC11</f>
        <v>97.221370403285007</v>
      </c>
      <c r="AQ11">
        <f>AVERAGE(AP9:AP11)</f>
        <v>97.214941299214331</v>
      </c>
      <c r="AR11">
        <f>_xlfn.STDEV.P(AP9:AP11)</f>
        <v>8.8163882264287122E-3</v>
      </c>
      <c r="AS11">
        <f>(AP11-AQ11)/AR11</f>
        <v>0.72922197906438824</v>
      </c>
    </row>
    <row r="12" spans="1:52">
      <c r="A12" s="19">
        <v>10</v>
      </c>
      <c r="B12" s="22">
        <v>44964.430555555598</v>
      </c>
      <c r="C12" s="23">
        <v>0.43055555555555602</v>
      </c>
      <c r="D12" s="19">
        <v>100.31157664260699</v>
      </c>
      <c r="E12" s="22">
        <v>44964.430555555598</v>
      </c>
      <c r="F12" s="19">
        <v>3.0627703583061798</v>
      </c>
      <c r="G12" s="22">
        <v>44964.430555555598</v>
      </c>
      <c r="H12" s="19">
        <v>98.377273684210493</v>
      </c>
      <c r="I12" s="19">
        <f>D12-H12</f>
        <v>1.9343029583965006</v>
      </c>
      <c r="J12">
        <f>AVERAGE(I7:I11)</f>
        <v>1.9138814919941183</v>
      </c>
      <c r="K12">
        <f>_xlfn.STDEV.P(I7:I11)</f>
        <v>8.2601828911160521E-3</v>
      </c>
      <c r="L12" s="19">
        <f>(I12-J12)/K12</f>
        <v>2.4722777536010589</v>
      </c>
      <c r="M12">
        <f>D12</f>
        <v>100.31157664260699</v>
      </c>
      <c r="P12">
        <f>F10*-1</f>
        <v>-3.0646107382550301</v>
      </c>
      <c r="S12">
        <f>AVERAGE(I10:I12)</f>
        <v>1.9248625714418306</v>
      </c>
      <c r="T12">
        <f>_xlfn.STDEV.P(I10:I12)</f>
        <v>7.2668017406257992E-3</v>
      </c>
      <c r="U12" s="19">
        <f>(I12-S12)/T12</f>
        <v>1.2991116713550237</v>
      </c>
      <c r="V12" s="4">
        <f>D12</f>
        <v>100.31157664260699</v>
      </c>
      <c r="Z12">
        <f>F12</f>
        <v>3.0627703583061798</v>
      </c>
      <c r="AB12" s="33">
        <v>44964.430555555555</v>
      </c>
      <c r="AC12" s="32">
        <v>3.0627703583061798</v>
      </c>
      <c r="AD12" s="33">
        <v>44964.430555555555</v>
      </c>
      <c r="AE12" s="32">
        <v>97.564783061889202</v>
      </c>
      <c r="AF12">
        <f>D12-AE12</f>
        <v>2.7467935807177923</v>
      </c>
      <c r="AG12">
        <f>AVERAGE(AF10:AF12)</f>
        <v>2.7381392326900973</v>
      </c>
      <c r="AH12">
        <f>_xlfn.STDEV.P(AF10:AF12)</f>
        <v>6.3377762635347234E-3</v>
      </c>
      <c r="AI12" s="19">
        <f>(AF12-AG12)/AH12</f>
        <v>1.3655180725594624</v>
      </c>
      <c r="AJ12" s="19">
        <f>D12</f>
        <v>100.31157664260699</v>
      </c>
      <c r="AN12" s="19">
        <f>AC12</f>
        <v>3.0627703583061798</v>
      </c>
      <c r="AP12">
        <f>D12-AC12</f>
        <v>97.248806284300812</v>
      </c>
      <c r="AQ12">
        <f>AVERAGE(AP10:AP12)</f>
        <v>97.23038502807394</v>
      </c>
      <c r="AR12">
        <f>_xlfn.STDEV.P(AP10:AP12)</f>
        <v>1.3026778267234874E-2</v>
      </c>
      <c r="AS12" s="34">
        <f>(AP12-AQ12)/AR12</f>
        <v>1.4141068381585966</v>
      </c>
      <c r="AT12" s="19">
        <f>D10</f>
        <v>100.285589134891</v>
      </c>
      <c r="AX12" s="14">
        <f>AC10</f>
        <v>3.0646107382550301</v>
      </c>
    </row>
    <row r="13" spans="1:52">
      <c r="A13" s="19">
        <v>11</v>
      </c>
      <c r="B13" s="22">
        <v>44964.434027777803</v>
      </c>
      <c r="C13" s="23">
        <v>0.43402777777777801</v>
      </c>
      <c r="D13" s="19">
        <v>100.326664825455</v>
      </c>
      <c r="E13" s="22">
        <v>44964.434027777803</v>
      </c>
      <c r="F13" s="19">
        <v>3.06250187265917</v>
      </c>
      <c r="G13" s="22">
        <v>44964.434027777803</v>
      </c>
      <c r="H13" s="19">
        <v>98.379000000000005</v>
      </c>
      <c r="I13" s="19">
        <f>D13-H13</f>
        <v>1.9476648254549929</v>
      </c>
      <c r="J13">
        <f>AVERAGE(I8:I12)</f>
        <v>1.9210248332505984</v>
      </c>
      <c r="K13">
        <f>_xlfn.STDEV.P(I8:I12)</f>
        <v>7.3363262260767986E-3</v>
      </c>
      <c r="L13" s="19">
        <f>(I13-J13)/K13</f>
        <v>3.6312442199889201</v>
      </c>
      <c r="M13">
        <f>D13</f>
        <v>100.326664825455</v>
      </c>
      <c r="P13">
        <f>F11*-1</f>
        <v>-3.06412499999999</v>
      </c>
      <c r="S13">
        <f>AVERAGE(I11:I13)</f>
        <v>1.9328644041939309</v>
      </c>
      <c r="T13">
        <f>_xlfn.STDEV.P(I11:I13)</f>
        <v>1.2712542780092722E-2</v>
      </c>
      <c r="U13">
        <f>(I13-S13)/T13</f>
        <v>1.1642376758990154</v>
      </c>
      <c r="AB13" s="33">
        <v>44964.434027777781</v>
      </c>
      <c r="AC13" s="32">
        <v>3.06250187265917</v>
      </c>
      <c r="AD13" s="33">
        <v>44964.434027777781</v>
      </c>
      <c r="AE13" s="32">
        <v>97.566983146067301</v>
      </c>
      <c r="AF13">
        <f>D13-AE13</f>
        <v>2.7596816793876968</v>
      </c>
      <c r="AG13">
        <f>AVERAGE(AF11:AF13)</f>
        <v>2.7460893202292644</v>
      </c>
      <c r="AH13">
        <f>_xlfn.STDEV.P(AF11:AF13)</f>
        <v>1.1396513262944144E-2</v>
      </c>
      <c r="AI13">
        <f>(AF13-AG13)/AH13</f>
        <v>1.1926769920610756</v>
      </c>
      <c r="AP13">
        <f>D13-AC13</f>
        <v>97.264162952795829</v>
      </c>
      <c r="AQ13">
        <f>AVERAGE(AP11:AP13)</f>
        <v>97.244779880127226</v>
      </c>
      <c r="AR13">
        <f>_xlfn.STDEV.P(AP11:AP13)</f>
        <v>1.7700461789378754E-2</v>
      </c>
      <c r="AS13">
        <f>(AP13-AQ13)/AR13</f>
        <v>1.0950602814348023</v>
      </c>
    </row>
    <row r="14" spans="1:52">
      <c r="A14">
        <v>12</v>
      </c>
      <c r="B14" s="3">
        <v>44964.4375</v>
      </c>
      <c r="C14" s="2">
        <v>0.4375</v>
      </c>
      <c r="D14">
        <v>100.33092721874</v>
      </c>
      <c r="E14" s="3">
        <v>44964.4375</v>
      </c>
      <c r="F14">
        <v>3.0619606060605999</v>
      </c>
      <c r="G14" s="3">
        <v>44964.4375</v>
      </c>
      <c r="H14">
        <v>98.378582121212105</v>
      </c>
      <c r="I14">
        <f>D14-H14</f>
        <v>1.9523450975278962</v>
      </c>
      <c r="J14">
        <f>AVERAGE(I9:I13)</f>
        <v>1.9274367095900573</v>
      </c>
      <c r="K14">
        <f>_xlfn.STDEV.P(I9:I13)</f>
        <v>1.2197270380613785E-2</v>
      </c>
      <c r="L14">
        <f>(I14-J14)/K14</f>
        <v>2.0421280467331466</v>
      </c>
      <c r="N14">
        <f>AVERAGE(M8:M13)</f>
        <v>100.30325749773833</v>
      </c>
      <c r="Q14">
        <f>AVERAGE(P8:P13)</f>
        <v>-3.0645820040758736</v>
      </c>
      <c r="S14">
        <f>AVERAGE(I12:I14)</f>
        <v>1.9447709604597965</v>
      </c>
      <c r="T14">
        <f>_xlfn.STDEV.P(I12:I14)</f>
        <v>7.6446293595341074E-3</v>
      </c>
      <c r="U14">
        <f>(I14-S14)/T14</f>
        <v>0.99077884772183711</v>
      </c>
      <c r="AB14" s="33">
        <v>44964.4375</v>
      </c>
      <c r="AC14" s="32">
        <v>3.0619606060605999</v>
      </c>
      <c r="AD14" s="33">
        <v>44964.4375</v>
      </c>
      <c r="AE14" s="32">
        <v>97.571376666666595</v>
      </c>
      <c r="AF14">
        <f>D14-AE14</f>
        <v>2.7595505520734065</v>
      </c>
      <c r="AG14">
        <f>AVERAGE(AF12:AF14)</f>
        <v>2.7553419373929651</v>
      </c>
      <c r="AH14">
        <f>_xlfn.STDEV.P(AF12:AF14)</f>
        <v>6.0448380169980725E-3</v>
      </c>
      <c r="AI14">
        <f>(AF14-AG14)/AH14</f>
        <v>0.69623283016133908</v>
      </c>
      <c r="AP14">
        <f>D14-AC14</f>
        <v>97.268966612679407</v>
      </c>
      <c r="AQ14">
        <f>AVERAGE(AP12:AP14)</f>
        <v>97.260645283258668</v>
      </c>
      <c r="AR14">
        <f>_xlfn.STDEV.P(AP12:AP14)</f>
        <v>8.5980699118121066E-3</v>
      </c>
      <c r="AS14">
        <f>(AP14-AQ14)/AR14</f>
        <v>0.9678136495850479</v>
      </c>
    </row>
    <row r="15" spans="1:52">
      <c r="A15">
        <v>13</v>
      </c>
      <c r="B15" s="3">
        <v>44964.440972222197</v>
      </c>
      <c r="C15" s="2">
        <v>0.44097222222222199</v>
      </c>
      <c r="D15">
        <v>100.34859071937299</v>
      </c>
      <c r="E15" s="3">
        <v>44964.440972222197</v>
      </c>
      <c r="F15">
        <v>3.0623354477611899</v>
      </c>
      <c r="G15" s="3">
        <v>44964.440972222197</v>
      </c>
      <c r="H15">
        <v>98.3788164179104</v>
      </c>
      <c r="I15">
        <f>D15-H15</f>
        <v>1.9697743014625928</v>
      </c>
      <c r="J15">
        <f>AVERAGE(I10:I14)</f>
        <v>1.9349195274616762</v>
      </c>
      <c r="K15">
        <f>_xlfn.STDEV.P(I10:I14)</f>
        <v>1.3623064477856673E-2</v>
      </c>
      <c r="L15">
        <f>(I15-J15)/K15</f>
        <v>2.5585120042242036</v>
      </c>
      <c r="S15">
        <f>AVERAGE(I13:I15)</f>
        <v>1.9565947414818272</v>
      </c>
      <c r="T15">
        <f>_xlfn.STDEV.P(I13:I15)</f>
        <v>9.5132131842697813E-3</v>
      </c>
      <c r="U15" s="19">
        <f>(I15-S15)/T15</f>
        <v>1.385395210375203</v>
      </c>
      <c r="V15" s="4">
        <f>D15</f>
        <v>100.34859071937299</v>
      </c>
      <c r="Z15">
        <f>F15</f>
        <v>3.0623354477611899</v>
      </c>
      <c r="AB15" s="33">
        <v>44964.440972222219</v>
      </c>
      <c r="AC15" s="32">
        <v>3.0623354477611899</v>
      </c>
      <c r="AD15" s="33">
        <v>44964.440972222219</v>
      </c>
      <c r="AE15" s="32">
        <v>97.568326492537295</v>
      </c>
      <c r="AF15">
        <f>D15-AE15</f>
        <v>2.7802642268356976</v>
      </c>
      <c r="AG15">
        <f>AVERAGE(AF13:AF15)</f>
        <v>2.7664988194322668</v>
      </c>
      <c r="AH15">
        <f>_xlfn.STDEV.P(AF13:AF15)</f>
        <v>9.7337601275134418E-3</v>
      </c>
      <c r="AI15" s="19">
        <f>(AF15-AG15)/AH15</f>
        <v>1.4141921747713406</v>
      </c>
      <c r="AJ15" s="19">
        <f>D15</f>
        <v>100.34859071937299</v>
      </c>
      <c r="AN15" s="19">
        <f>AC15</f>
        <v>3.0623354477611899</v>
      </c>
      <c r="AP15">
        <f>D15-AC15</f>
        <v>97.286255271611807</v>
      </c>
      <c r="AQ15">
        <f>AVERAGE(AP13:AP15)</f>
        <v>97.273128279029024</v>
      </c>
      <c r="AR15">
        <f>_xlfn.STDEV.P(AP13:AP15)</f>
        <v>9.4870872864402534E-3</v>
      </c>
      <c r="AS15" s="34">
        <f>(AP15-AQ15)/AR15</f>
        <v>1.383669422072876</v>
      </c>
      <c r="AT15" s="19">
        <f>D13</f>
        <v>100.326664825455</v>
      </c>
      <c r="AX15" s="14">
        <f>AC13</f>
        <v>3.06250187265917</v>
      </c>
    </row>
    <row r="16" spans="1:52">
      <c r="A16">
        <v>14</v>
      </c>
      <c r="B16" s="3">
        <v>44964.444444444402</v>
      </c>
      <c r="C16" s="2">
        <v>0.44444444444444398</v>
      </c>
      <c r="D16">
        <v>100.355189471871</v>
      </c>
      <c r="E16" s="3">
        <v>44964.444444444402</v>
      </c>
      <c r="F16">
        <v>3.0619999999999998</v>
      </c>
      <c r="G16" s="3">
        <v>44964.444444444402</v>
      </c>
      <c r="H16">
        <v>98.383080000000007</v>
      </c>
      <c r="I16">
        <f>D16-H16</f>
        <v>1.9721094718709935</v>
      </c>
      <c r="J16">
        <f>AVERAGE(I11:I15)</f>
        <v>1.9441425223144564</v>
      </c>
      <c r="K16">
        <f>_xlfn.STDEV.P(I11:I15)</f>
        <v>1.7836392119818523E-2</v>
      </c>
      <c r="L16">
        <f>(I16-J16)/K16</f>
        <v>1.5679712224683735</v>
      </c>
      <c r="S16">
        <f>AVERAGE(I14:I16)</f>
        <v>1.9647429569538275</v>
      </c>
      <c r="T16">
        <f>_xlfn.STDEV.P(I14:I16)</f>
        <v>8.8182932576900547E-3</v>
      </c>
      <c r="U16">
        <f>(I16-S16)/T16</f>
        <v>0.83536742336641834</v>
      </c>
      <c r="AB16" s="33">
        <v>44964.444444444445</v>
      </c>
      <c r="AC16" s="32">
        <v>3.0619999999999998</v>
      </c>
      <c r="AD16" s="33">
        <v>44964.444444444445</v>
      </c>
      <c r="AE16" s="32">
        <v>97.571079999999995</v>
      </c>
      <c r="AF16">
        <f>D16-AE16</f>
        <v>2.7841094718710053</v>
      </c>
      <c r="AG16">
        <f>AVERAGE(AF14:AF16)</f>
        <v>2.7746414169267033</v>
      </c>
      <c r="AH16">
        <f>_xlfn.STDEV.P(AF14:AF16)</f>
        <v>1.0785704392411832E-2</v>
      </c>
      <c r="AI16">
        <f>(AF16-AG16)/AH16</f>
        <v>0.87783371394483778</v>
      </c>
      <c r="AP16">
        <f>D16-AC16</f>
        <v>97.293189471871003</v>
      </c>
      <c r="AQ16">
        <f>AVERAGE(AP14:AP16)</f>
        <v>97.282803785387401</v>
      </c>
      <c r="AR16">
        <f>_xlfn.STDEV.P(AP14:AP16)</f>
        <v>1.0185653136377634E-2</v>
      </c>
      <c r="AS16">
        <f>(AP16-AQ16)/AR16</f>
        <v>1.0196387354395355</v>
      </c>
    </row>
    <row r="17" spans="1:54">
      <c r="A17">
        <v>15</v>
      </c>
      <c r="B17" s="3">
        <v>44964.447916666701</v>
      </c>
      <c r="C17" s="2">
        <v>0.44791666666666702</v>
      </c>
      <c r="D17">
        <v>100.349644135755</v>
      </c>
      <c r="E17" s="3">
        <v>44964.447916666701</v>
      </c>
      <c r="F17">
        <v>3.0623749999999998</v>
      </c>
      <c r="G17" s="3">
        <v>44964.447916666701</v>
      </c>
      <c r="H17">
        <v>98.379246511627898</v>
      </c>
      <c r="I17">
        <f>D17-H17</f>
        <v>1.9703976241271022</v>
      </c>
      <c r="J17">
        <f>AVERAGE(I12:I16)</f>
        <v>1.9552393309425953</v>
      </c>
      <c r="K17">
        <f>_xlfn.STDEV.P(I12:I16)</f>
        <v>1.4141771026222719E-2</v>
      </c>
      <c r="L17">
        <f>(I17-J17)/K17</f>
        <v>1.0718808242899187</v>
      </c>
      <c r="S17">
        <f>AVERAGE(I15:I17)</f>
        <v>1.9707604658202296</v>
      </c>
      <c r="T17">
        <f>_xlfn.STDEV.P(I15:I17)</f>
        <v>9.8725065367453535E-4</v>
      </c>
      <c r="U17">
        <f>(I17-S17)/T17</f>
        <v>-0.36752742758578982</v>
      </c>
      <c r="AB17" s="33">
        <v>44964.447916666664</v>
      </c>
      <c r="AC17" s="32">
        <v>3.0623749999999998</v>
      </c>
      <c r="AD17" s="33">
        <v>44964.447916666664</v>
      </c>
      <c r="AE17" s="32">
        <v>97.567998255813905</v>
      </c>
      <c r="AF17">
        <f>D17-AE17</f>
        <v>2.7816458799410952</v>
      </c>
      <c r="AG17">
        <f>AVERAGE(AF15:AF17)</f>
        <v>2.7820065262159326</v>
      </c>
      <c r="AH17">
        <f>_xlfn.STDEV.P(AF15:AF17)</f>
        <v>1.5903933783931663E-3</v>
      </c>
      <c r="AI17">
        <f>(AF17-AG17)/AH17</f>
        <v>-0.22676545296089823</v>
      </c>
      <c r="AP17">
        <f>D17-AC17</f>
        <v>97.287269135754997</v>
      </c>
      <c r="AQ17">
        <f>AVERAGE(AP15:AP17)</f>
        <v>97.288904626412602</v>
      </c>
      <c r="AR17">
        <f>_xlfn.STDEV.P(AP15:AP17)</f>
        <v>3.0579846933333826E-3</v>
      </c>
      <c r="AS17">
        <f>(AP17-AQ17)/AR17</f>
        <v>-0.53482630608680604</v>
      </c>
    </row>
    <row r="18" spans="1:54">
      <c r="A18">
        <v>16</v>
      </c>
      <c r="B18" s="3">
        <v>44964.451388888898</v>
      </c>
      <c r="C18" s="2">
        <v>0.45138888888888901</v>
      </c>
      <c r="D18">
        <v>100.35153672958</v>
      </c>
      <c r="E18" s="3">
        <v>44964.451388888898</v>
      </c>
      <c r="F18">
        <v>3.0624972392637999</v>
      </c>
      <c r="G18" s="3">
        <v>44964.451388888898</v>
      </c>
      <c r="H18">
        <v>98.3788706624605</v>
      </c>
      <c r="I18">
        <f>D18-H18</f>
        <v>1.9726660671195049</v>
      </c>
      <c r="J18">
        <f>AVERAGE(I13:I17)</f>
        <v>1.9624582640887156</v>
      </c>
      <c r="K18">
        <f>_xlfn.STDEV.P(I13:I17)</f>
        <v>1.0303646119975154E-2</v>
      </c>
      <c r="L18">
        <f>(I18-J18)/K18</f>
        <v>0.9906981384968111</v>
      </c>
      <c r="S18">
        <f>AVERAGE(I16:I18)</f>
        <v>1.9717243877058668</v>
      </c>
      <c r="T18">
        <f>_xlfn.STDEV.P(I16:I18)</f>
        <v>9.6528951205279809E-4</v>
      </c>
      <c r="U18">
        <f>(I18-S18)/T18</f>
        <v>0.9755409148033819</v>
      </c>
      <c r="AB18" s="33">
        <v>44964.451388888891</v>
      </c>
      <c r="AC18" s="32">
        <v>3.0624972392637999</v>
      </c>
      <c r="AD18" s="33">
        <v>44964.451388888891</v>
      </c>
      <c r="AE18" s="32">
        <v>97.567010122699301</v>
      </c>
      <c r="AF18">
        <f>D18-AE18</f>
        <v>2.7845266068807035</v>
      </c>
      <c r="AG18">
        <f>AVERAGE(AF16:AF18)</f>
        <v>2.783427319564268</v>
      </c>
      <c r="AH18">
        <f>_xlfn.STDEV.P(AF16:AF18)</f>
        <v>1.2711269940061012E-3</v>
      </c>
      <c r="AI18">
        <f>(AF18-AG18)/AH18</f>
        <v>0.86481313166905871</v>
      </c>
      <c r="AP18">
        <f>D18-AC18</f>
        <v>97.289039490316199</v>
      </c>
      <c r="AQ18">
        <f>AVERAGE(AP16:AP18)</f>
        <v>97.289832699314061</v>
      </c>
      <c r="AR18">
        <f>_xlfn.STDEV.P(AP16:AP18)</f>
        <v>2.4811933039492399E-3</v>
      </c>
      <c r="AS18">
        <f>(AP18-AQ18)/AR18</f>
        <v>-0.31968851302309531</v>
      </c>
    </row>
    <row r="19" spans="1:54">
      <c r="A19" s="14">
        <v>17</v>
      </c>
      <c r="B19" s="24">
        <v>44964.454861111102</v>
      </c>
      <c r="C19" s="25">
        <v>0.45486111111111099</v>
      </c>
      <c r="D19" s="14">
        <v>100.345202076105</v>
      </c>
      <c r="E19" s="24">
        <v>44964.454861111102</v>
      </c>
      <c r="F19" s="14">
        <v>3.0626662295081899</v>
      </c>
      <c r="G19" s="24">
        <v>44964.454861111102</v>
      </c>
      <c r="H19" s="14">
        <v>98.378111783439493</v>
      </c>
      <c r="I19" s="14">
        <f>D19-H19</f>
        <v>1.9670902926655032</v>
      </c>
      <c r="J19">
        <f>AVERAGE(I14:I18)</f>
        <v>1.967458512421618</v>
      </c>
      <c r="K19">
        <f>_xlfn.STDEV.P(I14:I18)</f>
        <v>7.6310761492807029E-3</v>
      </c>
      <c r="L19" s="14">
        <f>(I19-J19)/K19</f>
        <v>-4.8252664357109433E-2</v>
      </c>
      <c r="M19">
        <f>D17*-1</f>
        <v>-100.349644135755</v>
      </c>
      <c r="P19">
        <f>F17</f>
        <v>3.0623749999999998</v>
      </c>
      <c r="Q19" s="7" t="s">
        <v>20</v>
      </c>
      <c r="S19">
        <f>AVERAGE(I17:I19)</f>
        <v>1.9700513279707035</v>
      </c>
      <c r="T19">
        <f>_xlfn.STDEV.P(I17:I19)</f>
        <v>2.2894331119918338E-3</v>
      </c>
      <c r="U19" s="14">
        <f>(I19-S19)/T19</f>
        <v>-1.2933486851791771</v>
      </c>
      <c r="V19" s="4">
        <f>AVERAGE(V6:V15)</f>
        <v>100.2960221463068</v>
      </c>
      <c r="W19" s="4">
        <f>D19</f>
        <v>100.345202076105</v>
      </c>
      <c r="X19" s="4">
        <f>W19-V19</f>
        <v>4.9179929798199851E-2</v>
      </c>
      <c r="Y19">
        <f>F19</f>
        <v>3.0626662295081899</v>
      </c>
      <c r="Z19">
        <f>AVERAGE(Z6:Z15)</f>
        <v>3.063997096992332</v>
      </c>
      <c r="AA19" s="21">
        <f>Y19-Z19</f>
        <v>-1.3308674841421286E-3</v>
      </c>
      <c r="AB19" s="33">
        <v>44964.454861111109</v>
      </c>
      <c r="AC19" s="32">
        <v>3.0626662295081899</v>
      </c>
      <c r="AD19" s="33">
        <v>44964.454861111109</v>
      </c>
      <c r="AE19" s="32">
        <v>97.565616393442596</v>
      </c>
      <c r="AF19">
        <f>D19-AE19</f>
        <v>2.7795856826624004</v>
      </c>
      <c r="AG19">
        <f>AVERAGE(AF17:AF19)</f>
        <v>2.7819193898280665</v>
      </c>
      <c r="AH19">
        <f>_xlfn.STDEV.P(AF17:AF19)</f>
        <v>2.026374229415174E-3</v>
      </c>
      <c r="AI19">
        <f>(AF19-AG19)/AH19</f>
        <v>-1.1516664255741598</v>
      </c>
      <c r="AP19">
        <f>D19-AC19</f>
        <v>97.282535846596801</v>
      </c>
      <c r="AQ19">
        <f>AVERAGE(AP17:AP19)</f>
        <v>97.286281490889337</v>
      </c>
      <c r="AR19">
        <f>_xlfn.STDEV.P(AP17:AP19)</f>
        <v>2.745411589388369E-3</v>
      </c>
      <c r="AS19" s="14">
        <f>(AP19-AQ19)/AR19</f>
        <v>-1.3643288704010188</v>
      </c>
      <c r="AT19">
        <f>AVERAGE(AT4:AT15)</f>
        <v>100.2811763485315</v>
      </c>
      <c r="AU19" s="14">
        <f>D19</f>
        <v>100.345202076105</v>
      </c>
      <c r="AV19">
        <f>AU19-AT19</f>
        <v>6.4025727573493896E-2</v>
      </c>
      <c r="AW19" s="19">
        <f>AC17</f>
        <v>3.0623749999999998</v>
      </c>
      <c r="AX19" s="35"/>
      <c r="AY19">
        <f>AW19-AX19</f>
        <v>3.0623749999999998</v>
      </c>
      <c r="BA19" s="35">
        <f>AVERAGE(AX4:AX15)</f>
        <v>3.0644036051094998</v>
      </c>
      <c r="BB19" s="27">
        <f>BA19-AW19</f>
        <v>2.0286051094999813E-3</v>
      </c>
    </row>
    <row r="20" spans="1:54">
      <c r="A20" s="14">
        <v>18</v>
      </c>
      <c r="B20" s="24">
        <v>44964.458333333299</v>
      </c>
      <c r="C20" s="25">
        <v>0.45833333333333298</v>
      </c>
      <c r="D20" s="14">
        <v>100.343379052863</v>
      </c>
      <c r="E20" s="24">
        <v>44964.458333333299</v>
      </c>
      <c r="F20" s="14">
        <v>3.0628043771043698</v>
      </c>
      <c r="G20" s="24">
        <v>44964.458333333299</v>
      </c>
      <c r="H20" s="14">
        <v>98.380167676767599</v>
      </c>
      <c r="I20" s="14">
        <f>D20-H20</f>
        <v>1.9632113760954013</v>
      </c>
      <c r="J20">
        <f>AVERAGE(I15:I19)</f>
        <v>1.9704075514491393</v>
      </c>
      <c r="K20">
        <f>_xlfn.STDEV.P(I15:I19)</f>
        <v>1.969910459407039E-3</v>
      </c>
      <c r="L20" s="14">
        <f>(I20-J20)/K20</f>
        <v>-3.6530469287949612</v>
      </c>
      <c r="M20">
        <f>D18*-1</f>
        <v>-100.35153672958</v>
      </c>
      <c r="P20">
        <f>F18</f>
        <v>3.0624972392637999</v>
      </c>
      <c r="S20">
        <f>AVERAGE(I18:I20)</f>
        <v>1.9676559119601365</v>
      </c>
      <c r="T20">
        <f>_xlfn.STDEV.P(I18:I20)</f>
        <v>3.8805274109036804E-3</v>
      </c>
      <c r="U20">
        <f>(I20-S20)/T20</f>
        <v>-1.1453432469634637</v>
      </c>
      <c r="W20" s="4" t="s">
        <v>20</v>
      </c>
      <c r="X20" s="4" t="s">
        <v>20</v>
      </c>
      <c r="AB20" s="33">
        <v>44964.458333333336</v>
      </c>
      <c r="AC20" s="32">
        <v>3.0628043771043698</v>
      </c>
      <c r="AD20" s="33">
        <v>44964.458333333336</v>
      </c>
      <c r="AE20" s="32">
        <v>97.564711784511701</v>
      </c>
      <c r="AF20">
        <f>D20-AE20</f>
        <v>2.778667268351299</v>
      </c>
      <c r="AG20">
        <f>AVERAGE(AF18:AF20)</f>
        <v>2.7809265192981343</v>
      </c>
      <c r="AH20">
        <f>_xlfn.STDEV.P(AF18:AF20)</f>
        <v>2.5731102014664299E-3</v>
      </c>
      <c r="AI20">
        <f>(AF20-AG20)/AH20</f>
        <v>-0.87802339190438217</v>
      </c>
      <c r="AP20">
        <f>D20-AC20</f>
        <v>97.280574675758629</v>
      </c>
      <c r="AQ20">
        <f>AVERAGE(AP18:AP20)</f>
        <v>97.284050004223857</v>
      </c>
      <c r="AR20">
        <f>_xlfn.STDEV.P(AP18:AP20)</f>
        <v>3.6178056298659662E-3</v>
      </c>
      <c r="AS20">
        <f>(AP20-AQ20)/AR20</f>
        <v>-0.96061779453778995</v>
      </c>
      <c r="BB20" s="27"/>
    </row>
    <row r="21" spans="1:54">
      <c r="A21">
        <v>19</v>
      </c>
      <c r="B21" s="3">
        <v>44964.461805555598</v>
      </c>
      <c r="C21" s="2">
        <v>0.46180555555555602</v>
      </c>
      <c r="D21">
        <v>100.342024185794</v>
      </c>
      <c r="E21" s="3">
        <v>44964.461805555598</v>
      </c>
      <c r="F21">
        <v>3.0622674496644202</v>
      </c>
      <c r="G21" s="3">
        <v>44964.461805555598</v>
      </c>
      <c r="H21">
        <v>98.378999999999905</v>
      </c>
      <c r="I21">
        <f>D21-H21</f>
        <v>1.9630241857940973</v>
      </c>
      <c r="J21">
        <f>AVERAGE(I16:I20)</f>
        <v>1.9690949663757009</v>
      </c>
      <c r="K21">
        <f>_xlfn.STDEV.P(I16:I20)</f>
        <v>3.5262521858660705E-3</v>
      </c>
      <c r="L21">
        <f>(I21-J21)/K21</f>
        <v>-1.721595694697194</v>
      </c>
      <c r="N21">
        <f>AVERAGE(M19:M20)</f>
        <v>-100.3505904326675</v>
      </c>
      <c r="O21">
        <f>ABS(N21)-N14</f>
        <v>4.7332934929173121E-2</v>
      </c>
      <c r="Q21">
        <f>AVERAGE(P19:P20)</f>
        <v>3.0624361196318999</v>
      </c>
      <c r="R21">
        <f>ABS(Q14)-Q21</f>
        <v>2.1458844439736779E-3</v>
      </c>
      <c r="S21">
        <f>AVERAGE(I19:I21)</f>
        <v>1.964441951518334</v>
      </c>
      <c r="T21">
        <f>_xlfn.STDEV.P(I19:I21)</f>
        <v>1.8742186240435998E-3</v>
      </c>
      <c r="U21">
        <f>(I21-S21)/T21</f>
        <v>-0.75645696080955416</v>
      </c>
      <c r="W21" s="4" t="s">
        <v>20</v>
      </c>
      <c r="X21" s="4" t="s">
        <v>20</v>
      </c>
      <c r="AB21" s="33">
        <v>44964.461805555555</v>
      </c>
      <c r="AC21" s="32">
        <v>3.0622674496644202</v>
      </c>
      <c r="AD21" s="33">
        <v>44964.461805555555</v>
      </c>
      <c r="AE21" s="32">
        <v>97.568899328859004</v>
      </c>
      <c r="AF21">
        <f>D21-AE21</f>
        <v>2.7731248569349987</v>
      </c>
      <c r="AG21">
        <f>AVERAGE(AF19:AF21)</f>
        <v>2.7771259359828995</v>
      </c>
      <c r="AH21">
        <f>_xlfn.STDEV.P(AF19:AF21)</f>
        <v>2.8539266952009859E-3</v>
      </c>
      <c r="AI21" s="14">
        <f>(AF21-AG21)/AH21</f>
        <v>-1.4019557876622475</v>
      </c>
      <c r="AJ21">
        <f>AVERAGE(AJ6:AJ15)</f>
        <v>100.2960221463068</v>
      </c>
      <c r="AK21" s="14">
        <f>D21</f>
        <v>100.342024185794</v>
      </c>
      <c r="AL21">
        <f>AK21-AJ21</f>
        <v>4.6002039487206048E-2</v>
      </c>
      <c r="AM21" s="14">
        <f>AC21</f>
        <v>3.0622674496644202</v>
      </c>
      <c r="AN21">
        <f>AVERAGE(AN6:AN15)</f>
        <v>3.063997096992332</v>
      </c>
      <c r="AO21">
        <f>AM21-AN21</f>
        <v>-1.7296473279118096E-3</v>
      </c>
      <c r="AP21">
        <f>D21-AC21</f>
        <v>97.279756736129585</v>
      </c>
      <c r="AQ21">
        <f>AVERAGE(AP19:AP21)</f>
        <v>97.280955752828334</v>
      </c>
      <c r="AR21">
        <f>_xlfn.STDEV.P(AP19:AP21)</f>
        <v>1.1661270791359221E-3</v>
      </c>
      <c r="AS21">
        <f>(AP21-AQ21)/AR21</f>
        <v>-1.0282041470447858</v>
      </c>
      <c r="BB21" s="27"/>
    </row>
    <row r="22" spans="1:54">
      <c r="A22">
        <v>20</v>
      </c>
      <c r="B22" s="3">
        <v>44964.465277777803</v>
      </c>
      <c r="C22" s="2">
        <v>0.46527777777777801</v>
      </c>
      <c r="D22">
        <v>100.353323736815</v>
      </c>
      <c r="E22" s="3">
        <v>44964.465277777803</v>
      </c>
      <c r="F22">
        <v>3.06202401315789</v>
      </c>
      <c r="G22" s="3">
        <v>44964.465277777803</v>
      </c>
      <c r="H22">
        <v>98.387100000000004</v>
      </c>
      <c r="I22">
        <f>D22-H22</f>
        <v>1.966223736814996</v>
      </c>
      <c r="J22">
        <f>AVERAGE(I17:I21)</f>
        <v>1.9672779091603219</v>
      </c>
      <c r="K22">
        <f>_xlfn.STDEV.P(I17:I21)</f>
        <v>3.8322557654896995E-3</v>
      </c>
      <c r="L22">
        <f>(I22-J22)/K22</f>
        <v>-0.27507880732255691</v>
      </c>
      <c r="S22">
        <f>AVERAGE(I20:I22)</f>
        <v>1.9641530995681649</v>
      </c>
      <c r="T22">
        <f>_xlfn.STDEV.P(I20:I22)</f>
        <v>1.4661546094458045E-3</v>
      </c>
      <c r="U22" s="19">
        <f>(I22-S22)/T22</f>
        <v>1.4122911959563273</v>
      </c>
      <c r="V22" s="4">
        <f>D22</f>
        <v>100.353323736815</v>
      </c>
      <c r="X22" s="4" t="s">
        <v>20</v>
      </c>
      <c r="Z22">
        <f>F22</f>
        <v>3.06202401315789</v>
      </c>
      <c r="AB22" s="33">
        <v>44964.465277777781</v>
      </c>
      <c r="AC22" s="32">
        <v>3.06202401315789</v>
      </c>
      <c r="AD22" s="33">
        <v>44964.465277777781</v>
      </c>
      <c r="AE22" s="32">
        <v>97.570832894736796</v>
      </c>
      <c r="AF22">
        <f>D22-AE22</f>
        <v>2.7824908420782037</v>
      </c>
      <c r="AG22">
        <f>AVERAGE(AF20:AF22)</f>
        <v>2.7780943224548338</v>
      </c>
      <c r="AH22">
        <f>_xlfn.STDEV.P(AF20:AF22)</f>
        <v>3.845050470053831E-3</v>
      </c>
      <c r="AI22">
        <f>(AF22-AG22)/AH22</f>
        <v>1.1434231247706881</v>
      </c>
      <c r="AP22">
        <f>D22-AC22</f>
        <v>97.291299723657104</v>
      </c>
      <c r="AQ22">
        <f>AVERAGE(AP20:AP22)</f>
        <v>97.283877045181782</v>
      </c>
      <c r="AR22">
        <f>_xlfn.STDEV.P(AP20:AP22)</f>
        <v>5.2592377850980325E-3</v>
      </c>
      <c r="AS22" s="34">
        <f>(AP22-AQ22)/AR22</f>
        <v>1.4113601207297051</v>
      </c>
      <c r="AT22" s="19">
        <f>D20</f>
        <v>100.343379052863</v>
      </c>
      <c r="AW22">
        <f>AW19</f>
        <v>3.0623749999999998</v>
      </c>
      <c r="AX22" s="14">
        <f>AC20</f>
        <v>3.0628043771043698</v>
      </c>
      <c r="AZ22">
        <f>AW22-AX22</f>
        <v>-4.2937710436996568E-4</v>
      </c>
      <c r="BB22" s="27"/>
    </row>
    <row r="23" spans="1:54">
      <c r="A23">
        <v>21</v>
      </c>
      <c r="B23" s="3">
        <v>44964.46875</v>
      </c>
      <c r="C23" s="2">
        <v>0.46875</v>
      </c>
      <c r="D23">
        <v>100.35269525125599</v>
      </c>
      <c r="E23" s="3">
        <v>44964.46875</v>
      </c>
      <c r="F23">
        <v>3.0617185654008399</v>
      </c>
      <c r="G23" s="3">
        <v>44964.46875</v>
      </c>
      <c r="H23">
        <v>98.387100000000004</v>
      </c>
      <c r="I23">
        <f>D23-H23</f>
        <v>1.9655952512559907</v>
      </c>
      <c r="J23">
        <f>AVERAGE(I18:I22)</f>
        <v>1.9664431316979005</v>
      </c>
      <c r="K23">
        <f>_xlfn.STDEV.P(I18:I22)</f>
        <v>3.5021511121454763E-3</v>
      </c>
      <c r="L23">
        <f>(I23-J23)/K23</f>
        <v>-0.24210275763641717</v>
      </c>
      <c r="S23">
        <f>AVERAGE(I21:I23)</f>
        <v>1.9649477246216946</v>
      </c>
      <c r="T23">
        <f>_xlfn.STDEV.P(I21:I23)</f>
        <v>1.3841362506211647E-3</v>
      </c>
      <c r="U23">
        <f>(I23-S23)/T23</f>
        <v>0.46782000977535321</v>
      </c>
      <c r="X23" s="4" t="s">
        <v>20</v>
      </c>
      <c r="AB23" s="33">
        <v>44964.46875</v>
      </c>
      <c r="AC23" s="32">
        <v>3.0617185654008399</v>
      </c>
      <c r="AD23" s="33">
        <v>44964.46875</v>
      </c>
      <c r="AE23" s="32">
        <v>97.573497046413493</v>
      </c>
      <c r="AF23">
        <f>D23-AE23</f>
        <v>2.7791982048425012</v>
      </c>
      <c r="AG23">
        <f>AVERAGE(AF21:AF23)</f>
        <v>2.7782713012852347</v>
      </c>
      <c r="AH23">
        <f>_xlfn.STDEV.P(AF21:AF23)</f>
        <v>3.87941422374047E-3</v>
      </c>
      <c r="AI23">
        <f>(AF23-AG23)/AH23</f>
        <v>0.23892874125022912</v>
      </c>
      <c r="AP23">
        <f>D23-AC23</f>
        <v>97.290976685855156</v>
      </c>
      <c r="AQ23">
        <f>AVERAGE(AP21:AP23)</f>
        <v>97.287344381880601</v>
      </c>
      <c r="AR23">
        <f>_xlfn.STDEV.P(AP21:AP23)</f>
        <v>5.3668963338674332E-3</v>
      </c>
      <c r="AS23">
        <f>(AP23-AQ23)/AR23</f>
        <v>0.67679786390394348</v>
      </c>
      <c r="BB23" s="27"/>
    </row>
    <row r="24" spans="1:54">
      <c r="A24">
        <v>22</v>
      </c>
      <c r="B24" s="3">
        <v>44964.472222222197</v>
      </c>
      <c r="C24" s="2">
        <v>0.47222222222222199</v>
      </c>
      <c r="D24">
        <v>100.359572518614</v>
      </c>
      <c r="E24" s="3">
        <v>44964.472222222197</v>
      </c>
      <c r="F24">
        <v>3.0612539999999999</v>
      </c>
      <c r="G24" s="3">
        <v>44964.472222222197</v>
      </c>
      <c r="H24">
        <v>98.392395626242504</v>
      </c>
      <c r="I24">
        <f>D24-H24</f>
        <v>1.9671768923714978</v>
      </c>
      <c r="J24">
        <f>AVERAGE(I19:I23)</f>
        <v>1.9650289685251976</v>
      </c>
      <c r="K24">
        <f>_xlfn.STDEV.P(I19:I23)</f>
        <v>1.6321765007914636E-3</v>
      </c>
      <c r="L24">
        <f>(I24-J24)/K24</f>
        <v>1.3159874837425316</v>
      </c>
      <c r="S24">
        <f>AVERAGE(I22:I24)</f>
        <v>1.9663319601474949</v>
      </c>
      <c r="T24">
        <f>_xlfn.STDEV.P(I22:I24)</f>
        <v>6.5022117869669045E-4</v>
      </c>
      <c r="U24" s="19">
        <f>(I24-S24)/T24</f>
        <v>1.2994535577825042</v>
      </c>
      <c r="V24" s="4">
        <f>D24</f>
        <v>100.359572518614</v>
      </c>
      <c r="X24" s="4" t="s">
        <v>20</v>
      </c>
      <c r="Z24">
        <f>F24</f>
        <v>3.0612539999999999</v>
      </c>
      <c r="AB24" s="33">
        <v>44964.472222222219</v>
      </c>
      <c r="AC24" s="32">
        <v>3.0612539999999999</v>
      </c>
      <c r="AD24" s="33">
        <v>44964.472222222219</v>
      </c>
      <c r="AE24" s="32">
        <v>97.577362857142802</v>
      </c>
      <c r="AF24">
        <f>D24-AE24</f>
        <v>2.7822096614711995</v>
      </c>
      <c r="AG24">
        <f>AVERAGE(AF22:AF24)</f>
        <v>2.7812995694639682</v>
      </c>
      <c r="AH24">
        <f>_xlfn.STDEV.P(AF22:AF24)</f>
        <v>1.4903166526398449E-3</v>
      </c>
      <c r="AI24">
        <f>(AF24-AG24)/AH24</f>
        <v>0.61067022610213806</v>
      </c>
      <c r="AP24">
        <f>D24-AC24</f>
        <v>97.298318518613996</v>
      </c>
      <c r="AQ24">
        <f>AVERAGE(AP22:AP24)</f>
        <v>97.293531642708743</v>
      </c>
      <c r="AR24">
        <f>_xlfn.STDEV.P(AP22:AP24)</f>
        <v>3.3874005820122583E-3</v>
      </c>
      <c r="AS24" s="34">
        <f>(AP24-AQ24)/AR24</f>
        <v>1.41314137178597</v>
      </c>
      <c r="AT24" s="19">
        <f>D22</f>
        <v>100.353323736815</v>
      </c>
      <c r="AX24" s="14">
        <f>AC22</f>
        <v>3.06202401315789</v>
      </c>
      <c r="BB24" s="27"/>
    </row>
    <row r="25" spans="1:54">
      <c r="A25" s="19">
        <v>23</v>
      </c>
      <c r="B25" s="22">
        <v>44964.475694444402</v>
      </c>
      <c r="C25" s="23">
        <v>0.47569444444444398</v>
      </c>
      <c r="D25" s="19">
        <v>100.36189102262099</v>
      </c>
      <c r="E25" s="22">
        <v>44964.475694444402</v>
      </c>
      <c r="F25" s="19">
        <v>3.0608685064935002</v>
      </c>
      <c r="G25" s="22">
        <v>44964.475694444402</v>
      </c>
      <c r="H25" s="19">
        <v>98.3921688259109</v>
      </c>
      <c r="I25" s="19">
        <f>D25-H25</f>
        <v>1.9697221967100944</v>
      </c>
      <c r="J25">
        <f>AVERAGE(I20:I24)</f>
        <v>1.9650462884663966</v>
      </c>
      <c r="K25">
        <f>_xlfn.STDEV.P(I20:I24)</f>
        <v>1.6542684416359019E-3</v>
      </c>
      <c r="L25" s="19">
        <f>(I25-J25)/K25</f>
        <v>2.8265716288910139</v>
      </c>
      <c r="M25">
        <f>D25</f>
        <v>100.36189102262099</v>
      </c>
      <c r="P25">
        <f>F23*-1</f>
        <v>-3.0617185654008399</v>
      </c>
      <c r="S25">
        <f>AVERAGE(I23:I25)</f>
        <v>1.9674981134458609</v>
      </c>
      <c r="T25">
        <f>_xlfn.STDEV.P(I23:I25)</f>
        <v>1.7000601811402929E-3</v>
      </c>
      <c r="U25" s="19">
        <f>(I25-S25)/T25</f>
        <v>1.3082379605772176</v>
      </c>
      <c r="V25" s="4">
        <f>D25</f>
        <v>100.36189102262099</v>
      </c>
      <c r="X25" s="4" t="s">
        <v>20</v>
      </c>
      <c r="Z25">
        <f>F25</f>
        <v>3.0608685064935002</v>
      </c>
      <c r="AB25" s="33">
        <v>44964.475694444445</v>
      </c>
      <c r="AC25" s="32">
        <v>3.0608685064935002</v>
      </c>
      <c r="AD25" s="33">
        <v>44964.475694444445</v>
      </c>
      <c r="AE25" s="32">
        <v>97.580332467532401</v>
      </c>
      <c r="AF25">
        <f>D25-AE25</f>
        <v>2.7815585550885942</v>
      </c>
      <c r="AG25">
        <f>AVERAGE(AF23:AF25)</f>
        <v>2.7809888071340985</v>
      </c>
      <c r="AH25">
        <f>_xlfn.STDEV.P(AF23:AF25)</f>
        <v>1.2937483798049429E-3</v>
      </c>
      <c r="AI25">
        <f>(AF25-AG25)/AH25</f>
        <v>0.44038544386939782</v>
      </c>
      <c r="AP25">
        <f>D25-AC25</f>
        <v>97.301022516127489</v>
      </c>
      <c r="AQ25">
        <f>AVERAGE(AP23:AP25)</f>
        <v>97.296772573532209</v>
      </c>
      <c r="AR25">
        <f>_xlfn.STDEV.P(AP23:AP25)</f>
        <v>4.2443795080116349E-3</v>
      </c>
      <c r="AS25">
        <f>(AP25-AQ25)/AR25</f>
        <v>1.0013106950633517</v>
      </c>
      <c r="BB25" s="27"/>
    </row>
    <row r="26" spans="1:54">
      <c r="A26">
        <v>42</v>
      </c>
      <c r="B26" s="3">
        <v>44964.541666666701</v>
      </c>
      <c r="C26" s="2">
        <v>0.54166666666666696</v>
      </c>
      <c r="D26">
        <v>100.37556263088</v>
      </c>
      <c r="E26" s="3">
        <v>44964.541666666701</v>
      </c>
      <c r="F26">
        <v>3.0584968290207999</v>
      </c>
      <c r="G26" s="3">
        <v>44964.541666666701</v>
      </c>
      <c r="H26">
        <v>98.411624770420502</v>
      </c>
      <c r="I26">
        <f>D26-H26</f>
        <v>1.9639378604594953</v>
      </c>
      <c r="J26">
        <f>AVERAGE(I21:I25)</f>
        <v>1.9663484525893353</v>
      </c>
      <c r="K26">
        <f>_xlfn.STDEV.P(I21:I25)</f>
        <v>2.1772495430643296E-3</v>
      </c>
      <c r="L26">
        <f>(I26-J26)/K26</f>
        <v>-1.1071731017324404</v>
      </c>
      <c r="S26">
        <f>AVERAGE(I24:I26)</f>
        <v>1.9669456498470292</v>
      </c>
      <c r="T26">
        <f>_xlfn.STDEV.P(I24:I26)</f>
        <v>2.3670996731360019E-3</v>
      </c>
      <c r="U26" s="14">
        <f>(I26-S26)/T26</f>
        <v>-1.2706644429337366</v>
      </c>
      <c r="V26" s="4">
        <f>AVERAGE(V22:V25)</f>
        <v>100.35826242601667</v>
      </c>
      <c r="W26" s="4">
        <f>D26</f>
        <v>100.37556263088</v>
      </c>
      <c r="X26" s="4">
        <f>W26-V26</f>
        <v>1.7300204863332169E-2</v>
      </c>
      <c r="Y26">
        <f>F26</f>
        <v>3.0584968290207999</v>
      </c>
      <c r="Z26">
        <f>AVERAGE(Z22:Z25)</f>
        <v>3.06138217321713</v>
      </c>
      <c r="AA26" s="21">
        <f>Y26-Z26</f>
        <v>-2.8853441963301307E-3</v>
      </c>
      <c r="AB26" s="33">
        <v>44964.541666666664</v>
      </c>
      <c r="AC26" s="32">
        <v>3.0584968290207999</v>
      </c>
      <c r="AD26" s="33">
        <v>44964.541666666664</v>
      </c>
      <c r="AE26" s="32">
        <v>97.599626002029396</v>
      </c>
      <c r="AF26">
        <f>D26-AE26</f>
        <v>2.7759366288506016</v>
      </c>
      <c r="AG26">
        <f>AVERAGE(AF24:AF26)</f>
        <v>2.7799016151367986</v>
      </c>
      <c r="AH26">
        <f>_xlfn.STDEV.P(AF24:AF26)</f>
        <v>2.8162412382067305E-3</v>
      </c>
      <c r="AI26" s="14">
        <f>(AF26-AG26)/AH26</f>
        <v>-1.4079000876791927</v>
      </c>
      <c r="AK26" s="14">
        <f>D26</f>
        <v>100.37556263088</v>
      </c>
      <c r="AM26" s="14">
        <f>AC26</f>
        <v>3.0584968290207999</v>
      </c>
      <c r="AP26">
        <f>D26-AC26</f>
        <v>97.317065801859201</v>
      </c>
      <c r="AQ26">
        <f>AVERAGE(AP24:AP26)</f>
        <v>97.305468945533562</v>
      </c>
      <c r="AR26">
        <f>_xlfn.STDEV.P(AP24:AP26)</f>
        <v>8.274185080371952E-3</v>
      </c>
      <c r="AS26" s="34">
        <f>(AP26-AQ26)/AR26</f>
        <v>1.4015708148889348</v>
      </c>
      <c r="AT26" s="19">
        <f>D24</f>
        <v>100.359572518614</v>
      </c>
      <c r="AX26" s="14">
        <f>AC24</f>
        <v>3.0612539999999999</v>
      </c>
      <c r="BB26" s="27"/>
    </row>
    <row r="27" spans="1:54">
      <c r="A27" s="14">
        <v>43</v>
      </c>
      <c r="B27" s="24">
        <v>44964.545138888898</v>
      </c>
      <c r="C27" s="25">
        <v>0.54513888888888895</v>
      </c>
      <c r="D27" s="14">
        <v>100.37565303075699</v>
      </c>
      <c r="E27" s="24">
        <v>44964.545138888898</v>
      </c>
      <c r="F27" s="14">
        <v>3.0580684931506799</v>
      </c>
      <c r="G27" s="24">
        <v>44964.545138888898</v>
      </c>
      <c r="H27" s="14">
        <v>98.415138356164306</v>
      </c>
      <c r="I27" s="14">
        <f>D27-H27</f>
        <v>1.9605146745926874</v>
      </c>
      <c r="J27">
        <f>AVERAGE(I22:I26)</f>
        <v>1.9665311875224147</v>
      </c>
      <c r="K27">
        <f>_xlfn.STDEV.P(I22:I26)</f>
        <v>1.9128681227704248E-3</v>
      </c>
      <c r="L27" s="14">
        <f>(I27-J27)/K27</f>
        <v>-3.1452837015306669</v>
      </c>
      <c r="M27">
        <f>D25*-1</f>
        <v>-100.36189102262099</v>
      </c>
      <c r="O27">
        <f>ABS(M27)-M25</f>
        <v>0</v>
      </c>
      <c r="P27">
        <f>F25</f>
        <v>3.0608685064935002</v>
      </c>
      <c r="R27">
        <f>ABS(P25)-P27</f>
        <v>8.5005890733969025E-4</v>
      </c>
      <c r="S27">
        <f>AVERAGE(I25:I27)</f>
        <v>1.9647249105874256</v>
      </c>
      <c r="T27">
        <f>_xlfn.STDEV.P(I25:I27)</f>
        <v>3.7999299829989393E-3</v>
      </c>
      <c r="U27">
        <f>(I27-S27)/T27</f>
        <v>-1.1079772557849832</v>
      </c>
      <c r="AB27" s="33">
        <v>44964.545138888891</v>
      </c>
      <c r="AC27" s="32">
        <v>3.0580684931506799</v>
      </c>
      <c r="AD27" s="33">
        <v>44964.545138888891</v>
      </c>
      <c r="AE27" s="32">
        <v>97.603138356164393</v>
      </c>
      <c r="AF27">
        <f>D27-AE27</f>
        <v>2.7725146745925997</v>
      </c>
      <c r="AG27">
        <f>AVERAGE(AF25:AF27)</f>
        <v>2.7766699528439318</v>
      </c>
      <c r="AH27">
        <f>_xlfn.STDEV.P(AF25:AF27)</f>
        <v>3.7283836234891102E-3</v>
      </c>
      <c r="AI27">
        <f>(AF27-AG27)/AH27</f>
        <v>-1.1144985792646245</v>
      </c>
      <c r="AP27">
        <f>D27-AC27</f>
        <v>97.317584537606308</v>
      </c>
      <c r="AQ27">
        <f>AVERAGE(AP25:AP27)</f>
        <v>97.311890951864328</v>
      </c>
      <c r="AR27">
        <f>_xlfn.STDEV.P(AP25:AP27)</f>
        <v>7.6880618805286764E-3</v>
      </c>
      <c r="AS27">
        <f>(AP27-AQ27)/AR27</f>
        <v>0.74057491087580529</v>
      </c>
      <c r="BB27" s="27"/>
    </row>
    <row r="28" spans="1:54">
      <c r="A28">
        <v>44</v>
      </c>
      <c r="B28" s="3">
        <v>44964.548611111102</v>
      </c>
      <c r="C28" s="2">
        <v>0.54861111111111105</v>
      </c>
      <c r="D28">
        <v>100.372990789738</v>
      </c>
      <c r="E28" s="3">
        <v>44964.548611111102</v>
      </c>
      <c r="F28">
        <v>3.05834761904761</v>
      </c>
      <c r="G28" s="3">
        <v>44964.548611111102</v>
      </c>
      <c r="H28">
        <v>98.414593650793606</v>
      </c>
      <c r="I28">
        <f>D28-H28</f>
        <v>1.9583971389443917</v>
      </c>
      <c r="J28">
        <f>AVERAGE(I23:I27)</f>
        <v>1.9653893750779532</v>
      </c>
      <c r="K28">
        <f>_xlfn.STDEV.P(I23:I27)</f>
        <v>3.0945289101898354E-3</v>
      </c>
      <c r="L28">
        <f>(I28-J28)/K28</f>
        <v>-2.2595478460508347</v>
      </c>
      <c r="S28">
        <f>AVERAGE(I26:I28)</f>
        <v>1.9609498913321914</v>
      </c>
      <c r="T28">
        <f>_xlfn.STDEV.P(I26:I28)</f>
        <v>2.2828284991418353E-3</v>
      </c>
      <c r="U28">
        <f>(I28-S28)/T28</f>
        <v>-1.1182409842698928</v>
      </c>
      <c r="AB28" s="33">
        <v>44964.548611111109</v>
      </c>
      <c r="AC28" s="32">
        <v>3.05834761904761</v>
      </c>
      <c r="AD28" s="33">
        <v>44964.548611111109</v>
      </c>
      <c r="AE28" s="32">
        <v>97.600977142857104</v>
      </c>
      <c r="AF28">
        <f>D28-AE28</f>
        <v>2.7720136468808931</v>
      </c>
      <c r="AG28">
        <f>AVERAGE(AF26:AF28)</f>
        <v>2.773488316774698</v>
      </c>
      <c r="AH28">
        <f>_xlfn.STDEV.P(AF26:AF28)</f>
        <v>1.7432596302588571E-3</v>
      </c>
      <c r="AI28">
        <f>(AF28-AG28)/AH28</f>
        <v>-0.8459267157961281</v>
      </c>
      <c r="AP28">
        <f>D28-AC28</f>
        <v>97.314643170690388</v>
      </c>
      <c r="AQ28">
        <f>AVERAGE(AP26:AP28)</f>
        <v>97.316431170051956</v>
      </c>
      <c r="AR28">
        <f>_xlfn.STDEV.P(AP26:AP28)</f>
        <v>1.2819199095062128E-3</v>
      </c>
      <c r="AS28" s="14">
        <f>(AP28-AQ28)/AR28</f>
        <v>-1.3947824261943575</v>
      </c>
      <c r="AT28">
        <f>AVERAGE(AT22:AT26)</f>
        <v>100.35209176943067</v>
      </c>
      <c r="AU28" s="14">
        <f>D28</f>
        <v>100.372990789738</v>
      </c>
      <c r="AV28">
        <f t="shared" ref="AV20:AV47" si="1">AU28-AT28</f>
        <v>2.08990203073256E-2</v>
      </c>
      <c r="AW28" s="19">
        <f>AC26</f>
        <v>3.0584968290207999</v>
      </c>
      <c r="AX28" s="38" t="s">
        <v>20</v>
      </c>
      <c r="AY28" t="e">
        <f t="shared" ref="AY20:AY46" si="2">AW28-AX28</f>
        <v>#VALUE!</v>
      </c>
      <c r="BA28" s="35">
        <f>AVERAGE(AX22:AX26)</f>
        <v>3.0620274634207534</v>
      </c>
      <c r="BB28" s="27">
        <f t="shared" ref="BB20:BB43" si="3">BA28-AW28</f>
        <v>3.5306343999534917E-3</v>
      </c>
    </row>
    <row r="29" spans="1:54">
      <c r="A29">
        <v>45</v>
      </c>
      <c r="B29" s="3">
        <v>44964.552083333299</v>
      </c>
      <c r="C29" s="2">
        <v>0.55208333333333304</v>
      </c>
      <c r="D29">
        <v>100.390338334078</v>
      </c>
      <c r="E29" s="3">
        <v>44964.552083333299</v>
      </c>
      <c r="F29">
        <v>3.0571082474226801</v>
      </c>
      <c r="G29" s="3">
        <v>44964.552083333299</v>
      </c>
      <c r="H29">
        <v>98.423857731958705</v>
      </c>
      <c r="I29">
        <f>D29-H29</f>
        <v>1.9664806021192902</v>
      </c>
      <c r="J29">
        <f>AVERAGE(I24:I28)</f>
        <v>1.9639497526156333</v>
      </c>
      <c r="K29">
        <f>_xlfn.STDEV.P(I24:I28)</f>
        <v>4.1561271120292556E-3</v>
      </c>
      <c r="L29">
        <f>(I29-J29)/K29</f>
        <v>0.60894420104037483</v>
      </c>
      <c r="S29">
        <f>AVERAGE(I27:I29)</f>
        <v>1.9617974718854565</v>
      </c>
      <c r="T29">
        <f>_xlfn.STDEV.P(I27:I29)</f>
        <v>3.4224524243819435E-3</v>
      </c>
      <c r="U29" s="19">
        <f>(I29-S29)/T29</f>
        <v>1.3683551012924395</v>
      </c>
      <c r="V29" s="4">
        <f>D29</f>
        <v>100.390338334078</v>
      </c>
      <c r="Z29">
        <f>F29</f>
        <v>3.0571082474226801</v>
      </c>
      <c r="AB29" s="33">
        <v>44964.552083333336</v>
      </c>
      <c r="AC29" s="32">
        <v>3.0571082474226801</v>
      </c>
      <c r="AD29" s="33">
        <v>44964.552083333336</v>
      </c>
      <c r="AE29" s="32">
        <v>97.611074226804107</v>
      </c>
      <c r="AF29">
        <f>D29-AE29</f>
        <v>2.7792641072738888</v>
      </c>
      <c r="AG29">
        <f>AVERAGE(AF27:AF29)</f>
        <v>2.7745974762491272</v>
      </c>
      <c r="AH29">
        <f>_xlfn.STDEV.P(AF27:AF29)</f>
        <v>3.3061398471052011E-3</v>
      </c>
      <c r="AI29" s="19">
        <f>(AF29-AG29)/AH29</f>
        <v>1.4115044252733699</v>
      </c>
      <c r="AJ29" s="19">
        <f>D29</f>
        <v>100.390338334078</v>
      </c>
      <c r="AK29">
        <f>AK26</f>
        <v>100.37556263088</v>
      </c>
      <c r="AL29">
        <f>AK29-AJ29</f>
        <v>-1.4775703197997814E-2</v>
      </c>
      <c r="AM29">
        <f>AM26</f>
        <v>3.0584968290207999</v>
      </c>
      <c r="AN29" s="19">
        <f>AC29</f>
        <v>3.0571082474226801</v>
      </c>
      <c r="AO29">
        <f>AM29-AN29</f>
        <v>1.3885815981198313E-3</v>
      </c>
      <c r="AP29">
        <f>D29-AC29</f>
        <v>97.33323008665532</v>
      </c>
      <c r="AQ29">
        <f>AVERAGE(AP27:AP29)</f>
        <v>97.321819264984001</v>
      </c>
      <c r="AR29">
        <f>_xlfn.STDEV.P(AP27:AP29)</f>
        <v>8.1575342779715149E-3</v>
      </c>
      <c r="AS29" s="34">
        <f>(AP29-AQ29)/AR29</f>
        <v>1.3988076890014107</v>
      </c>
      <c r="AT29" s="19">
        <f>D27</f>
        <v>100.37565303075699</v>
      </c>
      <c r="AW29">
        <f>AW28</f>
        <v>3.0584968290207999</v>
      </c>
      <c r="AX29" s="14">
        <f>AC27</f>
        <v>3.0580684931506799</v>
      </c>
      <c r="AZ29">
        <f>AW29-AX29</f>
        <v>4.2833587012003349E-4</v>
      </c>
      <c r="BB29" s="27"/>
    </row>
    <row r="30" spans="1:54">
      <c r="A30">
        <v>46</v>
      </c>
      <c r="B30" s="3">
        <v>44964.555555555598</v>
      </c>
      <c r="C30" s="2">
        <v>0.55555555555555602</v>
      </c>
      <c r="D30">
        <v>100.39882661725299</v>
      </c>
      <c r="E30" s="3">
        <v>44964.555555555598</v>
      </c>
      <c r="F30">
        <v>3.0555792880258901</v>
      </c>
      <c r="G30" s="3">
        <v>44964.555555555598</v>
      </c>
      <c r="H30">
        <v>98.436041747572801</v>
      </c>
      <c r="I30">
        <f>D30-H30</f>
        <v>1.9627848696801919</v>
      </c>
      <c r="J30">
        <f>AVERAGE(I25:I29)</f>
        <v>1.9638104945651917</v>
      </c>
      <c r="K30">
        <f>_xlfn.STDEV.P(I25:I29)</f>
        <v>4.0561254181777544E-3</v>
      </c>
      <c r="L30">
        <f>(I30-J30)/K30</f>
        <v>-0.25285827711426345</v>
      </c>
      <c r="S30">
        <f>AVERAGE(I28:I30)</f>
        <v>1.9625542035812913</v>
      </c>
      <c r="T30">
        <f>_xlfn.STDEV.P(I28:I30)</f>
        <v>3.3040883121643462E-3</v>
      </c>
      <c r="U30">
        <f>(I30-S30)/T30</f>
        <v>6.9812328578335692E-2</v>
      </c>
      <c r="AB30" s="33">
        <v>44964.555555555555</v>
      </c>
      <c r="AC30" s="32">
        <v>3.0555792880258901</v>
      </c>
      <c r="AD30" s="33">
        <v>44964.555555555555</v>
      </c>
      <c r="AE30" s="32">
        <v>97.623574433656898</v>
      </c>
      <c r="AF30">
        <f>D30-AE30</f>
        <v>2.7752521835960948</v>
      </c>
      <c r="AG30">
        <f>AVERAGE(AF28:AF30)</f>
        <v>2.7755099792502924</v>
      </c>
      <c r="AH30">
        <f>_xlfn.STDEV.P(AF28:AF30)</f>
        <v>2.9655958285075617E-3</v>
      </c>
      <c r="AI30">
        <f>(AF30-AG30)/AH30</f>
        <v>-8.6928789054618399E-2</v>
      </c>
      <c r="AP30">
        <f>D30-AC30</f>
        <v>97.343247329227097</v>
      </c>
      <c r="AQ30">
        <f>AVERAGE(AP28:AP30)</f>
        <v>97.330373528857606</v>
      </c>
      <c r="AR30">
        <f>_xlfn.STDEV.P(AP28:AP30)</f>
        <v>1.1851003142830555E-2</v>
      </c>
      <c r="AS30">
        <f>(AP30-AQ30)/AR30</f>
        <v>1.0863046962635223</v>
      </c>
      <c r="BB30" s="27"/>
    </row>
    <row r="31" spans="1:54">
      <c r="A31">
        <v>47</v>
      </c>
      <c r="B31" s="3">
        <v>44964.559027777803</v>
      </c>
      <c r="C31" s="2">
        <v>0.55902777777777801</v>
      </c>
      <c r="D31">
        <v>100.404548533761</v>
      </c>
      <c r="E31" s="3">
        <v>44964.559027777803</v>
      </c>
      <c r="F31">
        <v>3.0551976284584899</v>
      </c>
      <c r="G31" s="3">
        <v>44964.559027777803</v>
      </c>
      <c r="H31">
        <v>98.438744664031603</v>
      </c>
      <c r="I31">
        <f>D31-H31</f>
        <v>1.9658038697293989</v>
      </c>
      <c r="J31">
        <f>AVERAGE(I26:I30)</f>
        <v>1.9624230291592113</v>
      </c>
      <c r="K31">
        <f>_xlfn.STDEV.P(I26:I30)</f>
        <v>2.7834924081326304E-3</v>
      </c>
      <c r="L31">
        <f>(I31-J31)/K31</f>
        <v>1.21460384095523</v>
      </c>
      <c r="S31">
        <f>AVERAGE(I29:I31)</f>
        <v>1.9650231138429604</v>
      </c>
      <c r="T31">
        <f>_xlfn.STDEV.P(I29:I31)</f>
        <v>1.6066101748727856E-3</v>
      </c>
      <c r="U31">
        <f>(I31-S31)/T31</f>
        <v>0.48596473410258167</v>
      </c>
      <c r="AB31" s="33">
        <v>44964.559027777781</v>
      </c>
      <c r="AC31" s="32">
        <v>3.0551976284584899</v>
      </c>
      <c r="AD31" s="33">
        <v>44964.559027777781</v>
      </c>
      <c r="AE31" s="32">
        <v>97.626684584980197</v>
      </c>
      <c r="AF31">
        <f>D31-AE31</f>
        <v>2.777863948780805</v>
      </c>
      <c r="AG31">
        <f>AVERAGE(AF29:AF31)</f>
        <v>2.7774600798835962</v>
      </c>
      <c r="AH31">
        <f>_xlfn.STDEV.P(AF29:AF31)</f>
        <v>1.6625713946996968E-3</v>
      </c>
      <c r="AI31">
        <f>(AF31-AG31)/AH31</f>
        <v>0.24291822805103072</v>
      </c>
      <c r="AP31">
        <f>D31-AC31</f>
        <v>97.349350905302515</v>
      </c>
      <c r="AQ31">
        <f>AVERAGE(AP29:AP31)</f>
        <v>97.341942773728306</v>
      </c>
      <c r="AR31">
        <f>_xlfn.STDEV.P(AP29:AP31)</f>
        <v>6.6456300052992311E-3</v>
      </c>
      <c r="AS31">
        <f>(AP31-AQ31)/AR31</f>
        <v>1.1147372887599691</v>
      </c>
      <c r="BB31" s="27"/>
    </row>
    <row r="32" spans="1:54">
      <c r="A32">
        <v>48</v>
      </c>
      <c r="B32" s="3">
        <v>44964.5625</v>
      </c>
      <c r="C32" s="2">
        <v>0.5625</v>
      </c>
      <c r="D32">
        <v>100.393389516075</v>
      </c>
      <c r="E32" s="3">
        <v>44964.5625</v>
      </c>
      <c r="F32">
        <v>3.0566820289855001</v>
      </c>
      <c r="G32" s="3">
        <v>44964.5625</v>
      </c>
      <c r="H32">
        <v>98.425852380952307</v>
      </c>
      <c r="I32">
        <f>D32-H32</f>
        <v>1.9675371351226971</v>
      </c>
      <c r="J32">
        <f>AVERAGE(I27:I31)</f>
        <v>1.9627962310131921</v>
      </c>
      <c r="K32">
        <f>_xlfn.STDEV.P(I27:I31)</f>
        <v>3.0717461126952925E-3</v>
      </c>
      <c r="L32">
        <f>(I32-J32)/K32</f>
        <v>1.5433906109333746</v>
      </c>
      <c r="S32">
        <f>AVERAGE(I30:I32)</f>
        <v>1.9653752915107627</v>
      </c>
      <c r="T32">
        <f>_xlfn.STDEV.P(I30:I32)</f>
        <v>1.9636303413362198E-3</v>
      </c>
      <c r="U32">
        <f>(I32-S32)/T32</f>
        <v>1.1009422529411965</v>
      </c>
      <c r="AB32" s="33">
        <v>44964.5625</v>
      </c>
      <c r="AC32" s="32">
        <v>3.0566820289855001</v>
      </c>
      <c r="AD32" s="33">
        <v>44964.5625</v>
      </c>
      <c r="AE32" s="32">
        <v>97.614482608695596</v>
      </c>
      <c r="AF32">
        <f>D32-AE32</f>
        <v>2.7789069073794082</v>
      </c>
      <c r="AG32">
        <f>AVERAGE(AF30:AF32)</f>
        <v>2.7773410132521028</v>
      </c>
      <c r="AH32">
        <f>_xlfn.STDEV.P(AF30:AF32)</f>
        <v>1.5371722216380361E-3</v>
      </c>
      <c r="AI32">
        <f>(AF32-AG32)/AH32</f>
        <v>1.0186848976731457</v>
      </c>
      <c r="AP32">
        <f>D32-AC32</f>
        <v>97.336707487089498</v>
      </c>
      <c r="AQ32">
        <f>AVERAGE(AP30:AP32)</f>
        <v>97.343101907206361</v>
      </c>
      <c r="AR32">
        <f>_xlfn.STDEV.P(AP30:AP32)</f>
        <v>5.162678032468275E-3</v>
      </c>
      <c r="AS32">
        <f>(AP32-AQ32)/AR32</f>
        <v>-1.2385858805541763</v>
      </c>
      <c r="BB32" s="27"/>
    </row>
    <row r="33" spans="1:54">
      <c r="A33" s="14">
        <v>49</v>
      </c>
      <c r="B33" s="24">
        <v>44964.565972222197</v>
      </c>
      <c r="C33" s="25">
        <v>0.56597222222222199</v>
      </c>
      <c r="D33" s="14">
        <v>100.39710351686701</v>
      </c>
      <c r="E33" s="24">
        <v>44964.565972222197</v>
      </c>
      <c r="F33" s="14">
        <v>3.0550456081081001</v>
      </c>
      <c r="G33" s="24">
        <v>44964.565972222197</v>
      </c>
      <c r="H33" s="14">
        <v>98.436717557251896</v>
      </c>
      <c r="I33" s="14">
        <f>D33-H33</f>
        <v>1.9603859596151096</v>
      </c>
      <c r="J33">
        <f>AVERAGE(I28:I32)</f>
        <v>1.964200723119194</v>
      </c>
      <c r="K33">
        <f>_xlfn.STDEV.P(I28:I32)</f>
        <v>3.3041126675935374E-3</v>
      </c>
      <c r="L33" s="14">
        <f>(I33-J33)/K33</f>
        <v>-1.15455006770782</v>
      </c>
      <c r="M33">
        <f>D31*-1</f>
        <v>-100.404548533761</v>
      </c>
      <c r="P33">
        <f>F31</f>
        <v>3.0551976284584899</v>
      </c>
      <c r="S33">
        <f>AVERAGE(I31:I33)</f>
        <v>1.9645756548224018</v>
      </c>
      <c r="T33">
        <f>_xlfn.STDEV.P(I31:I33)</f>
        <v>3.0458946883093908E-3</v>
      </c>
      <c r="U33" s="14">
        <f>(I33-S33)/T33</f>
        <v>-1.3755220176760763</v>
      </c>
      <c r="V33" s="4">
        <f>V29</f>
        <v>100.390338334078</v>
      </c>
      <c r="W33" s="4">
        <f>D33</f>
        <v>100.39710351686701</v>
      </c>
      <c r="X33" s="4">
        <f>W33-V33</f>
        <v>6.7651827890102822E-3</v>
      </c>
      <c r="Y33">
        <f>F33</f>
        <v>3.0550456081081001</v>
      </c>
      <c r="Z33">
        <f>Z29</f>
        <v>3.0571082474226801</v>
      </c>
      <c r="AA33" s="21">
        <f>Y33-Z33</f>
        <v>-2.0626393145799504E-3</v>
      </c>
      <c r="AB33" s="33">
        <v>44964.565972222219</v>
      </c>
      <c r="AC33" s="32">
        <v>3.0550456081081001</v>
      </c>
      <c r="AD33" s="33">
        <v>44964.565972222219</v>
      </c>
      <c r="AE33" s="32">
        <v>97.627850337837799</v>
      </c>
      <c r="AF33">
        <f>D33-AE33</f>
        <v>2.7692531790292065</v>
      </c>
      <c r="AG33">
        <f>AVERAGE(AF31:AF33)</f>
        <v>2.7753413450631399</v>
      </c>
      <c r="AH33">
        <f>_xlfn.STDEV.P(AF31:AF33)</f>
        <v>4.3259885114776539E-3</v>
      </c>
      <c r="AI33" s="14">
        <f>(AF33-AG33)/AH33</f>
        <v>-1.407346787394447</v>
      </c>
      <c r="AK33" s="14">
        <f>D33</f>
        <v>100.39710351686701</v>
      </c>
      <c r="AM33" s="14">
        <f>AC33</f>
        <v>3.0550456081081001</v>
      </c>
      <c r="AP33">
        <f>D33-AC33</f>
        <v>97.342057908758903</v>
      </c>
      <c r="AQ33">
        <f>AVERAGE(AP31:AP33)</f>
        <v>97.342705433716972</v>
      </c>
      <c r="AR33">
        <f>_xlfn.STDEV.P(AP31:AP33)</f>
        <v>5.1819219379044467E-3</v>
      </c>
      <c r="AS33">
        <f>(AP33-AQ33)/AR33</f>
        <v>-0.12495845476412445</v>
      </c>
      <c r="BB33" s="27"/>
    </row>
    <row r="34" spans="1:54">
      <c r="A34" s="14">
        <v>50</v>
      </c>
      <c r="B34" s="24">
        <v>44964.569444444402</v>
      </c>
      <c r="C34" s="25">
        <v>0.56944444444444398</v>
      </c>
      <c r="D34" s="14">
        <v>100.402188974659</v>
      </c>
      <c r="E34" s="24">
        <v>44964.569444444402</v>
      </c>
      <c r="F34" s="14">
        <v>3.05252124183006</v>
      </c>
      <c r="G34" s="24">
        <v>44964.569444444402</v>
      </c>
      <c r="H34" s="14">
        <v>98.460319195046395</v>
      </c>
      <c r="I34" s="14">
        <f>D34-H34</f>
        <v>1.9418697796126025</v>
      </c>
      <c r="J34">
        <f>AVERAGE(I29:I33)</f>
        <v>1.9645984872533375</v>
      </c>
      <c r="K34">
        <f>_xlfn.STDEV.P(I29:I33)</f>
        <v>2.633080036261106E-3</v>
      </c>
      <c r="L34" s="14">
        <f>(I34-J34)/K34</f>
        <v>-8.6319851002360934</v>
      </c>
      <c r="M34">
        <f>D32*-1</f>
        <v>-100.393389516075</v>
      </c>
      <c r="P34">
        <f>F32</f>
        <v>3.0566820289855001</v>
      </c>
      <c r="S34">
        <f>AVERAGE(I32:I34)</f>
        <v>1.9565976247834698</v>
      </c>
      <c r="T34">
        <f>_xlfn.STDEV.P(I32:I34)</f>
        <v>1.0815633601962719E-2</v>
      </c>
      <c r="U34" s="14">
        <f>(I34-S34)/T34</f>
        <v>-1.3617182046731462</v>
      </c>
      <c r="W34" s="4">
        <f>D34</f>
        <v>100.402188974659</v>
      </c>
      <c r="X34" s="4" t="s">
        <v>20</v>
      </c>
      <c r="Y34">
        <f>F34</f>
        <v>3.05252124183006</v>
      </c>
      <c r="AB34" s="33">
        <v>44964.569444444445</v>
      </c>
      <c r="AC34" s="32">
        <v>3.05252124183006</v>
      </c>
      <c r="AD34" s="33">
        <v>44964.569444444445</v>
      </c>
      <c r="AE34" s="32">
        <v>97.648525816993399</v>
      </c>
      <c r="AF34">
        <f>D34-AE34</f>
        <v>2.7536631576655992</v>
      </c>
      <c r="AG34">
        <f>AVERAGE(AF32:AF34)</f>
        <v>2.7672744146914048</v>
      </c>
      <c r="AH34">
        <f>_xlfn.STDEV.P(AF32:AF34)</f>
        <v>1.0400267821287893E-2</v>
      </c>
      <c r="AI34" s="14">
        <f>(AF34-AG34)/AH34</f>
        <v>-1.3087410112598474</v>
      </c>
      <c r="AK34" s="14">
        <f>D34</f>
        <v>100.402188974659</v>
      </c>
      <c r="AM34" s="14">
        <f>AC34</f>
        <v>3.05252124183006</v>
      </c>
      <c r="AP34">
        <f>D34-AC34</f>
        <v>97.349667732828934</v>
      </c>
      <c r="AQ34">
        <f>AVERAGE(AP32:AP34)</f>
        <v>97.34281104289245</v>
      </c>
      <c r="AR34">
        <f>_xlfn.STDEV.P(AP32:AP34)</f>
        <v>5.3177313880995404E-3</v>
      </c>
      <c r="AS34" s="34">
        <f>(AP34-AQ34)/AR34</f>
        <v>1.2894013322727029</v>
      </c>
      <c r="AT34" s="19">
        <f t="shared" ref="AT34:AT35" si="4">D32</f>
        <v>100.393389516075</v>
      </c>
      <c r="AX34" s="14">
        <f t="shared" ref="AX34:AX35" si="5">AC32</f>
        <v>3.0566820289855001</v>
      </c>
      <c r="BB34" s="27"/>
    </row>
    <row r="35" spans="1:54">
      <c r="A35">
        <v>51</v>
      </c>
      <c r="B35" s="3">
        <v>44964.572916666701</v>
      </c>
      <c r="C35" s="2">
        <v>0.57291666666666696</v>
      </c>
      <c r="D35">
        <v>100.427290944105</v>
      </c>
      <c r="E35" s="3">
        <v>44964.572916666701</v>
      </c>
      <c r="F35">
        <v>2.9735362318840499</v>
      </c>
      <c r="G35" s="3">
        <v>44964.572916666701</v>
      </c>
      <c r="H35">
        <v>98.472516666666607</v>
      </c>
      <c r="I35">
        <f>D35-H35</f>
        <v>1.9547742774383892</v>
      </c>
      <c r="J35">
        <f>AVERAGE(I30:I34)</f>
        <v>1.959676322752</v>
      </c>
      <c r="K35">
        <f>_xlfn.STDEV.P(I30:I34)</f>
        <v>9.2366533998522841E-3</v>
      </c>
      <c r="L35">
        <f>(I35-J35)/K35</f>
        <v>-0.53071660280001642</v>
      </c>
      <c r="S35">
        <f>AVERAGE(I33:I35)</f>
        <v>1.9523433388887004</v>
      </c>
      <c r="T35">
        <f>_xlfn.STDEV.P(I33:I35)</f>
        <v>7.7521750558830456E-3</v>
      </c>
      <c r="U35">
        <f>(I35-S35)/T35</f>
        <v>0.31358148289543253</v>
      </c>
      <c r="X35" s="4" t="s">
        <v>20</v>
      </c>
      <c r="AB35" s="33">
        <v>44964.572916666664</v>
      </c>
      <c r="AC35" s="32">
        <v>3.0510815217391301</v>
      </c>
      <c r="AD35" s="33">
        <v>44964.572916666664</v>
      </c>
      <c r="AE35" s="32">
        <v>97.660351449275296</v>
      </c>
      <c r="AF35">
        <f>D35-AE35</f>
        <v>2.7669394948296997</v>
      </c>
      <c r="AG35">
        <f>AVERAGE(AF33:AF35)</f>
        <v>2.7632852771748353</v>
      </c>
      <c r="AH35">
        <f>_xlfn.STDEV.P(AF33:AF35)</f>
        <v>6.8691179216003161E-3</v>
      </c>
      <c r="AI35">
        <f>(AF35-AG35)/AH35</f>
        <v>0.53197771483490086</v>
      </c>
      <c r="AP35">
        <f>D35-AC35</f>
        <v>97.376209422365861</v>
      </c>
      <c r="AQ35">
        <f>AVERAGE(AP33:AP35)</f>
        <v>97.355978354651214</v>
      </c>
      <c r="AR35">
        <f>_xlfn.STDEV.P(AP33:AP35)</f>
        <v>1.4638976085542005E-2</v>
      </c>
      <c r="AS35" s="34">
        <f>(AP35-AQ35)/AR35</f>
        <v>1.3820001888402607</v>
      </c>
      <c r="AT35" s="19">
        <f t="shared" si="4"/>
        <v>100.39710351686701</v>
      </c>
      <c r="AX35" s="14">
        <f t="shared" si="5"/>
        <v>3.0550456081081001</v>
      </c>
      <c r="BB35" s="27"/>
    </row>
    <row r="36" spans="1:54">
      <c r="A36">
        <v>52</v>
      </c>
      <c r="B36" s="3">
        <v>44964.576388888898</v>
      </c>
      <c r="C36" s="2">
        <v>0.57638888888888895</v>
      </c>
      <c r="D36">
        <v>100.453285066503</v>
      </c>
      <c r="E36" s="3">
        <v>44964.576388888898</v>
      </c>
      <c r="F36">
        <v>3.0515473520249201</v>
      </c>
      <c r="G36" s="3">
        <v>44964.576388888898</v>
      </c>
      <c r="H36">
        <v>98.483431358884999</v>
      </c>
      <c r="I36">
        <f>D36-H36</f>
        <v>1.9698537076180003</v>
      </c>
      <c r="J36">
        <f>AVERAGE(I31:I35)</f>
        <v>1.9580742043036394</v>
      </c>
      <c r="K36">
        <f>_xlfn.STDEV.P(I31:I35)</f>
        <v>9.2532361558975741E-3</v>
      </c>
      <c r="L36">
        <f>(I36-J36)/K36</f>
        <v>1.2730144476917022</v>
      </c>
      <c r="S36">
        <f>AVERAGE(I34:I36)</f>
        <v>1.9554992548896639</v>
      </c>
      <c r="T36">
        <f>_xlfn.STDEV.P(I34:I36)</f>
        <v>1.1435886523905453E-2</v>
      </c>
      <c r="U36" s="19">
        <f>(I36-S36)/T36</f>
        <v>1.2552111896467284</v>
      </c>
      <c r="V36" s="4">
        <f>D36</f>
        <v>100.453285066503</v>
      </c>
      <c r="W36" s="4">
        <f>W34</f>
        <v>100.402188974659</v>
      </c>
      <c r="X36" s="20">
        <f>(W36-V36)</f>
        <v>-5.109609184400199E-2</v>
      </c>
      <c r="Y36">
        <f>Y34</f>
        <v>3.05252124183006</v>
      </c>
      <c r="Z36">
        <f>F36</f>
        <v>3.0515473520249201</v>
      </c>
      <c r="AA36">
        <f>Y36-Z36</f>
        <v>9.7388980513990475E-4</v>
      </c>
      <c r="AB36" s="33">
        <v>44964.576388888891</v>
      </c>
      <c r="AC36" s="32">
        <v>3.0515473520249201</v>
      </c>
      <c r="AD36" s="33">
        <v>44964.576388888891</v>
      </c>
      <c r="AE36" s="32">
        <v>97.656383489096498</v>
      </c>
      <c r="AF36">
        <f>D36-AE36</f>
        <v>2.7969015774065014</v>
      </c>
      <c r="AG36">
        <f>AVERAGE(AF34:AF36)</f>
        <v>2.7725014099672669</v>
      </c>
      <c r="AH36">
        <f>_xlfn.STDEV.P(AF34:AF36)</f>
        <v>1.8084826244133177E-2</v>
      </c>
      <c r="AI36" s="19">
        <f>(AF36-AG36)/AH36</f>
        <v>1.3492066282444937</v>
      </c>
      <c r="AJ36" s="19">
        <f>D36</f>
        <v>100.453285066503</v>
      </c>
      <c r="AK36">
        <f>AVERAGE(AK33:AK34)</f>
        <v>100.39964624576299</v>
      </c>
      <c r="AL36">
        <f>AK36-AJ36</f>
        <v>-5.3638820740005144E-2</v>
      </c>
      <c r="AM36">
        <f>AVERAGE(AM33:AM34)</f>
        <v>3.0537834249690801</v>
      </c>
      <c r="AN36" s="19">
        <f>AC36</f>
        <v>3.0515473520249201</v>
      </c>
      <c r="AO36">
        <f>AM36-AN36</f>
        <v>2.2360729441599503E-3</v>
      </c>
      <c r="AP36">
        <f>D36-AC36</f>
        <v>97.401737714478074</v>
      </c>
      <c r="AQ36">
        <f>AVERAGE(AP34:AP36)</f>
        <v>97.375871623224285</v>
      </c>
      <c r="AR36">
        <f>_xlfn.STDEV.P(AP34:AP36)</f>
        <v>2.12588229280689E-2</v>
      </c>
      <c r="AS36">
        <f>(AP36-AQ36)/AR36</f>
        <v>1.2167226445842902</v>
      </c>
      <c r="BB36" s="27"/>
    </row>
    <row r="37" spans="1:54">
      <c r="A37">
        <v>53</v>
      </c>
      <c r="B37" s="3">
        <v>44964.579861111102</v>
      </c>
      <c r="C37" s="2">
        <v>0.57986111111111105</v>
      </c>
      <c r="D37">
        <v>100.44507656144999</v>
      </c>
      <c r="E37" s="3">
        <v>44964.579861111102</v>
      </c>
      <c r="F37">
        <v>3.0505674740484401</v>
      </c>
      <c r="G37" s="3">
        <v>44964.579861111102</v>
      </c>
      <c r="H37">
        <v>98.4783246753246</v>
      </c>
      <c r="I37">
        <f>D37-H37</f>
        <v>1.9667518861253939</v>
      </c>
      <c r="J37">
        <f>AVERAGE(I32:I36)</f>
        <v>1.9588841718813597</v>
      </c>
      <c r="K37">
        <f>_xlfn.STDEV.P(I32:I36)</f>
        <v>1.0038332831084218E-2</v>
      </c>
      <c r="L37">
        <f>(I37-J37)/K37</f>
        <v>0.78376702351125704</v>
      </c>
      <c r="S37">
        <f>AVERAGE(I35:I37)</f>
        <v>1.9637932903939277</v>
      </c>
      <c r="T37">
        <f>_xlfn.STDEV.P(I35:I37)</f>
        <v>6.5019110094457948E-3</v>
      </c>
      <c r="U37">
        <f>(I37-S37)/T37</f>
        <v>0.45503479318126755</v>
      </c>
      <c r="X37" s="4" t="s">
        <v>20</v>
      </c>
      <c r="AA37" s="7" t="s">
        <v>20</v>
      </c>
      <c r="AB37" s="33">
        <v>44964.579861111109</v>
      </c>
      <c r="AC37" s="32">
        <v>3.0505674740484401</v>
      </c>
      <c r="AD37" s="33">
        <v>44964.579861111109</v>
      </c>
      <c r="AE37" s="32">
        <v>97.664500000000004</v>
      </c>
      <c r="AF37">
        <f>D37-AE37</f>
        <v>2.7805765614499904</v>
      </c>
      <c r="AG37">
        <f>AVERAGE(AF35:AF37)</f>
        <v>2.7814725445620638</v>
      </c>
      <c r="AH37">
        <f>_xlfn.STDEV.P(AF35:AF37)</f>
        <v>1.2248365534160357E-2</v>
      </c>
      <c r="AI37">
        <f>(AF37-AG37)/AH37</f>
        <v>-7.3151238797905138E-2</v>
      </c>
      <c r="AP37">
        <f>D37-AC37</f>
        <v>97.394509087401559</v>
      </c>
      <c r="AQ37">
        <f>AVERAGE(AP35:AP37)</f>
        <v>97.39081874141516</v>
      </c>
      <c r="AR37">
        <f>_xlfn.STDEV.P(AP35:AP37)</f>
        <v>1.0743600100093509E-2</v>
      </c>
      <c r="AS37">
        <f>(AP37-AQ37)/AR37</f>
        <v>0.34349249339308152</v>
      </c>
      <c r="BB37" s="27"/>
    </row>
    <row r="38" spans="1:54">
      <c r="A38">
        <v>54</v>
      </c>
      <c r="B38" s="3">
        <v>44964.583333333299</v>
      </c>
      <c r="C38" s="2">
        <v>0.58333333333333304</v>
      </c>
      <c r="D38">
        <v>100.443664802416</v>
      </c>
      <c r="E38" s="3">
        <v>44964.583333333299</v>
      </c>
      <c r="F38">
        <v>3.0524050955413999</v>
      </c>
      <c r="G38" s="3">
        <v>44964.583333333299</v>
      </c>
      <c r="H38">
        <v>98.478476981132005</v>
      </c>
      <c r="I38">
        <f>D38-H38</f>
        <v>1.9651878212839904</v>
      </c>
      <c r="J38">
        <f>AVERAGE(I33:I37)</f>
        <v>1.9587271220818991</v>
      </c>
      <c r="K38">
        <f>_xlfn.STDEV.P(I33:I37)</f>
        <v>9.9070122792939436E-3</v>
      </c>
      <c r="L38">
        <f>(I38-J38)/K38</f>
        <v>0.6521339653120618</v>
      </c>
      <c r="S38">
        <f>AVERAGE(I36:I38)</f>
        <v>1.9672644716757948</v>
      </c>
      <c r="T38">
        <f>_xlfn.STDEV.P(I36:I38)</f>
        <v>1.9390172391076446E-3</v>
      </c>
      <c r="U38">
        <f>(I38-S38)/T38</f>
        <v>-1.0709808814077773</v>
      </c>
      <c r="X38" s="4" t="s">
        <v>20</v>
      </c>
      <c r="AA38" s="7" t="s">
        <v>20</v>
      </c>
      <c r="AB38" s="33">
        <v>44964.583333333336</v>
      </c>
      <c r="AC38" s="32">
        <v>3.0524050955413999</v>
      </c>
      <c r="AD38" s="33">
        <v>44964.583333333336</v>
      </c>
      <c r="AE38" s="32">
        <v>97.649354458598694</v>
      </c>
      <c r="AF38">
        <f>D38-AE38</f>
        <v>2.7943103438173011</v>
      </c>
      <c r="AG38">
        <f>AVERAGE(AF36:AF38)</f>
        <v>2.7905961608912642</v>
      </c>
      <c r="AH38">
        <f>_xlfn.STDEV.P(AF36:AF38)</f>
        <v>7.1634676240459466E-3</v>
      </c>
      <c r="AI38">
        <f>(AF38-AG38)/AH38</f>
        <v>0.51848952504083468</v>
      </c>
      <c r="AP38">
        <f>D38-AC38</f>
        <v>97.391259706874592</v>
      </c>
      <c r="AQ38">
        <f>AVERAGE(AP36:AP38)</f>
        <v>97.395835502918089</v>
      </c>
      <c r="AR38">
        <f>_xlfn.STDEV.P(AP36:AP38)</f>
        <v>4.3792460862949372E-3</v>
      </c>
      <c r="AS38">
        <f>(AP38-AQ38)/AR38</f>
        <v>-1.0448821448552683</v>
      </c>
      <c r="BB38" s="27"/>
    </row>
    <row r="39" spans="1:54">
      <c r="A39">
        <v>55</v>
      </c>
      <c r="B39" s="3">
        <v>44964.586805555598</v>
      </c>
      <c r="C39" s="2">
        <v>0.58680555555555602</v>
      </c>
      <c r="D39">
        <v>100.43980686342501</v>
      </c>
      <c r="E39" s="3">
        <v>44964.586805555598</v>
      </c>
      <c r="F39">
        <v>3.0515513333333302</v>
      </c>
      <c r="G39" s="3">
        <v>44964.586805555598</v>
      </c>
      <c r="H39">
        <v>98.477062727272695</v>
      </c>
      <c r="I39">
        <f>D39-H39</f>
        <v>1.9627441361523097</v>
      </c>
      <c r="J39">
        <f>AVERAGE(I34:I38)</f>
        <v>1.9596874944156752</v>
      </c>
      <c r="K39">
        <f>_xlfn.STDEV.P(I34:I38)</f>
        <v>1.0248139134802051E-2</v>
      </c>
      <c r="L39">
        <f>(I39-J39)/K39</f>
        <v>0.2982630989322031</v>
      </c>
      <c r="S39">
        <f>AVERAGE(I37:I39)</f>
        <v>1.9648946145205646</v>
      </c>
      <c r="T39">
        <f>_xlfn.STDEV.P(I37:I39)</f>
        <v>1.6492407579000296E-3</v>
      </c>
      <c r="U39" s="14">
        <f>(I39-S39)/T39</f>
        <v>-1.3039202178056017</v>
      </c>
      <c r="W39" s="4">
        <f>D39</f>
        <v>100.43980686342501</v>
      </c>
      <c r="X39" s="4" t="s">
        <v>20</v>
      </c>
      <c r="Y39">
        <f>F39</f>
        <v>3.0515513333333302</v>
      </c>
      <c r="AA39" s="7" t="s">
        <v>20</v>
      </c>
      <c r="AB39" s="33">
        <v>44964.586805555555</v>
      </c>
      <c r="AC39" s="32">
        <v>3.0515513333333302</v>
      </c>
      <c r="AD39" s="33">
        <v>44964.586805555555</v>
      </c>
      <c r="AE39" s="32">
        <v>97.656317666666595</v>
      </c>
      <c r="AF39">
        <f>D39-AE39</f>
        <v>2.7834891967584099</v>
      </c>
      <c r="AG39">
        <f>AVERAGE(AF37:AF39)</f>
        <v>2.7861253673419006</v>
      </c>
      <c r="AH39">
        <f>_xlfn.STDEV.P(AF37:AF39)</f>
        <v>5.9085385128704211E-3</v>
      </c>
      <c r="AI39">
        <f>(AF39-AG39)/AH39</f>
        <v>-0.446162884061506</v>
      </c>
      <c r="AP39">
        <f>D39-AC39</f>
        <v>97.388255530091669</v>
      </c>
      <c r="AQ39">
        <f>AVERAGE(AP37:AP39)</f>
        <v>97.391341441455936</v>
      </c>
      <c r="AR39">
        <f>_xlfn.STDEV.P(AP37:AP39)</f>
        <v>2.5536581816889398E-3</v>
      </c>
      <c r="AS39">
        <f>(AP39-AQ39)/AR39</f>
        <v>-1.2084277317903678</v>
      </c>
      <c r="BB39" s="27"/>
    </row>
    <row r="40" spans="1:54">
      <c r="A40">
        <v>56</v>
      </c>
      <c r="B40" s="3">
        <v>44964.590277777803</v>
      </c>
      <c r="C40" s="2">
        <v>0.59027777777777801</v>
      </c>
      <c r="D40">
        <v>100.444783877462</v>
      </c>
      <c r="E40" s="3">
        <v>44964.590277777803</v>
      </c>
      <c r="F40">
        <v>3.0548586440677901</v>
      </c>
      <c r="G40" s="3">
        <v>44964.590277777803</v>
      </c>
      <c r="H40">
        <v>98.472316710875305</v>
      </c>
      <c r="I40">
        <f>D40-H40</f>
        <v>1.9724671665866964</v>
      </c>
      <c r="J40">
        <f>AVERAGE(I35:I39)</f>
        <v>1.9638623657236167</v>
      </c>
      <c r="K40">
        <f>_xlfn.STDEV.P(I35:I39)</f>
        <v>5.0960008701813071E-3</v>
      </c>
      <c r="L40">
        <f>(I40-J40)/K40</f>
        <v>1.6885399124301057</v>
      </c>
      <c r="S40">
        <f>AVERAGE(I38:I40)</f>
        <v>1.9667997080076656</v>
      </c>
      <c r="T40">
        <f>_xlfn.STDEV.P(I38:I40)</f>
        <v>4.129807446235448E-3</v>
      </c>
      <c r="U40" s="19">
        <f>(I40-S40)/T40</f>
        <v>1.3723299821634651</v>
      </c>
      <c r="V40" s="4">
        <f>D40</f>
        <v>100.444783877462</v>
      </c>
      <c r="W40" s="4">
        <f>W39</f>
        <v>100.43980686342501</v>
      </c>
      <c r="X40" s="20">
        <f>(W40-V40)</f>
        <v>-4.9770140369957971E-3</v>
      </c>
      <c r="Y40">
        <f>Y39</f>
        <v>3.0515513333333302</v>
      </c>
      <c r="Z40">
        <f>F40</f>
        <v>3.0548586440677901</v>
      </c>
      <c r="AA40">
        <f>Y40-Z40</f>
        <v>-3.3073107344598895E-3</v>
      </c>
      <c r="AB40" s="33">
        <v>44964.590277777781</v>
      </c>
      <c r="AC40" s="32">
        <v>3.0548586440677901</v>
      </c>
      <c r="AD40" s="33">
        <v>44964.590277777781</v>
      </c>
      <c r="AE40" s="32">
        <v>97.629192881355905</v>
      </c>
      <c r="AF40">
        <f>D40-AE40</f>
        <v>2.8155909961060956</v>
      </c>
      <c r="AG40">
        <f>AVERAGE(AF38:AF40)</f>
        <v>2.7977968455606024</v>
      </c>
      <c r="AH40">
        <f>_xlfn.STDEV.P(AF38:AF40)</f>
        <v>1.333537028967951E-2</v>
      </c>
      <c r="AI40" s="19">
        <f>(AF40-AG40)/AH40</f>
        <v>1.3343574388230144</v>
      </c>
      <c r="AJ40" s="19">
        <f>D40</f>
        <v>100.444783877462</v>
      </c>
      <c r="AN40" s="19">
        <f>AC40</f>
        <v>3.0548586440677901</v>
      </c>
      <c r="AP40">
        <f>D40-AC40</f>
        <v>97.389925233394209</v>
      </c>
      <c r="AQ40">
        <f>AVERAGE(AP38:AP40)</f>
        <v>97.389813490120162</v>
      </c>
      <c r="AR40">
        <f>_xlfn.STDEV.P(AP38:AP40)</f>
        <v>1.2289926648101066E-3</v>
      </c>
      <c r="AS40">
        <f>(AP40-AQ40)/AR40</f>
        <v>9.0922653362163833E-2</v>
      </c>
      <c r="BB40" s="27"/>
    </row>
    <row r="41" spans="1:54">
      <c r="A41">
        <v>57</v>
      </c>
      <c r="B41" s="3">
        <v>44964.59375</v>
      </c>
      <c r="C41" s="2">
        <v>0.59375</v>
      </c>
      <c r="D41">
        <v>100.448049977666</v>
      </c>
      <c r="E41" s="3">
        <v>44964.59375</v>
      </c>
      <c r="F41">
        <v>3.05607707641196</v>
      </c>
      <c r="G41" s="3">
        <v>44964.59375</v>
      </c>
      <c r="H41">
        <v>98.472802830188598</v>
      </c>
      <c r="I41">
        <f>D41-H41</f>
        <v>1.975247147477404</v>
      </c>
      <c r="J41">
        <f>AVERAGE(I36:I40)</f>
        <v>1.9674009435532782</v>
      </c>
      <c r="K41">
        <f>_xlfn.STDEV.P(I36:I40)</f>
        <v>3.4260095818533154E-3</v>
      </c>
      <c r="L41">
        <f>(I41-J41)/K41</f>
        <v>2.2901873846719916</v>
      </c>
      <c r="S41">
        <f>AVERAGE(I39:I41)</f>
        <v>1.9701528167388034</v>
      </c>
      <c r="T41">
        <f>_xlfn.STDEV.P(I39:I41)</f>
        <v>5.3602540028554139E-3</v>
      </c>
      <c r="U41">
        <f>(I41-S41)/T41</f>
        <v>0.95038980165620968</v>
      </c>
      <c r="AA41" s="7" t="s">
        <v>20</v>
      </c>
      <c r="AB41" s="33">
        <v>44964.59375</v>
      </c>
      <c r="AC41" s="32">
        <v>3.05607707641196</v>
      </c>
      <c r="AD41" s="33">
        <v>44964.59375</v>
      </c>
      <c r="AE41" s="32">
        <v>97.619212292358796</v>
      </c>
      <c r="AF41">
        <f>D41-AE41</f>
        <v>2.8288376853072066</v>
      </c>
      <c r="AG41">
        <f>AVERAGE(AF39:AF41)</f>
        <v>2.8093059593905707</v>
      </c>
      <c r="AH41">
        <f>_xlfn.STDEV.P(AF39:AF41)</f>
        <v>1.9039391066973204E-2</v>
      </c>
      <c r="AI41">
        <f>(AF41-AG41)/AH41</f>
        <v>1.0258587497851601</v>
      </c>
      <c r="AP41">
        <f>D41-AC41</f>
        <v>97.391972901254036</v>
      </c>
      <c r="AQ41">
        <f>AVERAGE(AP39:AP41)</f>
        <v>97.390051221579981</v>
      </c>
      <c r="AR41">
        <f>_xlfn.STDEV.P(AP39:AP41)</f>
        <v>1.5202229785818676E-3</v>
      </c>
      <c r="AS41" s="34">
        <f>(AP41-AQ41)/AR41</f>
        <v>1.2640775077927899</v>
      </c>
      <c r="AT41" s="19">
        <f>D39</f>
        <v>100.43980686342501</v>
      </c>
      <c r="AX41" s="14">
        <f>AC39</f>
        <v>3.0515513333333302</v>
      </c>
      <c r="BB41" s="27"/>
    </row>
    <row r="42" spans="1:54">
      <c r="A42">
        <v>58</v>
      </c>
      <c r="B42" s="3">
        <v>44964.597222222197</v>
      </c>
      <c r="C42" s="2">
        <v>0.59722222222222199</v>
      </c>
      <c r="D42">
        <v>100.441408717222</v>
      </c>
      <c r="E42" s="3">
        <v>44964.597222222197</v>
      </c>
      <c r="F42">
        <v>3.0514554455445499</v>
      </c>
      <c r="G42" s="3">
        <v>44964.597222222197</v>
      </c>
      <c r="H42">
        <v>98.467596216216194</v>
      </c>
      <c r="I42">
        <f>D42-H42</f>
        <v>1.9738125010058098</v>
      </c>
      <c r="J42">
        <f>AVERAGE(I37:I41)</f>
        <v>1.9684796315251589</v>
      </c>
      <c r="K42">
        <f>_xlfn.STDEV.P(I37:I41)</f>
        <v>4.6565380709950007E-3</v>
      </c>
      <c r="L42">
        <f>(I42-J42)/K42</f>
        <v>1.1452433974219409</v>
      </c>
      <c r="S42">
        <f>AVERAGE(I40:I42)</f>
        <v>1.9738422716899702</v>
      </c>
      <c r="T42">
        <f>_xlfn.STDEV.P(I40:I42)</f>
        <v>1.1351176615668319E-3</v>
      </c>
      <c r="U42">
        <f>(I42-S42)/T42</f>
        <v>-2.6226958815204045E-2</v>
      </c>
      <c r="AA42" s="7" t="s">
        <v>20</v>
      </c>
      <c r="AB42" s="33">
        <v>44964.597222222219</v>
      </c>
      <c r="AC42" s="32">
        <v>3.0514554455445499</v>
      </c>
      <c r="AD42" s="33">
        <v>44964.597222222219</v>
      </c>
      <c r="AE42" s="32">
        <v>97.657301320132007</v>
      </c>
      <c r="AF42">
        <f>D42-AE42</f>
        <v>2.784107397089997</v>
      </c>
      <c r="AG42">
        <f>AVERAGE(AF40:AF42)</f>
        <v>2.8095120261677664</v>
      </c>
      <c r="AH42">
        <f>_xlfn.STDEV.P(AF40:AF42)</f>
        <v>1.8760154186146637E-2</v>
      </c>
      <c r="AI42" s="14">
        <f>(AF42-AG42)/AH42</f>
        <v>-1.3541801856047304</v>
      </c>
      <c r="AJ42">
        <f>AJ40</f>
        <v>100.444783877462</v>
      </c>
      <c r="AK42" s="14">
        <f>D42</f>
        <v>100.441408717222</v>
      </c>
      <c r="AL42">
        <f>AK42-AJ42</f>
        <v>-3.375160239997399E-3</v>
      </c>
      <c r="AM42" s="14">
        <f>AC42</f>
        <v>3.0514554455445499</v>
      </c>
      <c r="AN42">
        <f>AN40</f>
        <v>3.0548586440677901</v>
      </c>
      <c r="AO42">
        <f>AM42-AN42</f>
        <v>-3.4031985232401141E-3</v>
      </c>
      <c r="AP42">
        <f>D42-AC42</f>
        <v>97.389953271677456</v>
      </c>
      <c r="AQ42">
        <f>AVERAGE(AP40:AP42)</f>
        <v>97.3906171354419</v>
      </c>
      <c r="AR42">
        <f>_xlfn.STDEV.P(AP40:AP42)</f>
        <v>9.5873953339748613E-4</v>
      </c>
      <c r="AS42">
        <f>(AP42-AQ42)/AR42</f>
        <v>-0.69243391069077731</v>
      </c>
      <c r="BA42" s="27" t="s">
        <v>20</v>
      </c>
      <c r="BB42" s="27"/>
    </row>
    <row r="43" spans="1:54">
      <c r="A43">
        <v>59</v>
      </c>
      <c r="B43" s="3">
        <v>44964.600694444402</v>
      </c>
      <c r="C43" s="2">
        <v>0.60069444444444398</v>
      </c>
      <c r="D43">
        <v>100.428015803891</v>
      </c>
      <c r="E43" s="3">
        <v>44964.600694444402</v>
      </c>
      <c r="F43">
        <v>3.0536069930069898</v>
      </c>
      <c r="G43" s="3">
        <v>44964.600694444402</v>
      </c>
      <c r="H43">
        <v>98.451091752577298</v>
      </c>
      <c r="I43">
        <f>D43-H43</f>
        <v>1.9769240513137021</v>
      </c>
      <c r="J43">
        <f>AVERAGE(I38:I42)</f>
        <v>1.969891754501242</v>
      </c>
      <c r="K43">
        <f>_xlfn.STDEV.P(I38:I42)</f>
        <v>4.9779648505482296E-3</v>
      </c>
      <c r="L43">
        <f>(I43-J43)/K43</f>
        <v>1.4126851079885823</v>
      </c>
      <c r="S43">
        <f>AVERAGE(I41:I43)</f>
        <v>1.9753278999323054</v>
      </c>
      <c r="T43">
        <f>_xlfn.STDEV.P(I41:I43)</f>
        <v>1.2715678115003005E-3</v>
      </c>
      <c r="U43" s="19">
        <f>(I43-S43)/T43</f>
        <v>1.2552624932471443</v>
      </c>
      <c r="V43" s="4">
        <f>D43</f>
        <v>100.428015803891</v>
      </c>
      <c r="Z43">
        <f>F43</f>
        <v>3.0536069930069898</v>
      </c>
      <c r="AA43" s="7" t="s">
        <v>20</v>
      </c>
      <c r="AB43" s="33">
        <v>44964.600694444445</v>
      </c>
      <c r="AC43" s="32">
        <v>3.0536069930069898</v>
      </c>
      <c r="AD43" s="33">
        <v>44964.600694444445</v>
      </c>
      <c r="AE43" s="32">
        <v>97.639655594405596</v>
      </c>
      <c r="AF43">
        <f>D43-AE43</f>
        <v>2.7883602094854041</v>
      </c>
      <c r="AG43">
        <f>AVERAGE(AF41:AF43)</f>
        <v>2.8004350972942027</v>
      </c>
      <c r="AH43">
        <f>_xlfn.STDEV.P(AF41:AF43)</f>
        <v>2.0158569024858259E-2</v>
      </c>
      <c r="AI43">
        <f>(AF43-AG43)/AH43</f>
        <v>-0.59899528552391978</v>
      </c>
      <c r="AP43">
        <f>D43-AC43</f>
        <v>97.374408810884006</v>
      </c>
      <c r="AQ43">
        <f>AVERAGE(AP41:AP43)</f>
        <v>97.385444994605166</v>
      </c>
      <c r="AR43">
        <f>_xlfn.STDEV.P(AP41:AP43)</f>
        <v>7.8471964952266035E-3</v>
      </c>
      <c r="AS43" s="14">
        <f>(AP43-AQ43)/AR43</f>
        <v>-1.4063855451909637</v>
      </c>
      <c r="AT43">
        <f>AVERAGE(AT29:AT41)</f>
        <v>100.401488231781</v>
      </c>
      <c r="AU43" s="14">
        <f>D43</f>
        <v>100.428015803891</v>
      </c>
      <c r="AV43">
        <f t="shared" si="1"/>
        <v>2.6527572109998232E-2</v>
      </c>
      <c r="AW43" s="19">
        <f>AC41</f>
        <v>3.05607707641196</v>
      </c>
      <c r="AX43" s="35">
        <f>AVERAGE(AX34:AX42)</f>
        <v>3.0544263234756435</v>
      </c>
      <c r="AY43">
        <f t="shared" si="2"/>
        <v>1.6507529363165574E-3</v>
      </c>
      <c r="BA43">
        <f>AVERAGE(AX29:AX42)</f>
        <v>3.0553368658944029</v>
      </c>
      <c r="BB43" s="27">
        <f t="shared" si="3"/>
        <v>-7.4021051755712719E-4</v>
      </c>
    </row>
    <row r="44" spans="1:54">
      <c r="A44">
        <v>60</v>
      </c>
      <c r="B44" s="3">
        <v>44964.604166666701</v>
      </c>
      <c r="C44" s="2">
        <v>0.60416666666666696</v>
      </c>
      <c r="D44">
        <v>100.427501458135</v>
      </c>
      <c r="E44" s="3">
        <v>44964.604166666701</v>
      </c>
      <c r="F44">
        <v>3.0530683006535901</v>
      </c>
      <c r="G44" s="3">
        <v>44964.604166666701</v>
      </c>
      <c r="H44">
        <v>98.454483006535895</v>
      </c>
      <c r="I44">
        <f>D44-H44</f>
        <v>1.9730184515991027</v>
      </c>
      <c r="J44">
        <f>AVERAGE(I39:I43)</f>
        <v>1.9722390005071844</v>
      </c>
      <c r="K44">
        <f>_xlfn.STDEV.P(I39:I43)</f>
        <v>4.9735110726845328E-3</v>
      </c>
      <c r="L44">
        <f>(I44-J44)/K44</f>
        <v>0.15672048991692042</v>
      </c>
      <c r="S44">
        <f>AVERAGE(I42:I44)</f>
        <v>1.974585001306205</v>
      </c>
      <c r="T44">
        <f>_xlfn.STDEV.P(I42:I44)</f>
        <v>1.6854267151580073E-3</v>
      </c>
      <c r="U44">
        <f>(I44-S44)/T44</f>
        <v>-0.92946770868965112</v>
      </c>
      <c r="AA44" s="7" t="s">
        <v>20</v>
      </c>
      <c r="AB44" s="33">
        <v>44964.604166666664</v>
      </c>
      <c r="AC44" s="32">
        <v>3.0530683006535901</v>
      </c>
      <c r="AD44" s="33">
        <v>44964.604166666664</v>
      </c>
      <c r="AE44" s="32">
        <v>97.6439310457516</v>
      </c>
      <c r="AF44">
        <f>D44-AE44</f>
        <v>2.7835704123833978</v>
      </c>
      <c r="AG44">
        <f>AVERAGE(AF42:AF44)</f>
        <v>2.7853460063195996</v>
      </c>
      <c r="AH44">
        <f>_xlfn.STDEV.P(AF42:AF44)</f>
        <v>2.1426080194223824E-3</v>
      </c>
      <c r="AI44">
        <f>(AF44-AG44)/AH44</f>
        <v>-0.82870684703240016</v>
      </c>
      <c r="AP44">
        <f>D44-AC44</f>
        <v>97.374433157481405</v>
      </c>
      <c r="AQ44">
        <f>AVERAGE(AP42:AP44)</f>
        <v>97.379598413347637</v>
      </c>
      <c r="AR44">
        <f>_xlfn.STDEV.P(AP42:AP44)</f>
        <v>7.3219972895556948E-3</v>
      </c>
      <c r="AS44">
        <f>(AP44-AQ44)/AR44</f>
        <v>-0.70544356436720423</v>
      </c>
      <c r="AY44" s="27" t="s">
        <v>20</v>
      </c>
    </row>
    <row r="45" spans="1:54">
      <c r="A45" s="14">
        <v>61</v>
      </c>
      <c r="B45" s="24">
        <v>44964.607638888898</v>
      </c>
      <c r="C45" s="25">
        <v>0.60763888888888895</v>
      </c>
      <c r="D45" s="14">
        <v>100.42836758212199</v>
      </c>
      <c r="E45" s="24">
        <v>44964.607638888898</v>
      </c>
      <c r="F45" s="14">
        <v>3.05452425249169</v>
      </c>
      <c r="G45" s="24">
        <v>44964.607638888898</v>
      </c>
      <c r="H45" s="14">
        <v>98.457886378737498</v>
      </c>
      <c r="I45" s="14">
        <f>D45-H45</f>
        <v>1.9704812033844945</v>
      </c>
      <c r="J45">
        <f>AVERAGE(I40:I44)</f>
        <v>1.974293863596543</v>
      </c>
      <c r="K45">
        <f>_xlfn.STDEV.P(I40:I44)</f>
        <v>1.6138057663646144E-3</v>
      </c>
      <c r="L45" s="14">
        <f>(I45-J45)/K45</f>
        <v>-2.3625273198999723</v>
      </c>
      <c r="M45">
        <f>D43*-1</f>
        <v>-100.428015803891</v>
      </c>
      <c r="P45">
        <f>F43</f>
        <v>3.0536069930069898</v>
      </c>
      <c r="S45">
        <f>AVERAGE(I43:I45)</f>
        <v>1.9734745687657664</v>
      </c>
      <c r="T45">
        <f>_xlfn.STDEV.P(I43:I45)</f>
        <v>2.6499816995616634E-3</v>
      </c>
      <c r="U45">
        <f>(I45-S45)/T45</f>
        <v>-1.1295796426696323</v>
      </c>
      <c r="AA45" s="7" t="s">
        <v>20</v>
      </c>
      <c r="AB45" s="33">
        <v>44964.607638888891</v>
      </c>
      <c r="AC45" s="32">
        <v>3.05452425249169</v>
      </c>
      <c r="AD45" s="33">
        <v>44964.607638888891</v>
      </c>
      <c r="AE45" s="32">
        <v>97.632036544850493</v>
      </c>
      <c r="AF45">
        <f>D45-AE45</f>
        <v>2.7963310372715</v>
      </c>
      <c r="AG45">
        <f>AVERAGE(AF43:AF45)</f>
        <v>2.7894205530467673</v>
      </c>
      <c r="AH45">
        <f>_xlfn.STDEV.P(AF43:AF45)</f>
        <v>5.2631823855158822E-3</v>
      </c>
      <c r="AI45" s="19">
        <f>(AF45-AG45)/AH45</f>
        <v>1.3129858930502141</v>
      </c>
      <c r="AJ45" s="19">
        <f>D45</f>
        <v>100.42836758212199</v>
      </c>
      <c r="AN45" s="19">
        <f>AC45</f>
        <v>3.05452425249169</v>
      </c>
      <c r="AP45">
        <f>D45-AC45</f>
        <v>97.373843329630304</v>
      </c>
      <c r="AQ45">
        <f>AVERAGE(AP43:AP45)</f>
        <v>97.374228432665234</v>
      </c>
      <c r="AR45">
        <f>_xlfn.STDEV.P(AP43:AP45)</f>
        <v>2.7249030543970555E-4</v>
      </c>
      <c r="AS45" s="14">
        <f>(AP45-AQ45)/AR45</f>
        <v>-1.4132724256304579</v>
      </c>
      <c r="AU45" s="14">
        <f>D45</f>
        <v>100.42836758212199</v>
      </c>
      <c r="AW45" s="19">
        <f>AC43</f>
        <v>3.0536069930069898</v>
      </c>
      <c r="AX45" s="35"/>
      <c r="AY45" s="27" t="s">
        <v>20</v>
      </c>
    </row>
    <row r="46" spans="1:54">
      <c r="A46">
        <v>62</v>
      </c>
      <c r="B46" s="3">
        <v>44964.611111111102</v>
      </c>
      <c r="C46" s="2">
        <v>0.61111111111111105</v>
      </c>
      <c r="D46">
        <v>100.431024482589</v>
      </c>
      <c r="E46" s="3">
        <v>44964.611111111102</v>
      </c>
      <c r="F46">
        <v>3.0535501792114701</v>
      </c>
      <c r="G46" s="3">
        <v>44964.611111111102</v>
      </c>
      <c r="H46">
        <v>98.461447670250806</v>
      </c>
      <c r="I46">
        <f>D46-H46</f>
        <v>1.9695768123381896</v>
      </c>
      <c r="J46">
        <f>AVERAGE(I41:I45)</f>
        <v>1.9738966709561026</v>
      </c>
      <c r="K46">
        <f>_xlfn.STDEV.P(I41:I45)</f>
        <v>2.1648367705863485E-3</v>
      </c>
      <c r="L46">
        <f>(I46-J46)/K46</f>
        <v>-1.9954662063241444</v>
      </c>
      <c r="N46">
        <f>AVERAGE(M33:M45)</f>
        <v>-100.40865128457567</v>
      </c>
      <c r="Q46">
        <f>AVERAGE(P33:P45)</f>
        <v>3.0551622168169934</v>
      </c>
      <c r="S46">
        <f>AVERAGE(I44:I46)</f>
        <v>1.9710254891072623</v>
      </c>
      <c r="T46">
        <f>_xlfn.STDEV.P(I44:I46)</f>
        <v>1.4568013846715177E-3</v>
      </c>
      <c r="U46">
        <f>(I46-S46)/T46</f>
        <v>-0.99442297647137867</v>
      </c>
      <c r="AA46" s="7" t="s">
        <v>20</v>
      </c>
      <c r="AB46" s="33">
        <v>44964.611111111109</v>
      </c>
      <c r="AC46" s="32">
        <v>3.0535501792114701</v>
      </c>
      <c r="AD46" s="33">
        <v>44964.611111111109</v>
      </c>
      <c r="AE46" s="32">
        <v>97.640048028673803</v>
      </c>
      <c r="AF46">
        <f>D46-AE46</f>
        <v>2.7909764539151922</v>
      </c>
      <c r="AG46">
        <f>AVERAGE(AF44:AF46)</f>
        <v>2.7902926345233632</v>
      </c>
      <c r="AH46">
        <f>_xlfn.STDEV.P(AF44:AF46)</f>
        <v>5.2318953610965002E-3</v>
      </c>
      <c r="AI46">
        <f>(AF46-AG46)/AH46</f>
        <v>0.13070203905716662</v>
      </c>
      <c r="AP46">
        <f>D46-AC46</f>
        <v>97.377474303377525</v>
      </c>
      <c r="AQ46">
        <f>AVERAGE(AP44:AP46)</f>
        <v>97.375250263496412</v>
      </c>
      <c r="AR46">
        <f>_xlfn.STDEV.P(AP44:AP46)</f>
        <v>1.5909618197956564E-3</v>
      </c>
      <c r="AS46" s="34">
        <f>(AP46-AQ46)/AR46</f>
        <v>1.3979215927376452</v>
      </c>
      <c r="AT46" s="19">
        <f t="shared" ref="AT46:AT47" si="6">D44</f>
        <v>100.427501458135</v>
      </c>
      <c r="AU46">
        <f>AU45</f>
        <v>100.42836758212199</v>
      </c>
      <c r="AV46">
        <f t="shared" si="1"/>
        <v>8.661239869951487E-4</v>
      </c>
      <c r="AW46">
        <f>AW45</f>
        <v>3.0536069930069898</v>
      </c>
      <c r="AX46" s="14">
        <f t="shared" ref="AX46:AX47" si="7">AC44</f>
        <v>3.0530683006535901</v>
      </c>
      <c r="AY46">
        <f t="shared" si="2"/>
        <v>5.3869235339965016E-4</v>
      </c>
    </row>
    <row r="47" spans="1:54">
      <c r="A47">
        <v>63</v>
      </c>
      <c r="B47" s="3">
        <v>44964.614583333299</v>
      </c>
      <c r="C47" s="2">
        <v>0.61458333333333304</v>
      </c>
      <c r="D47">
        <v>100.445051917569</v>
      </c>
      <c r="E47" s="3">
        <v>44964.614583333299</v>
      </c>
      <c r="F47">
        <v>3.0525745398773001</v>
      </c>
      <c r="G47" s="3">
        <v>44964.614583333299</v>
      </c>
      <c r="H47">
        <v>98.479247151898704</v>
      </c>
      <c r="I47">
        <f>D47-H47</f>
        <v>1.965804765670299</v>
      </c>
      <c r="J47">
        <f>AVERAGE(I42:I46)</f>
        <v>1.9727626039282598</v>
      </c>
      <c r="K47">
        <f>_xlfn.STDEV.P(I42:I46)</f>
        <v>2.6015165862389913E-3</v>
      </c>
      <c r="L47">
        <f>(I47-J47)/K47</f>
        <v>-2.6745315769904967</v>
      </c>
      <c r="S47">
        <f>AVERAGE(I45:I47)</f>
        <v>1.9686209271309945</v>
      </c>
      <c r="T47">
        <f>_xlfn.STDEV.P(I45:I47)</f>
        <v>2.0252662081297508E-3</v>
      </c>
      <c r="U47" s="14">
        <f>(I47-S47)/T47</f>
        <v>-1.3905142195089593</v>
      </c>
      <c r="V47" s="4">
        <f>V43</f>
        <v>100.428015803891</v>
      </c>
      <c r="W47" s="4">
        <f>D47</f>
        <v>100.445051917569</v>
      </c>
      <c r="X47" s="4">
        <f>(W47-V47)</f>
        <v>1.7036113678003062E-2</v>
      </c>
      <c r="Y47">
        <f>F47</f>
        <v>3.0525745398773001</v>
      </c>
      <c r="Z47">
        <f>Z43</f>
        <v>3.0536069930069898</v>
      </c>
      <c r="AA47" s="21">
        <f>(Y47-Z47)*-1</f>
        <v>1.0324531296896922E-3</v>
      </c>
      <c r="AB47" s="33">
        <v>44964.614583333336</v>
      </c>
      <c r="AC47" s="32">
        <v>3.0525745398773001</v>
      </c>
      <c r="AD47" s="33">
        <v>44964.614583333336</v>
      </c>
      <c r="AE47" s="32">
        <v>97.648806441717795</v>
      </c>
      <c r="AF47">
        <f>D47-AE47</f>
        <v>2.7962454758512081</v>
      </c>
      <c r="AG47">
        <f>AVERAGE(AF45:AF47)</f>
        <v>2.7945176556793001</v>
      </c>
      <c r="AH47">
        <f>_xlfn.STDEV.P(AF45:AF47)</f>
        <v>2.504251403746726E-3</v>
      </c>
      <c r="AI47">
        <f>(AF47-AG47)/AH47</f>
        <v>0.68995475826544705</v>
      </c>
      <c r="AP47">
        <f>D47-AC47</f>
        <v>97.392477377691705</v>
      </c>
      <c r="AQ47">
        <f>AVERAGE(AP45:AP47)</f>
        <v>97.381265003566511</v>
      </c>
      <c r="AR47">
        <f>_xlfn.STDEV.P(AP45:AP47)</f>
        <v>8.0657296727464235E-3</v>
      </c>
      <c r="AS47" s="34">
        <f>(AP47-AQ47)/AR47</f>
        <v>1.3901252062884497</v>
      </c>
      <c r="AT47" s="19">
        <f t="shared" si="6"/>
        <v>100.42836758212199</v>
      </c>
      <c r="AU47">
        <f>D53</f>
        <v>100.48</v>
      </c>
      <c r="AV47">
        <f t="shared" si="1"/>
        <v>5.1632417878010983E-2</v>
      </c>
      <c r="AX47" s="14">
        <f t="shared" si="7"/>
        <v>3.05452425249169</v>
      </c>
    </row>
    <row r="48" spans="1:54">
      <c r="A48">
        <v>64</v>
      </c>
      <c r="B48" s="3">
        <v>44964.618055555598</v>
      </c>
      <c r="C48" s="2">
        <v>0.61805555555555602</v>
      </c>
      <c r="D48">
        <v>100.45366955724801</v>
      </c>
      <c r="E48" s="3">
        <v>44964.618055555598</v>
      </c>
      <c r="F48">
        <v>3.0524689768976798</v>
      </c>
      <c r="G48" s="3">
        <v>44964.618055555598</v>
      </c>
      <c r="H48">
        <v>98.479247619047598</v>
      </c>
      <c r="I48">
        <f>D48-H48</f>
        <v>1.9744219382004076</v>
      </c>
      <c r="J48">
        <f>AVERAGE(I43:I47)</f>
        <v>1.9711610568611575</v>
      </c>
      <c r="K48">
        <f>_xlfn.STDEV.P(I43:I47)</f>
        <v>3.6965905115973721E-3</v>
      </c>
      <c r="L48">
        <f>(I48-J48)/K48</f>
        <v>0.88213215096983311</v>
      </c>
      <c r="S48">
        <f>AVERAGE(I46:I48)</f>
        <v>1.9699345054029653</v>
      </c>
      <c r="T48">
        <f>_xlfn.STDEV.P(I46:I48)</f>
        <v>3.5270264954921776E-3</v>
      </c>
      <c r="U48" s="19">
        <f>(I48-S48)/T48</f>
        <v>1.272299145803848</v>
      </c>
      <c r="V48" s="4">
        <f>D48</f>
        <v>100.45366955724801</v>
      </c>
      <c r="X48" s="4" t="s">
        <v>20</v>
      </c>
      <c r="Z48">
        <f>F48</f>
        <v>3.0524689768976798</v>
      </c>
      <c r="AA48" s="21"/>
      <c r="AB48" s="33">
        <v>44964.618055555555</v>
      </c>
      <c r="AC48" s="32">
        <v>3.0524689768976798</v>
      </c>
      <c r="AD48" s="33">
        <v>44964.618055555555</v>
      </c>
      <c r="AE48" s="32">
        <v>97.648873267326707</v>
      </c>
      <c r="AF48">
        <f>D48-AE48</f>
        <v>2.804796289921299</v>
      </c>
      <c r="AG48">
        <f>AVERAGE(AF46:AF48)</f>
        <v>2.7973394065625663</v>
      </c>
      <c r="AH48">
        <f>_xlfn.STDEV.P(AF46:AF48)</f>
        <v>5.6947039788363199E-3</v>
      </c>
      <c r="AI48" s="19">
        <f>(AF48-AG48)/AH48</f>
        <v>1.3094417877461835</v>
      </c>
      <c r="AJ48" s="19">
        <f t="shared" ref="AJ48:AJ49" si="8">D48</f>
        <v>100.45366955724801</v>
      </c>
      <c r="AN48" s="19">
        <f t="shared" ref="AN48:AN49" si="9">AC48</f>
        <v>3.0524689768976798</v>
      </c>
      <c r="AP48">
        <f t="shared" ref="AP17:AP50" si="10">D48-AC48</f>
        <v>97.40120058035032</v>
      </c>
      <c r="AQ48">
        <f t="shared" ref="AQ5:AQ50" si="11">AVERAGE(AP46:AP48)</f>
        <v>97.390384087139864</v>
      </c>
      <c r="AR48">
        <f t="shared" ref="AR5:AR50" si="12">_xlfn.STDEV.P(AP46:AP48)</f>
        <v>9.7986547970731648E-3</v>
      </c>
      <c r="AS48">
        <f t="shared" ref="AS5:AS50" si="13">(AP48-AQ48)/AR48</f>
        <v>1.1038753210988317</v>
      </c>
    </row>
    <row r="49" spans="1:54">
      <c r="A49">
        <v>65</v>
      </c>
      <c r="B49" s="3">
        <v>44964.621527777803</v>
      </c>
      <c r="C49" s="2">
        <v>0.62152777777777801</v>
      </c>
      <c r="D49">
        <v>100.44974944998999</v>
      </c>
      <c r="E49" s="3">
        <v>44964.621527777803</v>
      </c>
      <c r="F49">
        <v>3.0589555555555501</v>
      </c>
      <c r="G49" s="3">
        <v>44964.621527777803</v>
      </c>
      <c r="H49">
        <v>98.481200000000001</v>
      </c>
      <c r="I49">
        <f>D49-H49</f>
        <v>1.9685494499899931</v>
      </c>
      <c r="J49">
        <f>AVERAGE(I44:I48)</f>
        <v>1.9706606342384987</v>
      </c>
      <c r="K49">
        <f>_xlfn.STDEV.P(I44:I48)</f>
        <v>2.9830533047340837E-3</v>
      </c>
      <c r="L49">
        <f>(I49-J49)/K49</f>
        <v>-0.70772595486480372</v>
      </c>
      <c r="S49">
        <f>AVERAGE(I47:I49)</f>
        <v>1.9695920512868998</v>
      </c>
      <c r="T49">
        <f>_xlfn.STDEV.P(I47:I49)</f>
        <v>3.594363986544117E-3</v>
      </c>
      <c r="U49">
        <f>(I49-S49)/T49</f>
        <v>-0.29006558623717199</v>
      </c>
      <c r="X49" s="4" t="s">
        <v>20</v>
      </c>
      <c r="AA49" s="21"/>
      <c r="AB49" s="33">
        <v>44964.621527777781</v>
      </c>
      <c r="AC49" s="32">
        <v>3.0589555555555501</v>
      </c>
      <c r="AD49" s="33">
        <v>44964.621527777781</v>
      </c>
      <c r="AE49" s="32">
        <v>97.595410555555503</v>
      </c>
      <c r="AF49">
        <f>D49-AE49</f>
        <v>2.8543388944344912</v>
      </c>
      <c r="AG49">
        <f>AVERAGE(AF47:AF49)</f>
        <v>2.8184602200689994</v>
      </c>
      <c r="AH49">
        <f>_xlfn.STDEV.P(AF47:AF49)</f>
        <v>2.5609094230813947E-2</v>
      </c>
      <c r="AI49" s="19">
        <f>(AF49-AG49)/AH49</f>
        <v>1.4010130167868651</v>
      </c>
      <c r="AJ49" s="19">
        <f t="shared" si="8"/>
        <v>100.44974944998999</v>
      </c>
      <c r="AN49" s="19">
        <f t="shared" si="9"/>
        <v>3.0589555555555501</v>
      </c>
      <c r="AO49" t="s">
        <v>20</v>
      </c>
      <c r="AP49">
        <f t="shared" si="10"/>
        <v>97.390793894434438</v>
      </c>
      <c r="AQ49">
        <f t="shared" si="11"/>
        <v>97.394823950825483</v>
      </c>
      <c r="AR49">
        <f t="shared" si="12"/>
        <v>4.5610365811656799E-3</v>
      </c>
      <c r="AS49">
        <f t="shared" si="13"/>
        <v>-0.88358343971337916</v>
      </c>
      <c r="AW49">
        <f>AVERAGE(AW43:AW45)</f>
        <v>3.0548420347094751</v>
      </c>
      <c r="AX49">
        <f>AX46</f>
        <v>3.0530683006535901</v>
      </c>
      <c r="AZ49">
        <f t="shared" ref="AZ23:AZ49" si="14">AW49-AX49</f>
        <v>1.7737340558849901E-3</v>
      </c>
      <c r="BA49">
        <f>AVERAGE(AX46:AX47)</f>
        <v>3.0537962765726401</v>
      </c>
      <c r="BB49">
        <f>BA49-F56</f>
        <v>-2.4754215405597968E-3</v>
      </c>
    </row>
    <row r="50" spans="1:54">
      <c r="A50" s="19">
        <v>66</v>
      </c>
      <c r="B50" s="22">
        <v>44964.625</v>
      </c>
      <c r="C50" s="23">
        <v>0.625</v>
      </c>
      <c r="D50" s="19">
        <v>100.45546095281</v>
      </c>
      <c r="E50" s="22">
        <v>44964.625</v>
      </c>
      <c r="F50" s="19">
        <v>3.0246571428571398</v>
      </c>
      <c r="G50" s="22">
        <v>44964.625</v>
      </c>
      <c r="H50" s="19">
        <v>98.467541452991398</v>
      </c>
      <c r="I50" s="19">
        <f>D50-H50</f>
        <v>1.9879194998186023</v>
      </c>
      <c r="J50">
        <f>AVERAGE(I45:I49)</f>
        <v>1.9697668339166767</v>
      </c>
      <c r="K50">
        <f>_xlfn.STDEV.P(I45:I49)</f>
        <v>2.8070068130716047E-3</v>
      </c>
      <c r="L50" s="19">
        <f>(I50-J50)/K50</f>
        <v>6.4669119495516112</v>
      </c>
      <c r="M50">
        <f>D50</f>
        <v>100.45546095281</v>
      </c>
      <c r="P50">
        <f>F48*-1</f>
        <v>-3.0524689768976798</v>
      </c>
      <c r="R50">
        <f>Q46-ABS(P50)</f>
        <v>2.6932399193135836E-3</v>
      </c>
      <c r="S50">
        <f>AVERAGE(I48:I50)</f>
        <v>1.9769636293363344</v>
      </c>
      <c r="T50">
        <f>_xlfn.STDEV.P(I48:I50)</f>
        <v>8.1094534531634382E-3</v>
      </c>
      <c r="U50" s="19">
        <f>(I50-S50)/T50</f>
        <v>1.3509998602919493</v>
      </c>
      <c r="V50" s="4">
        <f>D50</f>
        <v>100.45546095281</v>
      </c>
      <c r="X50" s="4" t="s">
        <v>20</v>
      </c>
      <c r="Z50">
        <f>F50</f>
        <v>3.0246571428571398</v>
      </c>
      <c r="AA50" s="21"/>
      <c r="AB50" s="33">
        <v>44964.625</v>
      </c>
      <c r="AC50" s="32">
        <v>3.05419709443099</v>
      </c>
      <c r="AD50" s="33">
        <v>44964.625</v>
      </c>
      <c r="AE50" s="32">
        <v>97.634813559321998</v>
      </c>
      <c r="AF50">
        <f>D50-AE50</f>
        <v>2.8206473934880023</v>
      </c>
      <c r="AG50">
        <f>AVERAGE(AF48:AF50)</f>
        <v>2.8265941926145977</v>
      </c>
      <c r="AH50">
        <f>_xlfn.STDEV.P(AF48:AF50)</f>
        <v>2.065818208163046E-2</v>
      </c>
      <c r="AI50">
        <f>(AF50-AG50)/AH50</f>
        <v>-0.28786652683651792</v>
      </c>
      <c r="AJ50">
        <f>AVERAGE(AJ45:AJ49)</f>
        <v>100.44392886311999</v>
      </c>
      <c r="AK50">
        <f>D53</f>
        <v>100.48</v>
      </c>
      <c r="AL50">
        <f t="shared" ref="AL22:AL50" si="15">AK50-AJ50</f>
        <v>3.6071136880011068E-2</v>
      </c>
      <c r="AM50">
        <f>AC53</f>
        <v>3.0482890034364201</v>
      </c>
      <c r="AN50">
        <f>AVERAGE(AN45:AN49)</f>
        <v>3.0553162616483065</v>
      </c>
      <c r="AO50">
        <f t="shared" ref="AO22:AO50" si="16">AM50-AN50</f>
        <v>-7.0272582118864335E-3</v>
      </c>
      <c r="AP50">
        <f t="shared" si="10"/>
        <v>97.401263858379011</v>
      </c>
      <c r="AQ50">
        <f t="shared" si="11"/>
        <v>97.397752777721266</v>
      </c>
      <c r="AR50">
        <f t="shared" si="12"/>
        <v>4.920741372117096E-3</v>
      </c>
      <c r="AS50">
        <f t="shared" si="13"/>
        <v>0.71352676197130938</v>
      </c>
    </row>
    <row r="51" spans="1:54">
      <c r="A51">
        <v>67</v>
      </c>
      <c r="B51" s="3">
        <v>44964.628472222197</v>
      </c>
      <c r="C51" s="2">
        <v>0.62847222222222199</v>
      </c>
      <c r="D51">
        <v>100.463305779774</v>
      </c>
      <c r="E51" s="3">
        <v>44964.628472222197</v>
      </c>
      <c r="F51">
        <v>3.05350375426621</v>
      </c>
      <c r="G51" s="3">
        <v>44964.628472222197</v>
      </c>
      <c r="H51">
        <v>98.484139382239306</v>
      </c>
      <c r="I51">
        <f>D51-H51</f>
        <v>1.9791663975346978</v>
      </c>
      <c r="J51">
        <f>AVERAGE(I46:I50)</f>
        <v>1.9732544932034983</v>
      </c>
      <c r="K51">
        <f>_xlfn.STDEV.P(I46:I50)</f>
        <v>7.8432972065167542E-3</v>
      </c>
      <c r="L51">
        <f>(I51-J51)/K51</f>
        <v>0.75375243032833961</v>
      </c>
      <c r="O51">
        <f>ABS(N46)-M50</f>
        <v>-4.6809668234331525E-2</v>
      </c>
      <c r="S51">
        <f>AVERAGE(I49:I51)</f>
        <v>1.9785451157810978</v>
      </c>
      <c r="T51">
        <f>_xlfn.STDEV.P(I49:I51)</f>
        <v>7.9199832008962148E-3</v>
      </c>
      <c r="U51">
        <f>(I51-S51)/T51</f>
        <v>7.8444832247836827E-2</v>
      </c>
      <c r="X51" s="4" t="s">
        <v>20</v>
      </c>
      <c r="AA51" s="21"/>
      <c r="AB51" s="21"/>
    </row>
    <row r="52" spans="1:54">
      <c r="A52">
        <v>68</v>
      </c>
      <c r="B52" s="3">
        <v>44964.631944444402</v>
      </c>
      <c r="C52" s="2">
        <v>0.63194444444444398</v>
      </c>
      <c r="D52">
        <v>100.471775644692</v>
      </c>
      <c r="E52" s="3">
        <v>44964.631944444402</v>
      </c>
      <c r="F52">
        <v>3.04961093247588</v>
      </c>
      <c r="G52" s="3">
        <v>44964.631944444402</v>
      </c>
      <c r="H52">
        <v>98.487116521739097</v>
      </c>
      <c r="I52">
        <f>D52-H52</f>
        <v>1.9846591229529054</v>
      </c>
      <c r="J52">
        <f>AVERAGE(I47:I51)</f>
        <v>1.9751724102427999</v>
      </c>
      <c r="K52">
        <f>_xlfn.STDEV.P(I47:I51)</f>
        <v>7.8818754465513705E-3</v>
      </c>
      <c r="L52">
        <f>(I52-J52)/K52</f>
        <v>1.2036110916033684</v>
      </c>
      <c r="S52">
        <f>AVERAGE(I50:I52)</f>
        <v>1.9839150067687352</v>
      </c>
      <c r="T52">
        <f>_xlfn.STDEV.P(I50:I52)</f>
        <v>3.6119691369834481E-3</v>
      </c>
      <c r="U52">
        <f>(I52-S52)/T52</f>
        <v>0.2060139929079218</v>
      </c>
      <c r="V52" s="4">
        <f>AVERAGE(V48:V50)</f>
        <v>100.454565255029</v>
      </c>
      <c r="W52" s="4">
        <f>D53</f>
        <v>100.48</v>
      </c>
      <c r="X52" s="4">
        <f>(W52-V52)</f>
        <v>2.5434744971008172E-2</v>
      </c>
      <c r="AA52" s="21"/>
      <c r="AB52" s="21"/>
    </row>
    <row r="53" spans="1:54">
      <c r="A53">
        <v>71</v>
      </c>
      <c r="B53" s="3">
        <v>44964.642361111102</v>
      </c>
      <c r="C53" s="2">
        <v>0.64236111111111105</v>
      </c>
      <c r="D53">
        <v>100.48</v>
      </c>
      <c r="E53" s="3">
        <v>44964.635416666701</v>
      </c>
      <c r="F53">
        <v>3.0509029197080202</v>
      </c>
      <c r="G53" s="3">
        <v>44964.635416666701</v>
      </c>
      <c r="H53">
        <v>98.496235401459799</v>
      </c>
      <c r="I53">
        <f>D53-H53</f>
        <v>1.9837645985402048</v>
      </c>
      <c r="AA53" s="21"/>
      <c r="AB53" s="33">
        <v>44964.642361111109</v>
      </c>
      <c r="AC53" s="32">
        <v>3.0482890034364201</v>
      </c>
    </row>
    <row r="54" spans="1:54">
      <c r="E54" s="3">
        <v>44964.638888888898</v>
      </c>
      <c r="F54">
        <v>3.0482954545454501</v>
      </c>
      <c r="G54" s="3">
        <v>44964.638888888898</v>
      </c>
      <c r="H54">
        <v>98.496821103896096</v>
      </c>
      <c r="I54">
        <f>D54-H54</f>
        <v>-98.496821103896096</v>
      </c>
      <c r="AA54" s="21"/>
      <c r="AB54" s="21"/>
    </row>
    <row r="55" spans="1:54">
      <c r="E55" s="3">
        <v>44964.642361111102</v>
      </c>
      <c r="F55">
        <v>3.0482890034364201</v>
      </c>
      <c r="G55" s="3">
        <v>44964.642361111102</v>
      </c>
      <c r="H55">
        <v>98.495569759450106</v>
      </c>
      <c r="I55">
        <f>D55-H55</f>
        <v>-98.495569759450106</v>
      </c>
      <c r="AA55" s="21"/>
      <c r="AB55" s="21"/>
    </row>
    <row r="56" spans="1:54">
      <c r="E56" s="3">
        <v>44964.645833333299</v>
      </c>
      <c r="F56">
        <v>3.0562716981131999</v>
      </c>
      <c r="N56" s="7" t="s">
        <v>21</v>
      </c>
      <c r="O56">
        <f>SUM(O21:O51)</f>
        <v>5.2326669484159538E-4</v>
      </c>
      <c r="Q56" s="7" t="s">
        <v>22</v>
      </c>
      <c r="R56">
        <f>SUM(R21:R50)</f>
        <v>5.6891832706269518E-3</v>
      </c>
      <c r="Y56">
        <f>F56</f>
        <v>3.0562716981131999</v>
      </c>
      <c r="Z56">
        <f>AVERAGE(Z48:Z50)</f>
        <v>3.0385630598774096</v>
      </c>
      <c r="AA56" s="21">
        <f>(Y56-Z56)*-1</f>
        <v>-1.7708638235790275E-2</v>
      </c>
      <c r="AB56" s="21"/>
    </row>
    <row r="57" spans="1:54">
      <c r="E57" s="3"/>
      <c r="AU57" s="27" t="s">
        <v>51</v>
      </c>
      <c r="AV57">
        <f>SUM(AV19:AV47)*10000</f>
        <v>1639.5086185582386</v>
      </c>
      <c r="AX57" s="27" t="s">
        <v>56</v>
      </c>
      <c r="AZ57">
        <f>SUM(AZ19:AZ49)*100</f>
        <v>0.17726928216350579</v>
      </c>
      <c r="BA57" s="27" t="s">
        <v>20</v>
      </c>
      <c r="BB57">
        <f>SUM(BB19:BB49)</f>
        <v>2.343607451336549E-3</v>
      </c>
    </row>
    <row r="58" spans="1:54">
      <c r="E58" s="3"/>
      <c r="W58" s="26" t="s">
        <v>23</v>
      </c>
      <c r="X58" s="26">
        <f>SUM(X19:X54)*10000</f>
        <v>596.43070218555749</v>
      </c>
      <c r="Y58" s="26"/>
      <c r="Z58" s="26" t="s">
        <v>23</v>
      </c>
      <c r="AA58" s="26">
        <f>SUM(AA4:AA56)*100</f>
        <v>-2.5288457030472777</v>
      </c>
      <c r="AB58" s="26"/>
      <c r="AK58" t="s">
        <v>42</v>
      </c>
      <c r="AL58">
        <f>SUM(AL21:AL50)*10000</f>
        <v>102.83492189216759</v>
      </c>
      <c r="AN58" t="s">
        <v>43</v>
      </c>
      <c r="AO58">
        <f>SUM(AO21:AO50)</f>
        <v>-8.5354495207585757E-3</v>
      </c>
    </row>
    <row r="59" spans="1:54">
      <c r="E59" s="3"/>
    </row>
    <row r="60" spans="1:54">
      <c r="E60" s="3"/>
    </row>
    <row r="61" spans="1:54">
      <c r="E61" s="3"/>
    </row>
    <row r="62" spans="1:54">
      <c r="E62" s="3"/>
    </row>
    <row r="63" spans="1:54">
      <c r="E63" s="3"/>
    </row>
    <row r="64" spans="1:54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09" spans="5:5">
      <c r="E109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  <row r="116" spans="5:5">
      <c r="E116" s="3"/>
    </row>
    <row r="117" spans="5:5">
      <c r="E117" s="3"/>
    </row>
    <row r="118" spans="5:5">
      <c r="E118" s="3"/>
    </row>
    <row r="119" spans="5:5">
      <c r="E119" s="3"/>
    </row>
    <row r="120" spans="5:5">
      <c r="E120" s="3"/>
    </row>
    <row r="121" spans="5:5">
      <c r="E121" s="3"/>
    </row>
    <row r="122" spans="5:5">
      <c r="E122" s="3"/>
    </row>
    <row r="123" spans="5:5">
      <c r="E123" s="3"/>
    </row>
  </sheetData>
  <autoFilter ref="A1:AS56" xr:uid="{00000000-0001-0000-0000-000000000000}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60"/>
  <sheetViews>
    <sheetView workbookViewId="0">
      <pane ySplit="1" topLeftCell="A27" activePane="bottomLeft" state="frozen"/>
      <selection pane="bottomLeft" activeCell="AM60" sqref="AM60"/>
    </sheetView>
  </sheetViews>
  <sheetFormatPr defaultColWidth="9" defaultRowHeight="14.4"/>
  <cols>
    <col min="4" max="4" width="13.6640625" hidden="1" customWidth="1"/>
    <col min="5" max="5" width="12" hidden="1" customWidth="1"/>
    <col min="6" max="6" width="15.6640625" hidden="1" customWidth="1"/>
    <col min="7" max="7" width="0" hidden="1" customWidth="1"/>
    <col min="8" max="16" width="9" hidden="1" customWidth="1"/>
    <col min="17" max="17" width="0" hidden="1" customWidth="1"/>
    <col min="18" max="18" width="8.6640625" hidden="1" customWidth="1"/>
    <col min="19" max="19" width="0" hidden="1" customWidth="1"/>
    <col min="20" max="22" width="8.88671875" style="4"/>
    <col min="26" max="26" width="13.6640625" hidden="1" customWidth="1"/>
  </cols>
  <sheetData>
    <row r="1" spans="1:39">
      <c r="A1" s="5" t="s">
        <v>0</v>
      </c>
      <c r="B1" s="6"/>
      <c r="C1" s="5" t="s">
        <v>24</v>
      </c>
      <c r="D1" s="5"/>
      <c r="E1" s="5" t="s">
        <v>25</v>
      </c>
      <c r="F1" s="5" t="s">
        <v>26</v>
      </c>
      <c r="G1" s="7" t="s">
        <v>4</v>
      </c>
      <c r="H1" s="7" t="s">
        <v>5</v>
      </c>
      <c r="I1" s="7" t="s">
        <v>6</v>
      </c>
      <c r="J1" s="7" t="s">
        <v>27</v>
      </c>
      <c r="K1" s="7" t="s">
        <v>28</v>
      </c>
      <c r="L1" s="7" t="s">
        <v>9</v>
      </c>
      <c r="M1" s="7" t="s">
        <v>29</v>
      </c>
      <c r="N1">
        <v>220220</v>
      </c>
      <c r="P1" s="7" t="s">
        <v>10</v>
      </c>
      <c r="Q1" s="7" t="s">
        <v>11</v>
      </c>
      <c r="R1" s="7" t="s">
        <v>12</v>
      </c>
      <c r="S1" s="7" t="s">
        <v>30</v>
      </c>
      <c r="T1" s="4" t="s">
        <v>14</v>
      </c>
      <c r="U1" s="4" t="s">
        <v>15</v>
      </c>
      <c r="V1" s="4" t="s">
        <v>16</v>
      </c>
      <c r="W1" s="7" t="s">
        <v>17</v>
      </c>
      <c r="X1" s="7" t="s">
        <v>18</v>
      </c>
      <c r="Y1" s="7" t="s">
        <v>19</v>
      </c>
      <c r="AA1" s="27" t="s">
        <v>58</v>
      </c>
      <c r="AB1" s="27" t="s">
        <v>57</v>
      </c>
      <c r="AC1" s="27" t="s">
        <v>45</v>
      </c>
      <c r="AD1" s="27" t="s">
        <v>46</v>
      </c>
      <c r="AE1" s="27" t="s">
        <v>47</v>
      </c>
      <c r="AF1" s="4" t="s">
        <v>14</v>
      </c>
      <c r="AG1" s="4" t="s">
        <v>15</v>
      </c>
      <c r="AH1" s="4" t="s">
        <v>16</v>
      </c>
      <c r="AI1" s="7" t="s">
        <v>17</v>
      </c>
      <c r="AJ1" s="7" t="s">
        <v>18</v>
      </c>
      <c r="AK1" s="7" t="s">
        <v>19</v>
      </c>
    </row>
    <row r="2" spans="1:39">
      <c r="A2" s="8">
        <v>44965</v>
      </c>
      <c r="B2" s="6">
        <v>0.395833333343035</v>
      </c>
      <c r="C2" s="5">
        <v>100.427690752998</v>
      </c>
      <c r="D2" s="9">
        <v>44965.395833333299</v>
      </c>
      <c r="E2" s="5">
        <v>98.477388888888797</v>
      </c>
      <c r="F2" s="5">
        <v>3.0508664302600401</v>
      </c>
      <c r="G2">
        <f>C2-E2</f>
        <v>1.9503018641092069</v>
      </c>
      <c r="Z2" s="37">
        <v>44965.395833333336</v>
      </c>
      <c r="AA2" s="36">
        <v>3.05158991596638</v>
      </c>
      <c r="AB2">
        <f>C2-AA2</f>
        <v>97.376100837031629</v>
      </c>
    </row>
    <row r="3" spans="1:39">
      <c r="A3" s="8">
        <v>44965</v>
      </c>
      <c r="B3" s="6">
        <v>0.39930555556202302</v>
      </c>
      <c r="C3" s="5">
        <v>100.43044133874</v>
      </c>
      <c r="D3" s="9">
        <v>44965.399305555598</v>
      </c>
      <c r="E3" s="5">
        <v>98.455088429751996</v>
      </c>
      <c r="F3" s="5">
        <v>3.0541625344352599</v>
      </c>
      <c r="G3">
        <f t="shared" ref="G3:G53" si="0">C3-E3</f>
        <v>1.9753529089880004</v>
      </c>
      <c r="Z3" s="37">
        <v>44965.399305555555</v>
      </c>
      <c r="AA3" s="36">
        <v>3.0541538461538398</v>
      </c>
      <c r="AB3">
        <f t="shared" ref="AB3:AB57" si="1">C3-AA3</f>
        <v>97.376287492586158</v>
      </c>
    </row>
    <row r="4" spans="1:39">
      <c r="A4" s="8">
        <v>44965</v>
      </c>
      <c r="B4" s="6">
        <v>0.40277777778101198</v>
      </c>
      <c r="C4" s="5">
        <v>100.443825162096</v>
      </c>
      <c r="D4" s="9">
        <v>44965.402777777803</v>
      </c>
      <c r="E4" s="5">
        <v>98.456133887043094</v>
      </c>
      <c r="F4" s="5">
        <v>3.0540564784053101</v>
      </c>
      <c r="G4">
        <f t="shared" si="0"/>
        <v>1.9876912750529101</v>
      </c>
      <c r="Q4">
        <f>AVERAGE(G2:G4)</f>
        <v>1.9711153493833724</v>
      </c>
      <c r="R4">
        <f t="shared" ref="R4:R36" si="2">_xlfn.STDEV.P(G2:G4)</f>
        <v>1.5555485554006529E-2</v>
      </c>
      <c r="S4">
        <f>(G4-Q4)/R4</f>
        <v>1.0656000169193265</v>
      </c>
      <c r="Z4" s="37">
        <v>44965.402777777781</v>
      </c>
      <c r="AA4" s="36">
        <v>3.0541846666666599</v>
      </c>
      <c r="AB4">
        <f t="shared" si="1"/>
        <v>97.389640495429347</v>
      </c>
      <c r="AC4">
        <f>AVERAGE(AB2:AB4)</f>
        <v>97.380676275015716</v>
      </c>
      <c r="AD4">
        <f>_xlfn.STDEV.P(AB2:AB4)</f>
        <v>6.3391190656217206E-3</v>
      </c>
      <c r="AE4" s="19">
        <f>(AB4-AC4)/AD4</f>
        <v>1.4141113805932142</v>
      </c>
      <c r="AF4" s="19">
        <f>C4</f>
        <v>100.443825162096</v>
      </c>
      <c r="AJ4" s="14">
        <f>AA4</f>
        <v>3.0541846666666599</v>
      </c>
    </row>
    <row r="5" spans="1:39">
      <c r="A5" s="8">
        <v>44965</v>
      </c>
      <c r="B5" s="6">
        <v>0.40625</v>
      </c>
      <c r="C5" s="5">
        <v>100.436930377911</v>
      </c>
      <c r="D5" s="9">
        <v>44965.40625</v>
      </c>
      <c r="E5" s="5">
        <v>98.454862105263103</v>
      </c>
      <c r="F5" s="5">
        <v>3.0537764912280601</v>
      </c>
      <c r="G5">
        <f t="shared" si="0"/>
        <v>1.9820682726478935</v>
      </c>
      <c r="Q5">
        <f t="shared" ref="Q5:Q53" si="3">AVERAGE(G3:G5)</f>
        <v>1.9817041522296013</v>
      </c>
      <c r="R5">
        <f t="shared" si="2"/>
        <v>5.04369289622803E-3</v>
      </c>
      <c r="S5">
        <f t="shared" ref="S5:S53" si="4">(G5-Q5)/R5</f>
        <v>7.2193217506277621E-2</v>
      </c>
      <c r="Z5" s="37">
        <v>44965.40625</v>
      </c>
      <c r="AA5" s="36">
        <v>3.0537796491228</v>
      </c>
      <c r="AB5">
        <f t="shared" si="1"/>
        <v>97.383150728788195</v>
      </c>
      <c r="AC5">
        <f t="shared" ref="AC5:AC57" si="5">AVERAGE(AB3:AB5)</f>
        <v>97.383026238934576</v>
      </c>
      <c r="AD5">
        <f t="shared" ref="AD5:AD57" si="6">_xlfn.STDEV.P(AB3:AB5)</f>
        <v>5.452051266896212E-3</v>
      </c>
      <c r="AE5">
        <f t="shared" ref="AE5:AE57" si="7">(AB5-AC5)/AD5</f>
        <v>2.2833580889902512E-2</v>
      </c>
    </row>
    <row r="6" spans="1:39">
      <c r="A6" s="8">
        <v>44965</v>
      </c>
      <c r="B6" s="6">
        <v>0.40972222221898802</v>
      </c>
      <c r="C6" s="5">
        <v>100.42831392847</v>
      </c>
      <c r="D6" s="9">
        <v>44965.409722222197</v>
      </c>
      <c r="E6" s="5">
        <v>98.453000660065996</v>
      </c>
      <c r="F6" s="5">
        <v>3.05441914191419</v>
      </c>
      <c r="G6">
        <f t="shared" si="0"/>
        <v>1.9753132684040082</v>
      </c>
      <c r="H6">
        <f>AVERAGE(G2:G6)</f>
        <v>1.9741455178404039</v>
      </c>
      <c r="I6">
        <f t="shared" ref="I6:I53" si="8">_xlfn.STDEV.P(G2:G6)</f>
        <v>1.2787484820832284E-2</v>
      </c>
      <c r="J6">
        <f>(G6-H6)/I6</f>
        <v>9.1319800567966056E-2</v>
      </c>
      <c r="Q6">
        <f t="shared" si="3"/>
        <v>1.981690938701604</v>
      </c>
      <c r="R6">
        <f t="shared" si="2"/>
        <v>5.0603391078946217E-3</v>
      </c>
      <c r="S6" s="14">
        <f t="shared" si="4"/>
        <v>-1.2603246860760657</v>
      </c>
      <c r="U6" s="4">
        <f>C6</f>
        <v>100.42831392847</v>
      </c>
      <c r="Z6" s="37">
        <v>44965.409722222219</v>
      </c>
      <c r="AA6" s="36">
        <v>3.0544049019607802</v>
      </c>
      <c r="AB6">
        <f t="shared" si="1"/>
        <v>97.373909026509224</v>
      </c>
      <c r="AC6">
        <f t="shared" si="5"/>
        <v>97.382233416908932</v>
      </c>
      <c r="AD6">
        <f t="shared" si="6"/>
        <v>6.4550173978122948E-3</v>
      </c>
      <c r="AE6" s="14">
        <f t="shared" si="7"/>
        <v>-1.2895999943437009</v>
      </c>
      <c r="AF6">
        <f>AF4</f>
        <v>100.443825162096</v>
      </c>
      <c r="AG6" s="14">
        <f>C6</f>
        <v>100.42831392847</v>
      </c>
      <c r="AH6">
        <f>AG6-AF6</f>
        <v>-1.5511233626000376E-2</v>
      </c>
      <c r="AI6" s="19">
        <f>AA6</f>
        <v>3.0544049019607802</v>
      </c>
      <c r="AL6">
        <f>AJ4</f>
        <v>3.0541846666666599</v>
      </c>
      <c r="AM6">
        <f>AL6-AI6</f>
        <v>-2.2023529412029674E-4</v>
      </c>
    </row>
    <row r="7" spans="1:39">
      <c r="A7" s="8">
        <v>44965</v>
      </c>
      <c r="B7" s="6">
        <v>0.41319444443797698</v>
      </c>
      <c r="C7" s="5">
        <v>100.43300406687101</v>
      </c>
      <c r="D7" s="9">
        <v>44965.413194444402</v>
      </c>
      <c r="E7" s="5">
        <v>98.449877927927901</v>
      </c>
      <c r="F7" s="5">
        <v>3.0548153153153099</v>
      </c>
      <c r="G7">
        <f t="shared" si="0"/>
        <v>1.9831261389431063</v>
      </c>
      <c r="H7">
        <f t="shared" ref="H7:H53" si="9">AVERAGE(G3:G7)</f>
        <v>1.9807103728071838</v>
      </c>
      <c r="I7">
        <f t="shared" si="8"/>
        <v>4.780041185552527E-3</v>
      </c>
      <c r="J7">
        <f t="shared" ref="J7:J53" si="10">(G7-H7)/I7</f>
        <v>0.50538605048510632</v>
      </c>
      <c r="Q7">
        <f t="shared" si="3"/>
        <v>1.9801692266650026</v>
      </c>
      <c r="R7">
        <f t="shared" si="2"/>
        <v>3.4607338575343674E-3</v>
      </c>
      <c r="S7">
        <f t="shared" si="4"/>
        <v>0.85441770440283582</v>
      </c>
      <c r="Z7" s="37">
        <v>44965.413194444445</v>
      </c>
      <c r="AA7" s="36">
        <v>3.0547261044176701</v>
      </c>
      <c r="AB7">
        <f t="shared" si="1"/>
        <v>97.378277962453339</v>
      </c>
      <c r="AC7">
        <f t="shared" si="5"/>
        <v>97.378445905916919</v>
      </c>
      <c r="AD7">
        <f t="shared" si="6"/>
        <v>3.7747776100940517E-3</v>
      </c>
      <c r="AE7">
        <f t="shared" si="7"/>
        <v>-4.4490955740360973E-2</v>
      </c>
    </row>
    <row r="8" spans="1:39">
      <c r="A8" s="8">
        <v>44965</v>
      </c>
      <c r="B8" s="6">
        <v>0.416666666656965</v>
      </c>
      <c r="C8" s="5">
        <v>100.455069032905</v>
      </c>
      <c r="D8" s="9">
        <v>44965.416666666701</v>
      </c>
      <c r="E8" s="5">
        <v>98.468631443298904</v>
      </c>
      <c r="F8" s="5">
        <v>3.0525180412371098</v>
      </c>
      <c r="G8">
        <f t="shared" si="0"/>
        <v>1.9864375896060977</v>
      </c>
      <c r="H8">
        <f t="shared" si="9"/>
        <v>1.9829273089308033</v>
      </c>
      <c r="I8">
        <f t="shared" si="8"/>
        <v>4.3305550102672166E-3</v>
      </c>
      <c r="J8">
        <f t="shared" si="10"/>
        <v>0.8105844786573585</v>
      </c>
      <c r="Q8">
        <f t="shared" si="3"/>
        <v>1.9816256656510707</v>
      </c>
      <c r="R8">
        <f t="shared" si="2"/>
        <v>4.6637749822004719E-3</v>
      </c>
      <c r="S8">
        <f t="shared" si="4"/>
        <v>1.0317658920921355</v>
      </c>
      <c r="Z8" s="37">
        <v>44965.416666666664</v>
      </c>
      <c r="AA8" s="36">
        <v>3.0529111731843499</v>
      </c>
      <c r="AB8">
        <f t="shared" si="1"/>
        <v>97.402157859720646</v>
      </c>
      <c r="AC8">
        <f t="shared" si="5"/>
        <v>97.384781616227727</v>
      </c>
      <c r="AD8">
        <f t="shared" si="6"/>
        <v>1.2415642788155021E-2</v>
      </c>
      <c r="AE8" s="19">
        <f t="shared" si="7"/>
        <v>1.3995444125934702</v>
      </c>
      <c r="AF8" s="19">
        <f>C8</f>
        <v>100.455069032905</v>
      </c>
      <c r="AI8">
        <f>AI6</f>
        <v>3.0544049019607802</v>
      </c>
      <c r="AJ8" s="14">
        <f>AA8</f>
        <v>3.0529111731843499</v>
      </c>
      <c r="AK8">
        <f>AI8-AJ8</f>
        <v>1.4937287764302809E-3</v>
      </c>
    </row>
    <row r="9" spans="1:39">
      <c r="A9" s="8">
        <v>44965</v>
      </c>
      <c r="B9" s="6">
        <v>0.42013888887595402</v>
      </c>
      <c r="C9" s="5">
        <v>100.45115627191601</v>
      </c>
      <c r="D9" s="9">
        <v>44965.420138888898</v>
      </c>
      <c r="E9" s="5">
        <v>98.465959420289806</v>
      </c>
      <c r="F9" s="5">
        <v>3.0528478260869498</v>
      </c>
      <c r="G9">
        <f t="shared" si="0"/>
        <v>1.9851968516261991</v>
      </c>
      <c r="H9">
        <f t="shared" si="9"/>
        <v>1.9824284242454611</v>
      </c>
      <c r="I9">
        <f t="shared" si="8"/>
        <v>3.8724554141280933E-3</v>
      </c>
      <c r="J9">
        <f t="shared" si="10"/>
        <v>0.71490232544390508</v>
      </c>
      <c r="Q9">
        <f t="shared" si="3"/>
        <v>1.984920193391801</v>
      </c>
      <c r="R9">
        <f t="shared" si="2"/>
        <v>1.3659749161561696E-3</v>
      </c>
      <c r="S9">
        <f t="shared" si="4"/>
        <v>0.2025353695194882</v>
      </c>
      <c r="Z9" s="37">
        <v>44965.420138888891</v>
      </c>
      <c r="AA9" s="36">
        <v>3.0527735099337701</v>
      </c>
      <c r="AB9">
        <f t="shared" si="1"/>
        <v>97.398382761982234</v>
      </c>
      <c r="AC9">
        <f t="shared" si="5"/>
        <v>97.392939528052068</v>
      </c>
      <c r="AD9">
        <f t="shared" si="6"/>
        <v>1.0481220351597754E-2</v>
      </c>
      <c r="AE9">
        <f t="shared" si="7"/>
        <v>0.51933207656833424</v>
      </c>
    </row>
    <row r="10" spans="1:39">
      <c r="A10" s="10">
        <v>44965</v>
      </c>
      <c r="B10" s="11">
        <v>0.42361111112404598</v>
      </c>
      <c r="C10" s="12">
        <v>100.43347161986</v>
      </c>
      <c r="D10" s="13">
        <v>44965.423611111102</v>
      </c>
      <c r="E10" s="12">
        <v>98.467209965635703</v>
      </c>
      <c r="F10" s="12">
        <v>3.05264089347079</v>
      </c>
      <c r="G10" s="14">
        <f t="shared" si="0"/>
        <v>1.9662616542242972</v>
      </c>
      <c r="H10" s="14">
        <f t="shared" si="9"/>
        <v>1.9792671005607416</v>
      </c>
      <c r="I10" s="14">
        <f t="shared" si="8"/>
        <v>7.5662997722557076E-3</v>
      </c>
      <c r="J10" s="14">
        <f t="shared" si="10"/>
        <v>-1.7188647988985437</v>
      </c>
      <c r="K10">
        <f>C10*-1</f>
        <v>-100.43347161986</v>
      </c>
      <c r="N10">
        <f>F10</f>
        <v>3.05264089347079</v>
      </c>
      <c r="Q10">
        <f t="shared" si="3"/>
        <v>1.9792986984855314</v>
      </c>
      <c r="R10">
        <f t="shared" si="2"/>
        <v>9.2324879270874755E-3</v>
      </c>
      <c r="S10" s="14">
        <f t="shared" si="4"/>
        <v>-1.4120835428318752</v>
      </c>
      <c r="U10" s="4">
        <f>C10</f>
        <v>100.43347161986</v>
      </c>
      <c r="Z10" s="37">
        <v>44965.423611111109</v>
      </c>
      <c r="AA10" s="36">
        <v>3.0526603773584902</v>
      </c>
      <c r="AB10">
        <f t="shared" si="1"/>
        <v>97.380811242501508</v>
      </c>
      <c r="AC10">
        <f t="shared" si="5"/>
        <v>97.393783954734786</v>
      </c>
      <c r="AD10">
        <f t="shared" si="6"/>
        <v>9.3016589111623235E-3</v>
      </c>
      <c r="AE10" s="14">
        <f t="shared" si="7"/>
        <v>-1.3946665167124541</v>
      </c>
      <c r="AF10">
        <f>AF8</f>
        <v>100.455069032905</v>
      </c>
      <c r="AG10" s="14">
        <f>C10</f>
        <v>100.43347161986</v>
      </c>
      <c r="AH10">
        <f t="shared" ref="AH7:AH51" si="11">AG10-AF10</f>
        <v>-2.1597413045000735E-2</v>
      </c>
      <c r="AI10" s="19">
        <f>AA10</f>
        <v>3.0526603773584902</v>
      </c>
      <c r="AL10">
        <f>AJ8</f>
        <v>3.0529111731843499</v>
      </c>
      <c r="AM10">
        <f t="shared" ref="AM7:AM51" si="12">AL10-AI10</f>
        <v>2.5079582585973981E-4</v>
      </c>
    </row>
    <row r="11" spans="1:39">
      <c r="A11" s="10">
        <v>44965</v>
      </c>
      <c r="B11" s="11">
        <v>0.427083333343035</v>
      </c>
      <c r="C11" s="12">
        <v>100.41951060817399</v>
      </c>
      <c r="D11" s="13">
        <v>44965.427083333299</v>
      </c>
      <c r="E11" s="12">
        <v>98.461413422818794</v>
      </c>
      <c r="F11" s="12">
        <v>3.0534093959731501</v>
      </c>
      <c r="G11" s="14">
        <f t="shared" si="0"/>
        <v>1.9580971853552001</v>
      </c>
      <c r="H11" s="14">
        <f t="shared" si="9"/>
        <v>1.9758238839509801</v>
      </c>
      <c r="I11" s="14">
        <f t="shared" si="8"/>
        <v>1.1484757543768138E-2</v>
      </c>
      <c r="J11" s="14">
        <f t="shared" si="10"/>
        <v>-1.543497851672009</v>
      </c>
      <c r="K11">
        <f>C11*-1</f>
        <v>-100.41951060817399</v>
      </c>
      <c r="N11">
        <f>F11</f>
        <v>3.0534093959731501</v>
      </c>
      <c r="Q11">
        <f t="shared" si="3"/>
        <v>1.9698518970685654</v>
      </c>
      <c r="R11">
        <f t="shared" si="2"/>
        <v>1.1350928325045929E-2</v>
      </c>
      <c r="S11">
        <f t="shared" si="4"/>
        <v>-1.0355727194073205</v>
      </c>
      <c r="Z11" s="37">
        <v>44965.427083333336</v>
      </c>
      <c r="AA11" s="36">
        <v>3.0533958208955201</v>
      </c>
      <c r="AB11">
        <f t="shared" si="1"/>
        <v>97.366114787278477</v>
      </c>
      <c r="AC11">
        <f t="shared" si="5"/>
        <v>97.381769597254063</v>
      </c>
      <c r="AD11">
        <f t="shared" si="6"/>
        <v>1.3190763959285947E-2</v>
      </c>
      <c r="AE11">
        <f t="shared" si="7"/>
        <v>-1.1868008573200257</v>
      </c>
    </row>
    <row r="12" spans="1:39">
      <c r="A12" s="8">
        <v>44965</v>
      </c>
      <c r="B12" s="6">
        <v>0.43055555556202302</v>
      </c>
      <c r="C12" s="5">
        <v>100.40567263549001</v>
      </c>
      <c r="D12" s="9">
        <v>44965.430555555598</v>
      </c>
      <c r="E12" s="5">
        <v>98.4501379746835</v>
      </c>
      <c r="F12" s="5">
        <v>3.0547151898734102</v>
      </c>
      <c r="G12">
        <f t="shared" si="0"/>
        <v>1.9555346608065065</v>
      </c>
      <c r="H12">
        <f t="shared" si="9"/>
        <v>1.9703055883236602</v>
      </c>
      <c r="I12">
        <f t="shared" si="8"/>
        <v>1.3157279307511965E-2</v>
      </c>
      <c r="J12">
        <f t="shared" si="10"/>
        <v>-1.1226430002683339</v>
      </c>
      <c r="L12">
        <f>AVERAGE(K10:K11)</f>
        <v>-100.426491114017</v>
      </c>
      <c r="O12">
        <f>AVERAGE(N10,N11)</f>
        <v>3.0530251447219703</v>
      </c>
      <c r="Q12">
        <f t="shared" si="3"/>
        <v>1.9599645001286679</v>
      </c>
      <c r="R12">
        <f t="shared" si="2"/>
        <v>4.5740022805518168E-3</v>
      </c>
      <c r="S12">
        <f t="shared" si="4"/>
        <v>-0.96848209739565749</v>
      </c>
      <c r="Z12" s="37">
        <v>44965.430555555555</v>
      </c>
      <c r="AA12" s="36">
        <v>3.0547476190476099</v>
      </c>
      <c r="AB12">
        <f t="shared" si="1"/>
        <v>97.350925016442403</v>
      </c>
      <c r="AC12">
        <f t="shared" si="5"/>
        <v>97.365950348740796</v>
      </c>
      <c r="AD12">
        <f t="shared" si="6"/>
        <v>1.2201554738051176E-2</v>
      </c>
      <c r="AE12">
        <f t="shared" si="7"/>
        <v>-1.2314276845011889</v>
      </c>
    </row>
    <row r="13" spans="1:39">
      <c r="A13" s="8">
        <v>44965</v>
      </c>
      <c r="B13" s="6">
        <v>0.43402777778101198</v>
      </c>
      <c r="C13" s="5">
        <v>100.402964649021</v>
      </c>
      <c r="D13" s="9">
        <v>44965.434027777803</v>
      </c>
      <c r="E13" s="5">
        <v>98.450969520547901</v>
      </c>
      <c r="F13" s="5">
        <v>3.0546866438356099</v>
      </c>
      <c r="G13">
        <f t="shared" si="0"/>
        <v>1.9519951284731007</v>
      </c>
      <c r="H13">
        <f t="shared" si="9"/>
        <v>1.9634170960970607</v>
      </c>
      <c r="I13">
        <f t="shared" si="8"/>
        <v>1.1860394956848517E-2</v>
      </c>
      <c r="J13">
        <f t="shared" si="10"/>
        <v>-0.96303433954065887</v>
      </c>
      <c r="Q13">
        <f t="shared" si="3"/>
        <v>1.9552089915449358</v>
      </c>
      <c r="R13">
        <f t="shared" si="2"/>
        <v>2.501775356161153E-3</v>
      </c>
      <c r="S13" s="14">
        <f t="shared" si="4"/>
        <v>-1.284632956320479</v>
      </c>
      <c r="U13" s="4">
        <f>C13</f>
        <v>100.402964649021</v>
      </c>
      <c r="Z13" s="37">
        <v>44965.434027777781</v>
      </c>
      <c r="AA13" s="36">
        <v>3.0545433212996298</v>
      </c>
      <c r="AB13">
        <f t="shared" si="1"/>
        <v>97.348421327721368</v>
      </c>
      <c r="AC13">
        <f t="shared" si="5"/>
        <v>97.355153710480749</v>
      </c>
      <c r="AD13">
        <f t="shared" si="6"/>
        <v>7.8177583200990056E-3</v>
      </c>
      <c r="AE13">
        <f t="shared" si="7"/>
        <v>-0.86116537295256002</v>
      </c>
    </row>
    <row r="14" spans="1:39">
      <c r="A14" s="8">
        <v>44965</v>
      </c>
      <c r="B14" s="6">
        <v>0.4375</v>
      </c>
      <c r="C14" s="5">
        <v>100.40660439873599</v>
      </c>
      <c r="D14" s="9">
        <v>44965.4375</v>
      </c>
      <c r="E14" s="5">
        <v>98.456495283018796</v>
      </c>
      <c r="F14" s="5">
        <v>3.0540157232704401</v>
      </c>
      <c r="G14">
        <f t="shared" si="0"/>
        <v>1.950109115717197</v>
      </c>
      <c r="H14">
        <f t="shared" si="9"/>
        <v>1.9563995489152604</v>
      </c>
      <c r="I14">
        <f t="shared" si="8"/>
        <v>5.6543716061118344E-3</v>
      </c>
      <c r="J14">
        <f t="shared" si="10"/>
        <v>-1.1124902352126931</v>
      </c>
      <c r="Q14">
        <f t="shared" si="3"/>
        <v>1.9525463016656015</v>
      </c>
      <c r="R14">
        <f t="shared" si="2"/>
        <v>2.2489966348175649E-3</v>
      </c>
      <c r="S14">
        <f t="shared" si="4"/>
        <v>-1.083677009860077</v>
      </c>
      <c r="Z14" s="37">
        <v>44965.4375</v>
      </c>
      <c r="AA14" s="36">
        <v>3.0541222560975601</v>
      </c>
      <c r="AB14">
        <f t="shared" si="1"/>
        <v>97.352482142638436</v>
      </c>
      <c r="AC14">
        <f t="shared" si="5"/>
        <v>97.350609495600736</v>
      </c>
      <c r="AD14">
        <f t="shared" si="6"/>
        <v>1.6727660722717687E-3</v>
      </c>
      <c r="AE14">
        <f t="shared" si="7"/>
        <v>1.1194912837735753</v>
      </c>
    </row>
    <row r="15" spans="1:39">
      <c r="A15" s="15">
        <v>44965</v>
      </c>
      <c r="B15" s="16">
        <v>0.44097222221898802</v>
      </c>
      <c r="C15" s="17">
        <v>100.41069711144701</v>
      </c>
      <c r="D15" s="18">
        <v>44965.440972222197</v>
      </c>
      <c r="E15" s="17">
        <v>98.448400000000007</v>
      </c>
      <c r="F15" s="17">
        <v>3.0550000000000002</v>
      </c>
      <c r="G15" s="19">
        <f t="shared" si="0"/>
        <v>1.9622971114470005</v>
      </c>
      <c r="H15" s="19">
        <f t="shared" si="9"/>
        <v>1.9556066403598009</v>
      </c>
      <c r="I15" s="19">
        <f t="shared" si="8"/>
        <v>4.3413406708680902E-3</v>
      </c>
      <c r="J15" s="19">
        <f t="shared" si="10"/>
        <v>1.5411071358889088</v>
      </c>
      <c r="K15">
        <f>C15</f>
        <v>100.41069711144701</v>
      </c>
      <c r="M15">
        <f>ABS(L12)-K15</f>
        <v>1.5794002569990084E-2</v>
      </c>
      <c r="N15">
        <f>F15*-1</f>
        <v>-3.0550000000000002</v>
      </c>
      <c r="P15">
        <f>O12-ABS(N15)</f>
        <v>-1.9748552780298745E-3</v>
      </c>
      <c r="Q15">
        <f t="shared" si="3"/>
        <v>1.9548004518790993</v>
      </c>
      <c r="R15">
        <f t="shared" si="2"/>
        <v>5.3565654130614789E-3</v>
      </c>
      <c r="S15" s="19">
        <f t="shared" si="4"/>
        <v>1.3995273071101186</v>
      </c>
      <c r="T15" s="4">
        <f>C15</f>
        <v>100.41069711144701</v>
      </c>
      <c r="U15" s="4">
        <f>AVERAGE(U6:U13)</f>
        <v>100.42158339911701</v>
      </c>
      <c r="V15" s="20">
        <f>(U15-T15)</f>
        <v>1.0886287670004435E-2</v>
      </c>
      <c r="X15">
        <f>F15</f>
        <v>3.0550000000000002</v>
      </c>
      <c r="Z15" s="37">
        <v>44965.440972222219</v>
      </c>
      <c r="AA15" s="36">
        <v>3.0547116666666598</v>
      </c>
      <c r="AB15">
        <f t="shared" si="1"/>
        <v>97.355985444780345</v>
      </c>
      <c r="AC15">
        <f t="shared" si="5"/>
        <v>97.352296305046707</v>
      </c>
      <c r="AD15">
        <f t="shared" si="6"/>
        <v>3.0908325122687001E-3</v>
      </c>
      <c r="AE15">
        <f t="shared" si="7"/>
        <v>1.1935747792848665</v>
      </c>
    </row>
    <row r="16" spans="1:39">
      <c r="A16" s="8">
        <v>44965</v>
      </c>
      <c r="B16" s="6">
        <v>0.44444444443797698</v>
      </c>
      <c r="C16" s="5">
        <v>100.397550514039</v>
      </c>
      <c r="D16" s="9">
        <v>44965.444444444402</v>
      </c>
      <c r="E16" s="5">
        <v>98.448557142857098</v>
      </c>
      <c r="F16" s="5">
        <v>3.0548972125435498</v>
      </c>
      <c r="G16">
        <f t="shared" si="0"/>
        <v>1.9489933711818992</v>
      </c>
      <c r="H16">
        <f t="shared" si="9"/>
        <v>1.9537858775251409</v>
      </c>
      <c r="I16">
        <f t="shared" si="8"/>
        <v>4.7998504653279849E-3</v>
      </c>
      <c r="J16">
        <f t="shared" si="10"/>
        <v>-0.99846992689890057</v>
      </c>
      <c r="Q16">
        <f t="shared" si="3"/>
        <v>1.9537998661153655</v>
      </c>
      <c r="R16">
        <f t="shared" si="2"/>
        <v>6.0257007966711606E-3</v>
      </c>
      <c r="S16">
        <f t="shared" si="4"/>
        <v>-0.79766571485288484</v>
      </c>
      <c r="Z16" s="37">
        <v>44965.444444444445</v>
      </c>
      <c r="AA16" s="36">
        <v>3.0554057007125799</v>
      </c>
      <c r="AB16">
        <f t="shared" si="1"/>
        <v>97.342144813326414</v>
      </c>
      <c r="AC16">
        <f t="shared" si="5"/>
        <v>97.350204133581727</v>
      </c>
      <c r="AD16">
        <f t="shared" si="6"/>
        <v>5.8755291227093219E-3</v>
      </c>
      <c r="AE16" s="14">
        <f t="shared" si="7"/>
        <v>-1.3716756545658793</v>
      </c>
      <c r="AG16" s="14">
        <f>C16</f>
        <v>100.397550514039</v>
      </c>
      <c r="AI16" s="19">
        <f>AA16</f>
        <v>3.0554057007125799</v>
      </c>
    </row>
    <row r="17" spans="1:37">
      <c r="A17" s="8">
        <v>44965</v>
      </c>
      <c r="B17" s="6">
        <v>0.447916666656965</v>
      </c>
      <c r="C17" s="5">
        <v>100.409830567608</v>
      </c>
      <c r="D17" s="9">
        <v>44965.447916666701</v>
      </c>
      <c r="E17" s="5">
        <v>98.449545588235296</v>
      </c>
      <c r="F17" s="5">
        <v>3.0548602941176402</v>
      </c>
      <c r="G17">
        <f t="shared" si="0"/>
        <v>1.9602849793727017</v>
      </c>
      <c r="H17">
        <f t="shared" si="9"/>
        <v>1.9547359412383798</v>
      </c>
      <c r="I17">
        <f t="shared" si="8"/>
        <v>5.4746652685121206E-3</v>
      </c>
      <c r="J17">
        <f t="shared" si="10"/>
        <v>1.0135849156363199</v>
      </c>
      <c r="Q17">
        <f t="shared" si="3"/>
        <v>1.9571918206672005</v>
      </c>
      <c r="R17">
        <f t="shared" si="2"/>
        <v>5.8550889172515573E-3</v>
      </c>
      <c r="S17">
        <f t="shared" si="4"/>
        <v>0.528285522084464</v>
      </c>
      <c r="Z17" s="37">
        <v>44965.447916666664</v>
      </c>
      <c r="AA17" s="36">
        <v>3.05361806722689</v>
      </c>
      <c r="AB17">
        <f t="shared" si="1"/>
        <v>97.356212500381105</v>
      </c>
      <c r="AC17">
        <f t="shared" si="5"/>
        <v>97.351447586162621</v>
      </c>
      <c r="AD17">
        <f t="shared" si="6"/>
        <v>6.5787068330596093E-3</v>
      </c>
      <c r="AE17">
        <f t="shared" si="7"/>
        <v>0.72429344237364968</v>
      </c>
    </row>
    <row r="18" spans="1:37">
      <c r="A18" s="8">
        <v>44965</v>
      </c>
      <c r="B18" s="6">
        <v>0.45138888887595402</v>
      </c>
      <c r="C18" s="5">
        <v>100.410113305552</v>
      </c>
      <c r="D18" s="9">
        <v>44965.451388888898</v>
      </c>
      <c r="E18" s="5">
        <v>98.448400000000007</v>
      </c>
      <c r="F18" s="5">
        <v>3.0550000000000002</v>
      </c>
      <c r="G18">
        <f t="shared" si="0"/>
        <v>1.9617133055519957</v>
      </c>
      <c r="H18">
        <f t="shared" si="9"/>
        <v>1.9566795766541589</v>
      </c>
      <c r="I18">
        <f t="shared" si="8"/>
        <v>5.867584920808841E-3</v>
      </c>
      <c r="J18">
        <f t="shared" si="10"/>
        <v>0.85788769413207322</v>
      </c>
      <c r="Q18">
        <f t="shared" si="3"/>
        <v>1.9569972187021989</v>
      </c>
      <c r="R18">
        <f t="shared" si="2"/>
        <v>5.6895348529717197E-3</v>
      </c>
      <c r="S18">
        <f t="shared" si="4"/>
        <v>0.82890552069183254</v>
      </c>
      <c r="Z18" s="37">
        <v>44965.451388888891</v>
      </c>
      <c r="AA18" s="36">
        <v>3.05458842975206</v>
      </c>
      <c r="AB18">
        <f t="shared" si="1"/>
        <v>97.355524875799944</v>
      </c>
      <c r="AC18">
        <f t="shared" si="5"/>
        <v>97.351294063169163</v>
      </c>
      <c r="AD18">
        <f t="shared" si="6"/>
        <v>6.4755842158484549E-3</v>
      </c>
      <c r="AE18">
        <f t="shared" si="7"/>
        <v>0.65334840683958917</v>
      </c>
    </row>
    <row r="19" spans="1:37">
      <c r="A19" s="8">
        <v>44965</v>
      </c>
      <c r="B19" s="6">
        <v>0.45486111112404598</v>
      </c>
      <c r="C19" s="5">
        <v>100.411154479864</v>
      </c>
      <c r="D19" s="9">
        <v>44965.454861111102</v>
      </c>
      <c r="E19" s="5">
        <v>98.454807521367499</v>
      </c>
      <c r="F19" s="5">
        <v>3.05420341880341</v>
      </c>
      <c r="G19">
        <f t="shared" si="0"/>
        <v>1.9563469584964963</v>
      </c>
      <c r="H19">
        <f t="shared" si="9"/>
        <v>1.9579271452100186</v>
      </c>
      <c r="I19">
        <f t="shared" si="8"/>
        <v>4.9254503432951385E-3</v>
      </c>
      <c r="J19">
        <f t="shared" si="10"/>
        <v>-0.32082075818171518</v>
      </c>
      <c r="Q19">
        <f t="shared" si="3"/>
        <v>1.9594484144737312</v>
      </c>
      <c r="R19">
        <f t="shared" si="2"/>
        <v>2.2692584402044893E-3</v>
      </c>
      <c r="S19" s="14">
        <f t="shared" si="4"/>
        <v>-1.3667266461529162</v>
      </c>
      <c r="U19" s="4">
        <f>C19</f>
        <v>100.411154479864</v>
      </c>
      <c r="W19">
        <f>F19</f>
        <v>3.05420341880341</v>
      </c>
      <c r="X19">
        <f>X15</f>
        <v>3.0550000000000002</v>
      </c>
      <c r="Y19" s="21">
        <f>W19-X19</f>
        <v>-7.9658119659020699E-4</v>
      </c>
      <c r="Z19" s="37">
        <v>44965.454861111109</v>
      </c>
      <c r="AA19" s="36">
        <v>3.0562577565632401</v>
      </c>
      <c r="AB19">
        <f t="shared" si="1"/>
        <v>97.354896723300755</v>
      </c>
      <c r="AC19">
        <f t="shared" si="5"/>
        <v>97.355544699827263</v>
      </c>
      <c r="AD19">
        <f t="shared" si="6"/>
        <v>5.3734661398285573E-4</v>
      </c>
      <c r="AE19">
        <f t="shared" si="7"/>
        <v>-1.2058818454359164</v>
      </c>
    </row>
    <row r="20" spans="1:37">
      <c r="A20" s="8">
        <v>44965</v>
      </c>
      <c r="B20" s="6">
        <v>0.458333333343035</v>
      </c>
      <c r="C20" s="5">
        <v>100.392848103502</v>
      </c>
      <c r="D20" s="9">
        <v>44965.458333333299</v>
      </c>
      <c r="E20" s="5">
        <v>98.437372321428498</v>
      </c>
      <c r="F20" s="5">
        <v>3.0560714285714199</v>
      </c>
      <c r="G20">
        <f t="shared" si="0"/>
        <v>1.9554757820735063</v>
      </c>
      <c r="H20">
        <f t="shared" si="9"/>
        <v>1.9565628793353198</v>
      </c>
      <c r="I20">
        <f t="shared" si="8"/>
        <v>4.4476235194018691E-3</v>
      </c>
      <c r="J20">
        <f t="shared" si="10"/>
        <v>-0.24442205080338017</v>
      </c>
      <c r="Q20">
        <f t="shared" si="3"/>
        <v>1.9578453487073328</v>
      </c>
      <c r="R20">
        <f t="shared" si="2"/>
        <v>2.7580856530239482E-3</v>
      </c>
      <c r="S20">
        <f t="shared" si="4"/>
        <v>-0.85913453457423039</v>
      </c>
      <c r="Z20" s="37">
        <v>44965.458333333336</v>
      </c>
      <c r="AA20" s="36">
        <v>3.0578644067796601</v>
      </c>
      <c r="AB20">
        <f t="shared" si="1"/>
        <v>97.334983696722347</v>
      </c>
      <c r="AC20">
        <f t="shared" si="5"/>
        <v>97.348468431941015</v>
      </c>
      <c r="AD20">
        <f t="shared" si="6"/>
        <v>9.5385955230579828E-3</v>
      </c>
      <c r="AE20" s="14">
        <f t="shared" si="7"/>
        <v>-1.4137023827114898</v>
      </c>
      <c r="AG20" s="14">
        <f>C20</f>
        <v>100.392848103502</v>
      </c>
      <c r="AI20" s="19">
        <f>AA20</f>
        <v>3.0578644067796601</v>
      </c>
    </row>
    <row r="21" spans="1:37">
      <c r="A21" s="15">
        <v>44965</v>
      </c>
      <c r="B21" s="16">
        <v>0.46180555556202302</v>
      </c>
      <c r="C21" s="17">
        <v>100.40490506569699</v>
      </c>
      <c r="D21" s="18">
        <v>44965.461805555598</v>
      </c>
      <c r="E21" s="17">
        <v>98.436099999999996</v>
      </c>
      <c r="F21" s="17">
        <v>3.0565000000000002</v>
      </c>
      <c r="G21" s="19">
        <f t="shared" si="0"/>
        <v>1.9688050656969978</v>
      </c>
      <c r="H21" s="19">
        <f t="shared" si="9"/>
        <v>1.9605252182383395</v>
      </c>
      <c r="I21" s="19">
        <f t="shared" si="8"/>
        <v>4.7535208039750252E-3</v>
      </c>
      <c r="J21" s="19">
        <f t="shared" si="10"/>
        <v>1.7418346947665504</v>
      </c>
      <c r="K21">
        <f>C21</f>
        <v>100.40490506569699</v>
      </c>
      <c r="N21">
        <f>F21*-1</f>
        <v>-3.0565000000000002</v>
      </c>
      <c r="Q21">
        <f t="shared" si="3"/>
        <v>1.9602092687556667</v>
      </c>
      <c r="R21">
        <f t="shared" si="2"/>
        <v>6.088542840583985E-3</v>
      </c>
      <c r="S21" s="19">
        <f t="shared" si="4"/>
        <v>1.4117987121704458</v>
      </c>
      <c r="T21" s="4">
        <f>C21</f>
        <v>100.40490506569699</v>
      </c>
      <c r="U21" s="4">
        <f>U19</f>
        <v>100.411154479864</v>
      </c>
      <c r="V21" s="20">
        <f t="shared" ref="V21:V36" si="13">(U21-T21)</f>
        <v>6.2494141670015324E-3</v>
      </c>
      <c r="X21">
        <f>F21</f>
        <v>3.0565000000000002</v>
      </c>
      <c r="Z21" s="37">
        <v>44965.461805555555</v>
      </c>
      <c r="AA21" s="36">
        <v>3.05605033112582</v>
      </c>
      <c r="AB21">
        <f t="shared" si="1"/>
        <v>97.348854734571177</v>
      </c>
      <c r="AC21">
        <f t="shared" si="5"/>
        <v>97.346245051531426</v>
      </c>
      <c r="AD21">
        <f t="shared" si="6"/>
        <v>8.3362657928701331E-3</v>
      </c>
      <c r="AE21">
        <f t="shared" si="7"/>
        <v>0.3130518033605213</v>
      </c>
    </row>
    <row r="22" spans="1:37">
      <c r="A22" s="8">
        <v>44965</v>
      </c>
      <c r="B22" s="6">
        <v>0.46527777778101198</v>
      </c>
      <c r="C22" s="5">
        <v>100.38272110557</v>
      </c>
      <c r="D22" s="9">
        <v>44965.465277777803</v>
      </c>
      <c r="E22" s="5">
        <v>98.434733333333298</v>
      </c>
      <c r="F22" s="5">
        <v>3.0566717171717102</v>
      </c>
      <c r="G22">
        <f t="shared" si="0"/>
        <v>1.9479877722367007</v>
      </c>
      <c r="H22">
        <f t="shared" si="9"/>
        <v>1.9580657768111394</v>
      </c>
      <c r="I22">
        <f t="shared" si="8"/>
        <v>6.9262598425329199E-3</v>
      </c>
      <c r="J22">
        <f t="shared" si="10"/>
        <v>-1.4550428086095497</v>
      </c>
      <c r="Q22">
        <f t="shared" si="3"/>
        <v>1.9574228733357348</v>
      </c>
      <c r="R22">
        <f t="shared" si="2"/>
        <v>8.6094250694850639E-3</v>
      </c>
      <c r="S22">
        <f t="shared" si="4"/>
        <v>-1.0959037360665984</v>
      </c>
      <c r="Z22" s="37">
        <v>44965.465277777781</v>
      </c>
      <c r="AA22" s="36">
        <v>3.0569943894389402</v>
      </c>
      <c r="AB22">
        <f t="shared" si="1"/>
        <v>97.325726716131058</v>
      </c>
      <c r="AC22">
        <f t="shared" si="5"/>
        <v>97.336521715808189</v>
      </c>
      <c r="AD22">
        <f t="shared" si="6"/>
        <v>9.5044002536698261E-3</v>
      </c>
      <c r="AE22">
        <f t="shared" si="7"/>
        <v>-1.1357896752046921</v>
      </c>
    </row>
    <row r="23" spans="1:37">
      <c r="A23" s="8">
        <v>44965</v>
      </c>
      <c r="B23" s="6">
        <v>0.46875</v>
      </c>
      <c r="C23" s="5">
        <v>100.372058762287</v>
      </c>
      <c r="D23" s="9">
        <v>44965.46875</v>
      </c>
      <c r="E23" s="5">
        <v>98.423582394366093</v>
      </c>
      <c r="F23" s="5">
        <v>3.0580070422535202</v>
      </c>
      <c r="G23">
        <f t="shared" si="0"/>
        <v>1.9484763679209038</v>
      </c>
      <c r="H23">
        <f t="shared" si="9"/>
        <v>1.9554183892849211</v>
      </c>
      <c r="I23">
        <f t="shared" si="8"/>
        <v>7.5295998620151386E-3</v>
      </c>
      <c r="J23">
        <f t="shared" si="10"/>
        <v>-0.92196418020005377</v>
      </c>
      <c r="Q23">
        <f t="shared" si="3"/>
        <v>1.9550897352848675</v>
      </c>
      <c r="R23">
        <f t="shared" si="2"/>
        <v>9.7002542121700976E-3</v>
      </c>
      <c r="S23">
        <f t="shared" si="4"/>
        <v>-0.68177258237896843</v>
      </c>
      <c r="Z23" s="37">
        <v>44965.46875</v>
      </c>
      <c r="AA23" s="36">
        <v>3.0575016835016799</v>
      </c>
      <c r="AB23">
        <f t="shared" si="1"/>
        <v>97.314557078785313</v>
      </c>
      <c r="AC23">
        <f t="shared" si="5"/>
        <v>97.329712843162511</v>
      </c>
      <c r="AD23">
        <f t="shared" si="6"/>
        <v>1.4282838294834401E-2</v>
      </c>
      <c r="AE23">
        <f t="shared" si="7"/>
        <v>-1.0611171298270119</v>
      </c>
    </row>
    <row r="24" spans="1:37">
      <c r="A24" s="8">
        <v>44965</v>
      </c>
      <c r="B24" s="6">
        <v>0.47222222221898802</v>
      </c>
      <c r="C24" s="5">
        <v>100.368770381429</v>
      </c>
      <c r="D24" s="9">
        <v>44965.472222222197</v>
      </c>
      <c r="E24" s="5">
        <v>98.4223192771084</v>
      </c>
      <c r="F24" s="5">
        <v>3.0581927710843302</v>
      </c>
      <c r="G24">
        <f t="shared" si="0"/>
        <v>1.9464511043206016</v>
      </c>
      <c r="H24">
        <f t="shared" si="9"/>
        <v>1.953439218449742</v>
      </c>
      <c r="I24">
        <f t="shared" si="8"/>
        <v>8.2878072285351746E-3</v>
      </c>
      <c r="J24">
        <f t="shared" si="10"/>
        <v>-0.84318010016932621</v>
      </c>
      <c r="Q24">
        <f t="shared" si="3"/>
        <v>1.9476384148260688</v>
      </c>
      <c r="R24">
        <f t="shared" si="2"/>
        <v>8.6292568739525807E-4</v>
      </c>
      <c r="S24" s="14">
        <f t="shared" si="4"/>
        <v>-1.3759128078004756</v>
      </c>
      <c r="U24" s="4">
        <f>C24</f>
        <v>100.368770381429</v>
      </c>
      <c r="W24">
        <f>F24</f>
        <v>3.0581927710843302</v>
      </c>
      <c r="X24">
        <f>X21</f>
        <v>3.0565000000000002</v>
      </c>
      <c r="Y24" s="21">
        <f t="shared" ref="Y24" si="14">W24-X24</f>
        <v>1.6927710843299693E-3</v>
      </c>
      <c r="Z24" s="37">
        <v>44965.472222222219</v>
      </c>
      <c r="AA24" s="36">
        <v>3.0578863787375399</v>
      </c>
      <c r="AB24">
        <f t="shared" si="1"/>
        <v>97.310884002691466</v>
      </c>
      <c r="AC24">
        <f t="shared" si="5"/>
        <v>97.317055932535936</v>
      </c>
      <c r="AD24">
        <f t="shared" si="6"/>
        <v>6.3118797048500467E-3</v>
      </c>
      <c r="AE24">
        <f t="shared" si="7"/>
        <v>-0.97782754632150315</v>
      </c>
    </row>
    <row r="25" spans="1:37">
      <c r="A25" s="8">
        <v>44965</v>
      </c>
      <c r="B25" s="6">
        <v>0.47569444443797698</v>
      </c>
      <c r="C25" s="5">
        <v>100.377140148835</v>
      </c>
      <c r="D25" s="9">
        <v>44965.475694444402</v>
      </c>
      <c r="E25" s="5">
        <v>98.428310247349799</v>
      </c>
      <c r="F25" s="5">
        <v>3.0574604240282599</v>
      </c>
      <c r="G25">
        <f t="shared" si="0"/>
        <v>1.9488299014851975</v>
      </c>
      <c r="H25">
        <f t="shared" si="9"/>
        <v>1.9521100423320803</v>
      </c>
      <c r="I25">
        <f t="shared" si="8"/>
        <v>8.386935185322299E-3</v>
      </c>
      <c r="J25">
        <f t="shared" si="10"/>
        <v>-0.39110125145872598</v>
      </c>
      <c r="Q25">
        <f t="shared" si="3"/>
        <v>1.9479191245755676</v>
      </c>
      <c r="R25">
        <f t="shared" si="2"/>
        <v>1.0480327911579343E-3</v>
      </c>
      <c r="S25">
        <f t="shared" si="4"/>
        <v>0.86903474520453106</v>
      </c>
      <c r="Y25" s="21"/>
      <c r="Z25" s="37">
        <v>44965.475694444445</v>
      </c>
      <c r="AA25" s="36">
        <v>3.0566285714285701</v>
      </c>
      <c r="AB25">
        <f t="shared" si="1"/>
        <v>97.320511577406421</v>
      </c>
      <c r="AC25">
        <f t="shared" si="5"/>
        <v>97.315317552961062</v>
      </c>
      <c r="AD25">
        <f t="shared" si="6"/>
        <v>3.9670551170022349E-3</v>
      </c>
      <c r="AE25" s="19">
        <f t="shared" si="7"/>
        <v>1.3092897104197367</v>
      </c>
      <c r="AF25" s="19">
        <f>C25</f>
        <v>100.377140148835</v>
      </c>
      <c r="AG25">
        <f>AVERAGE(AG16:AG20)</f>
        <v>100.3951993087705</v>
      </c>
      <c r="AH25">
        <f t="shared" si="11"/>
        <v>1.8059159935503999E-2</v>
      </c>
      <c r="AI25">
        <f>AVERAGE(AI10:AI20)</f>
        <v>3.05531016161691</v>
      </c>
      <c r="AJ25" s="14">
        <f>AA25</f>
        <v>3.0566285714285701</v>
      </c>
      <c r="AK25">
        <f t="shared" ref="AK9:AK57" si="15">AI25-AJ25</f>
        <v>-1.3184098116600929E-3</v>
      </c>
    </row>
    <row r="26" spans="1:37">
      <c r="A26" s="8">
        <v>44965</v>
      </c>
      <c r="B26" s="6">
        <v>0.479166666656965</v>
      </c>
      <c r="C26" s="5">
        <v>100.375</v>
      </c>
      <c r="D26" s="9">
        <v>44965.479166666701</v>
      </c>
      <c r="E26" s="5">
        <v>98.427999999999997</v>
      </c>
      <c r="F26" s="5">
        <v>3.0574999999999899</v>
      </c>
      <c r="G26">
        <f t="shared" si="0"/>
        <v>1.9470000000000027</v>
      </c>
      <c r="H26">
        <f t="shared" si="9"/>
        <v>1.9477490291926813</v>
      </c>
      <c r="I26">
        <f t="shared" si="8"/>
        <v>8.9442254940458907E-4</v>
      </c>
      <c r="J26">
        <f t="shared" si="10"/>
        <v>-0.83744444186613032</v>
      </c>
      <c r="Q26">
        <f t="shared" si="3"/>
        <v>1.9474270019352673</v>
      </c>
      <c r="R26">
        <f t="shared" si="2"/>
        <v>1.0169945844208863E-3</v>
      </c>
      <c r="S26">
        <f t="shared" si="4"/>
        <v>-0.41986647894267881</v>
      </c>
      <c r="Y26" s="21"/>
      <c r="Z26" s="37">
        <v>44965.479166666664</v>
      </c>
      <c r="AA26" s="36">
        <v>3.0546799999999998</v>
      </c>
      <c r="AB26">
        <f t="shared" si="1"/>
        <v>97.320319999999995</v>
      </c>
      <c r="AC26">
        <f t="shared" si="5"/>
        <v>97.317238526699285</v>
      </c>
      <c r="AD26">
        <f t="shared" si="6"/>
        <v>4.4940076398250752E-3</v>
      </c>
      <c r="AE26">
        <f t="shared" si="7"/>
        <v>0.68568492705776896</v>
      </c>
    </row>
    <row r="27" spans="1:37">
      <c r="A27" s="15">
        <v>44965</v>
      </c>
      <c r="B27" s="16">
        <v>4.1666666656965397E-2</v>
      </c>
      <c r="C27" s="17">
        <v>100.384291618981</v>
      </c>
      <c r="D27" s="18">
        <v>44965.541666666701</v>
      </c>
      <c r="E27" s="17">
        <v>98.417291343283594</v>
      </c>
      <c r="F27" s="17">
        <v>3.0588054726368101</v>
      </c>
      <c r="G27" s="19">
        <f t="shared" si="0"/>
        <v>1.9670002756974014</v>
      </c>
      <c r="H27" s="19">
        <f t="shared" si="9"/>
        <v>1.9515515298848214</v>
      </c>
      <c r="I27" s="19">
        <f t="shared" si="8"/>
        <v>7.7750677766848771E-3</v>
      </c>
      <c r="J27" s="19">
        <f t="shared" si="10"/>
        <v>1.9869596325457448</v>
      </c>
      <c r="K27">
        <f>C27</f>
        <v>100.384291618981</v>
      </c>
      <c r="N27">
        <f>F27*-1</f>
        <v>-3.0588054726368101</v>
      </c>
      <c r="Q27">
        <f t="shared" si="3"/>
        <v>1.954276725727534</v>
      </c>
      <c r="R27">
        <f t="shared" si="2"/>
        <v>9.0278708356646576E-3</v>
      </c>
      <c r="S27" s="19">
        <f t="shared" si="4"/>
        <v>1.4093633151687333</v>
      </c>
      <c r="T27" s="4">
        <f>C27</f>
        <v>100.384291618981</v>
      </c>
      <c r="U27" s="4">
        <f>U24</f>
        <v>100.368770381429</v>
      </c>
      <c r="V27" s="20">
        <f t="shared" si="13"/>
        <v>-1.552123755199375E-2</v>
      </c>
      <c r="X27">
        <f>F27</f>
        <v>3.0588054726368101</v>
      </c>
      <c r="Y27" s="21"/>
      <c r="Z27" s="37">
        <v>44965.541666666664</v>
      </c>
      <c r="AA27" s="36">
        <v>3.0588054726368101</v>
      </c>
      <c r="AB27">
        <f t="shared" si="1"/>
        <v>97.32548614634419</v>
      </c>
      <c r="AC27">
        <f t="shared" si="5"/>
        <v>97.322105907916864</v>
      </c>
      <c r="AD27">
        <f t="shared" si="6"/>
        <v>2.3914687739012052E-3</v>
      </c>
      <c r="AE27" s="19">
        <f t="shared" si="7"/>
        <v>1.4134570621265672</v>
      </c>
      <c r="AF27" s="19">
        <f t="shared" ref="AF27:AF28" si="16">C27</f>
        <v>100.384291618981</v>
      </c>
      <c r="AJ27" s="14">
        <f t="shared" ref="AJ27:AJ28" si="17">AA27</f>
        <v>3.0588054726368101</v>
      </c>
    </row>
    <row r="28" spans="1:37">
      <c r="A28" s="8">
        <v>44965</v>
      </c>
      <c r="B28" s="6">
        <v>4.5138888875953902E-2</v>
      </c>
      <c r="C28" s="5">
        <v>100.398738788597</v>
      </c>
      <c r="D28" s="9">
        <v>44965.545138888898</v>
      </c>
      <c r="E28" s="5">
        <v>98.428012457912402</v>
      </c>
      <c r="F28" s="5">
        <v>3.0574983164983101</v>
      </c>
      <c r="G28">
        <f t="shared" si="0"/>
        <v>1.9707263306845988</v>
      </c>
      <c r="H28">
        <f t="shared" si="9"/>
        <v>1.9560015224375604</v>
      </c>
      <c r="I28">
        <f t="shared" si="8"/>
        <v>1.0596816415035905E-2</v>
      </c>
      <c r="J28">
        <f t="shared" si="10"/>
        <v>1.3895501885023904</v>
      </c>
      <c r="Q28">
        <f t="shared" si="3"/>
        <v>1.9615755354606677</v>
      </c>
      <c r="R28">
        <f t="shared" si="2"/>
        <v>1.0418110734540758E-2</v>
      </c>
      <c r="S28">
        <f t="shared" si="4"/>
        <v>0.87835457474953771</v>
      </c>
      <c r="Y28" s="21"/>
      <c r="Z28" s="37">
        <v>44965.545138888891</v>
      </c>
      <c r="AA28" s="36">
        <v>3.0574983164983101</v>
      </c>
      <c r="AB28">
        <f t="shared" si="1"/>
        <v>97.34124047209869</v>
      </c>
      <c r="AC28">
        <f t="shared" si="5"/>
        <v>97.329015539480949</v>
      </c>
      <c r="AD28">
        <f t="shared" si="6"/>
        <v>8.8979023799045532E-3</v>
      </c>
      <c r="AE28" s="19">
        <f t="shared" si="7"/>
        <v>1.3739117486105958</v>
      </c>
      <c r="AF28" s="19">
        <f t="shared" si="16"/>
        <v>100.398738788597</v>
      </c>
      <c r="AJ28" s="14">
        <f t="shared" si="17"/>
        <v>3.0574983164983101</v>
      </c>
    </row>
    <row r="29" spans="1:37">
      <c r="A29" s="8">
        <v>44965</v>
      </c>
      <c r="B29" s="6">
        <v>4.8611111124046098E-2</v>
      </c>
      <c r="C29" s="5">
        <v>100.404882681553</v>
      </c>
      <c r="D29" s="9">
        <v>44965.548611111102</v>
      </c>
      <c r="E29" s="5">
        <v>98.429367880794601</v>
      </c>
      <c r="F29" s="5">
        <v>3.05733112582781</v>
      </c>
      <c r="G29">
        <f t="shared" si="0"/>
        <v>1.975514800758404</v>
      </c>
      <c r="H29">
        <f t="shared" si="9"/>
        <v>1.9618142617251209</v>
      </c>
      <c r="I29">
        <f t="shared" si="8"/>
        <v>1.1679729835592062E-2</v>
      </c>
      <c r="J29">
        <f t="shared" si="10"/>
        <v>1.1730184881103172</v>
      </c>
      <c r="Q29">
        <f t="shared" si="3"/>
        <v>1.9710804690468013</v>
      </c>
      <c r="R29">
        <f t="shared" si="2"/>
        <v>3.4850485159987799E-3</v>
      </c>
      <c r="S29" s="19">
        <f t="shared" si="4"/>
        <v>1.2723873688547043</v>
      </c>
      <c r="T29" s="4">
        <f>C29</f>
        <v>100.404882681553</v>
      </c>
      <c r="X29">
        <f>F29</f>
        <v>3.05733112582781</v>
      </c>
      <c r="Y29" s="21"/>
      <c r="Z29" s="37">
        <v>44965.548611111109</v>
      </c>
      <c r="AA29" s="36">
        <v>3.05733112582781</v>
      </c>
      <c r="AB29">
        <f t="shared" si="1"/>
        <v>97.34755155572519</v>
      </c>
      <c r="AC29">
        <f t="shared" si="5"/>
        <v>97.338092724722685</v>
      </c>
      <c r="AD29">
        <f t="shared" si="6"/>
        <v>9.2790735149983206E-3</v>
      </c>
      <c r="AE29">
        <f t="shared" si="7"/>
        <v>1.0193723529849914</v>
      </c>
    </row>
    <row r="30" spans="1:37">
      <c r="A30" s="8">
        <v>44965</v>
      </c>
      <c r="B30" s="6">
        <v>5.2083333343034603E-2</v>
      </c>
      <c r="C30" s="5">
        <v>100.398528052736</v>
      </c>
      <c r="D30" s="9">
        <v>44965.552083333299</v>
      </c>
      <c r="E30" s="5">
        <v>98.427853633217893</v>
      </c>
      <c r="F30" s="5">
        <v>3.0575162629757702</v>
      </c>
      <c r="G30">
        <f t="shared" si="0"/>
        <v>1.9706744195181045</v>
      </c>
      <c r="H30">
        <f t="shared" si="9"/>
        <v>1.9661831653317023</v>
      </c>
      <c r="I30">
        <f t="shared" si="8"/>
        <v>9.965466740906443E-3</v>
      </c>
      <c r="J30">
        <f t="shared" si="10"/>
        <v>0.45068176967230078</v>
      </c>
      <c r="Q30">
        <f t="shared" si="3"/>
        <v>1.9723051836537024</v>
      </c>
      <c r="R30">
        <f t="shared" si="2"/>
        <v>2.2696409644694039E-3</v>
      </c>
      <c r="S30">
        <f t="shared" si="4"/>
        <v>-0.71851194137182317</v>
      </c>
      <c r="Y30" s="21"/>
      <c r="Z30" s="37">
        <v>44965.552083333336</v>
      </c>
      <c r="AA30" s="36">
        <v>3.0575162629757702</v>
      </c>
      <c r="AB30">
        <f t="shared" si="1"/>
        <v>97.34101178976023</v>
      </c>
      <c r="AC30">
        <f t="shared" si="5"/>
        <v>97.343267939194689</v>
      </c>
      <c r="AD30">
        <f t="shared" si="6"/>
        <v>3.0304127153653673E-3</v>
      </c>
      <c r="AE30">
        <f t="shared" si="7"/>
        <v>-0.74450236531118963</v>
      </c>
    </row>
    <row r="31" spans="1:37">
      <c r="A31" s="15">
        <v>44965</v>
      </c>
      <c r="B31" s="16">
        <v>5.5555555562023101E-2</v>
      </c>
      <c r="C31" s="17">
        <v>100.408429269796</v>
      </c>
      <c r="D31" s="18">
        <v>44965.555555555598</v>
      </c>
      <c r="E31" s="17">
        <v>98.428951999999995</v>
      </c>
      <c r="F31" s="17">
        <v>3.05738333333333</v>
      </c>
      <c r="G31" s="19">
        <f t="shared" si="0"/>
        <v>1.979477269796007</v>
      </c>
      <c r="H31" s="19">
        <f t="shared" si="9"/>
        <v>1.9726786192909032</v>
      </c>
      <c r="I31" s="19">
        <f t="shared" si="8"/>
        <v>4.3436714310499686E-3</v>
      </c>
      <c r="J31" s="19">
        <f t="shared" si="10"/>
        <v>1.5651852615980371</v>
      </c>
      <c r="K31">
        <f t="shared" ref="K31:K33" si="18">C31</f>
        <v>100.408429269796</v>
      </c>
      <c r="N31">
        <f t="shared" ref="N31:N33" si="19">F31*-1</f>
        <v>-3.05738333333333</v>
      </c>
      <c r="Q31">
        <f t="shared" si="3"/>
        <v>1.9752221633575051</v>
      </c>
      <c r="R31">
        <f t="shared" si="2"/>
        <v>3.5997009820350062E-3</v>
      </c>
      <c r="S31">
        <f t="shared" si="4"/>
        <v>1.1820721942566423</v>
      </c>
      <c r="Y31" s="21"/>
      <c r="Z31" s="37">
        <v>44965.555555555555</v>
      </c>
      <c r="AA31" s="36">
        <v>3.05738333333333</v>
      </c>
      <c r="AB31">
        <f t="shared" si="1"/>
        <v>97.351045936462668</v>
      </c>
      <c r="AC31">
        <f t="shared" si="5"/>
        <v>97.346536427316025</v>
      </c>
      <c r="AD31">
        <f t="shared" si="6"/>
        <v>4.1588371192617501E-3</v>
      </c>
      <c r="AE31">
        <f t="shared" si="7"/>
        <v>1.0843197310511905</v>
      </c>
    </row>
    <row r="32" spans="1:37">
      <c r="A32" s="15">
        <v>44965</v>
      </c>
      <c r="B32" s="16">
        <v>5.9027777781011502E-2</v>
      </c>
      <c r="C32" s="17">
        <v>100.426346895131</v>
      </c>
      <c r="D32" s="18">
        <v>44965.559027777803</v>
      </c>
      <c r="E32" s="17">
        <v>98.437411490683203</v>
      </c>
      <c r="F32" s="17">
        <v>3.0563400621118002</v>
      </c>
      <c r="G32" s="19">
        <f t="shared" si="0"/>
        <v>1.9889354044478011</v>
      </c>
      <c r="H32" s="19">
        <f t="shared" si="9"/>
        <v>1.9770656450409831</v>
      </c>
      <c r="I32" s="19">
        <f t="shared" si="8"/>
        <v>6.7844957147448004E-3</v>
      </c>
      <c r="J32" s="19">
        <f t="shared" si="10"/>
        <v>1.7495418828287204</v>
      </c>
      <c r="K32">
        <f t="shared" si="18"/>
        <v>100.426346895131</v>
      </c>
      <c r="N32">
        <f t="shared" si="19"/>
        <v>-3.0563400621118002</v>
      </c>
      <c r="Q32">
        <f t="shared" si="3"/>
        <v>1.9796956979206375</v>
      </c>
      <c r="R32">
        <f t="shared" si="2"/>
        <v>7.4566156659650945E-3</v>
      </c>
      <c r="S32">
        <f t="shared" si="4"/>
        <v>1.2391287067854775</v>
      </c>
      <c r="Y32" s="21"/>
      <c r="Z32" s="37">
        <v>44965.559027777781</v>
      </c>
      <c r="AA32" s="36">
        <v>3.0563400621118002</v>
      </c>
      <c r="AB32">
        <f t="shared" si="1"/>
        <v>97.370006833019204</v>
      </c>
      <c r="AC32">
        <f t="shared" si="5"/>
        <v>97.354021519747377</v>
      </c>
      <c r="AD32">
        <f t="shared" si="6"/>
        <v>1.2022720305337744E-2</v>
      </c>
      <c r="AE32" s="19">
        <f t="shared" si="7"/>
        <v>1.3295920445500025</v>
      </c>
      <c r="AF32" s="19">
        <f t="shared" ref="AF32:AF33" si="20">C32</f>
        <v>100.426346895131</v>
      </c>
      <c r="AJ32" s="14">
        <f t="shared" ref="AJ32:AJ33" si="21">AA32</f>
        <v>3.0563400621118002</v>
      </c>
    </row>
    <row r="33" spans="1:39">
      <c r="A33" s="15">
        <v>44965</v>
      </c>
      <c r="B33" s="16">
        <v>6.25E-2</v>
      </c>
      <c r="C33" s="17">
        <v>100.452692756768</v>
      </c>
      <c r="D33" s="18">
        <v>44965.5625</v>
      </c>
      <c r="E33" s="17">
        <v>98.448343661971805</v>
      </c>
      <c r="F33" s="17">
        <v>3.0549894366197101</v>
      </c>
      <c r="G33" s="19">
        <f t="shared" si="0"/>
        <v>2.0043490947961971</v>
      </c>
      <c r="H33" s="19">
        <f t="shared" si="9"/>
        <v>1.9837901978633028</v>
      </c>
      <c r="I33" s="19">
        <f t="shared" si="8"/>
        <v>1.1901668633030755E-2</v>
      </c>
      <c r="J33" s="19">
        <f t="shared" si="10"/>
        <v>1.7273961800479853</v>
      </c>
      <c r="K33">
        <f t="shared" si="18"/>
        <v>100.452692756768</v>
      </c>
      <c r="N33">
        <f t="shared" si="19"/>
        <v>-3.0549894366197101</v>
      </c>
      <c r="Q33">
        <f t="shared" si="3"/>
        <v>1.9909205896800017</v>
      </c>
      <c r="R33">
        <f t="shared" si="2"/>
        <v>1.0250451697840115E-2</v>
      </c>
      <c r="S33" s="19">
        <f t="shared" si="4"/>
        <v>1.3100403291520166</v>
      </c>
      <c r="T33" s="4">
        <f>C33</f>
        <v>100.452692756768</v>
      </c>
      <c r="X33">
        <f>F33</f>
        <v>3.0549894366197101</v>
      </c>
      <c r="Y33" s="21"/>
      <c r="Z33" s="37">
        <v>44965.5625</v>
      </c>
      <c r="AA33" s="36">
        <v>3.0556856187290902</v>
      </c>
      <c r="AB33">
        <f t="shared" si="1"/>
        <v>97.397007138038916</v>
      </c>
      <c r="AC33">
        <f t="shared" si="5"/>
        <v>97.372686635840253</v>
      </c>
      <c r="AD33">
        <f t="shared" si="6"/>
        <v>1.8859021182675899E-2</v>
      </c>
      <c r="AE33" s="19">
        <f t="shared" si="7"/>
        <v>1.2895951472287241</v>
      </c>
      <c r="AF33" s="19">
        <f t="shared" si="20"/>
        <v>100.452692756768</v>
      </c>
      <c r="AJ33" s="14">
        <f t="shared" si="21"/>
        <v>3.0556856187290902</v>
      </c>
    </row>
    <row r="34" spans="1:39">
      <c r="A34" s="8">
        <v>44965</v>
      </c>
      <c r="B34" s="6">
        <v>6.5972222218988505E-2</v>
      </c>
      <c r="C34" s="5">
        <v>100.444605492115</v>
      </c>
      <c r="D34" s="9">
        <v>44965.565972222197</v>
      </c>
      <c r="E34" s="5">
        <v>98.448400000000007</v>
      </c>
      <c r="F34" s="5">
        <v>3.0550000000000002</v>
      </c>
      <c r="G34">
        <f t="shared" si="0"/>
        <v>1.9962054921149956</v>
      </c>
      <c r="H34">
        <f t="shared" si="9"/>
        <v>1.9879283361346212</v>
      </c>
      <c r="I34">
        <f t="shared" si="8"/>
        <v>1.1901974404290628E-2</v>
      </c>
      <c r="J34">
        <f t="shared" si="10"/>
        <v>0.69544394057767367</v>
      </c>
      <c r="L34">
        <f>AVERAGE(K21:K33)</f>
        <v>100.4153331212746</v>
      </c>
      <c r="O34">
        <f>AVERAGE(N21:N33)</f>
        <v>-3.0568036609403304</v>
      </c>
      <c r="Q34">
        <f t="shared" si="3"/>
        <v>1.9964966637863313</v>
      </c>
      <c r="R34">
        <f t="shared" si="2"/>
        <v>6.2959801061576604E-3</v>
      </c>
      <c r="S34">
        <f t="shared" si="4"/>
        <v>-4.6247234969954552E-2</v>
      </c>
      <c r="Y34" s="21"/>
      <c r="Z34" s="37">
        <v>44965.565972222219</v>
      </c>
      <c r="AA34" s="36">
        <v>3.05495709570957</v>
      </c>
      <c r="AB34">
        <f t="shared" si="1"/>
        <v>97.389648396405434</v>
      </c>
      <c r="AC34">
        <f t="shared" si="5"/>
        <v>97.385554122487861</v>
      </c>
      <c r="AD34">
        <f t="shared" si="6"/>
        <v>1.1396678667445714E-2</v>
      </c>
      <c r="AE34">
        <f t="shared" si="7"/>
        <v>0.35925150098936354</v>
      </c>
    </row>
    <row r="35" spans="1:39">
      <c r="A35" s="8">
        <v>44965</v>
      </c>
      <c r="B35" s="6">
        <v>6.9444444437976899E-2</v>
      </c>
      <c r="C35" s="5">
        <v>100.444259704845</v>
      </c>
      <c r="D35" s="9">
        <v>44965.569444444402</v>
      </c>
      <c r="E35" s="5">
        <v>98.445406349206294</v>
      </c>
      <c r="F35" s="5">
        <v>3.0553650793650702</v>
      </c>
      <c r="G35">
        <f t="shared" si="0"/>
        <v>1.9988533556387011</v>
      </c>
      <c r="H35">
        <f t="shared" si="9"/>
        <v>1.9935641233587404</v>
      </c>
      <c r="I35">
        <f t="shared" si="8"/>
        <v>8.6154848729370608E-3</v>
      </c>
      <c r="J35">
        <f t="shared" si="10"/>
        <v>0.61392160255254136</v>
      </c>
      <c r="Q35">
        <f t="shared" si="3"/>
        <v>1.9998026475166313</v>
      </c>
      <c r="R35">
        <f t="shared" si="2"/>
        <v>3.3916989311597958E-3</v>
      </c>
      <c r="S35">
        <f t="shared" si="4"/>
        <v>-0.27988683465059933</v>
      </c>
      <c r="Y35" s="21"/>
      <c r="Z35" s="37">
        <v>44965.569444444445</v>
      </c>
      <c r="AA35" s="36">
        <v>3.0581783687943198</v>
      </c>
      <c r="AB35">
        <f t="shared" si="1"/>
        <v>97.38608133605068</v>
      </c>
      <c r="AC35">
        <f t="shared" si="5"/>
        <v>97.390912290165019</v>
      </c>
      <c r="AD35">
        <f t="shared" si="6"/>
        <v>4.5490920594595573E-3</v>
      </c>
      <c r="AE35">
        <f t="shared" si="7"/>
        <v>-1.061960068338027</v>
      </c>
    </row>
    <row r="36" spans="1:39">
      <c r="A36" s="8">
        <v>44965</v>
      </c>
      <c r="B36" s="6">
        <v>7.2916666656965404E-2</v>
      </c>
      <c r="C36" s="5">
        <v>100.416325516545</v>
      </c>
      <c r="D36" s="9">
        <v>44965.572916666701</v>
      </c>
      <c r="E36" s="5">
        <v>98.430883987915394</v>
      </c>
      <c r="F36" s="5">
        <v>3.0571389728096601</v>
      </c>
      <c r="G36">
        <f t="shared" si="0"/>
        <v>1.9854415286296074</v>
      </c>
      <c r="H36">
        <f t="shared" si="9"/>
        <v>1.9947569751254606</v>
      </c>
      <c r="I36">
        <f t="shared" si="8"/>
        <v>6.8052262729176773E-3</v>
      </c>
      <c r="J36">
        <f t="shared" si="10"/>
        <v>-1.368866533200406</v>
      </c>
      <c r="Q36">
        <f t="shared" si="3"/>
        <v>1.9935001254611013</v>
      </c>
      <c r="R36">
        <f t="shared" si="2"/>
        <v>5.7999156591262086E-3</v>
      </c>
      <c r="S36" s="14">
        <f t="shared" si="4"/>
        <v>-1.3894334512974587</v>
      </c>
      <c r="T36" s="4">
        <f>AVERAGE(T29:T33)</f>
        <v>100.42878771916051</v>
      </c>
      <c r="U36" s="4">
        <f>C36</f>
        <v>100.416325516545</v>
      </c>
      <c r="V36" s="4">
        <f t="shared" si="13"/>
        <v>-1.2462202615509455E-2</v>
      </c>
      <c r="W36">
        <f>F36</f>
        <v>3.0571389728096601</v>
      </c>
      <c r="X36">
        <f>AVERAGE(X27:X33)</f>
        <v>3.0570420116947772</v>
      </c>
      <c r="Y36" s="21">
        <f>W36-X36</f>
        <v>9.69611148828875E-5</v>
      </c>
      <c r="Z36" s="37">
        <v>44965.572916666664</v>
      </c>
      <c r="AA36" s="36">
        <v>3.0564974842767199</v>
      </c>
      <c r="AB36">
        <f t="shared" si="1"/>
        <v>97.359828032268283</v>
      </c>
      <c r="AC36">
        <f t="shared" si="5"/>
        <v>97.378519254908142</v>
      </c>
      <c r="AD36">
        <f t="shared" si="6"/>
        <v>1.3296674589859751E-2</v>
      </c>
      <c r="AE36" s="14">
        <f t="shared" si="7"/>
        <v>-1.4057065556912418</v>
      </c>
      <c r="AF36">
        <f>AVERAGE(AF27:AF33)</f>
        <v>100.41551751486925</v>
      </c>
      <c r="AG36" s="14">
        <f>C36</f>
        <v>100.416325516545</v>
      </c>
      <c r="AH36">
        <f t="shared" si="11"/>
        <v>8.080016757503472E-4</v>
      </c>
      <c r="AI36" s="19">
        <f>AA36</f>
        <v>3.0564974842767199</v>
      </c>
      <c r="AL36">
        <f>AVERAGE(AJ25:AJ33)</f>
        <v>3.0569916082809163</v>
      </c>
      <c r="AM36">
        <f t="shared" si="12"/>
        <v>4.9412400419646119E-4</v>
      </c>
    </row>
    <row r="37" spans="1:39">
      <c r="A37" s="10">
        <v>44965</v>
      </c>
      <c r="B37" s="11">
        <v>7.6388888875953895E-2</v>
      </c>
      <c r="C37" s="12">
        <v>100.401241297328</v>
      </c>
      <c r="D37" s="13">
        <v>44965.576388888898</v>
      </c>
      <c r="E37" s="12">
        <v>98.425987664041998</v>
      </c>
      <c r="F37" s="12">
        <v>3.0577454068241399</v>
      </c>
      <c r="G37" s="14">
        <f t="shared" si="0"/>
        <v>1.9752536332860018</v>
      </c>
      <c r="H37" s="14">
        <f t="shared" si="9"/>
        <v>1.9920206208931006</v>
      </c>
      <c r="I37" s="14">
        <f t="shared" si="8"/>
        <v>1.0398144146481847E-2</v>
      </c>
      <c r="J37" s="14">
        <f t="shared" si="10"/>
        <v>-1.6124980930151696</v>
      </c>
      <c r="K37">
        <f>C37*-1</f>
        <v>-100.401241297328</v>
      </c>
      <c r="M37">
        <f>ABS(K37)-L34</f>
        <v>-1.4091823946600357E-2</v>
      </c>
      <c r="N37">
        <f>F37</f>
        <v>3.0577454068241399</v>
      </c>
      <c r="P37">
        <f>N37-ABS(O34)</f>
        <v>9.4174588380946389E-4</v>
      </c>
      <c r="Q37">
        <f t="shared" si="3"/>
        <v>1.9865161725181035</v>
      </c>
      <c r="R37">
        <f t="shared" ref="R37:R68" si="22">_xlfn.STDEV.P(G35:G37)</f>
        <v>9.6644664759256392E-3</v>
      </c>
      <c r="S37">
        <f t="shared" si="4"/>
        <v>-1.1653555072240078</v>
      </c>
      <c r="Y37" s="21"/>
      <c r="Z37" s="37">
        <v>44965.576388888891</v>
      </c>
      <c r="AA37" s="36">
        <v>3.0577510000000001</v>
      </c>
      <c r="AB37">
        <f t="shared" si="1"/>
        <v>97.343490297328003</v>
      </c>
      <c r="AC37">
        <f t="shared" si="5"/>
        <v>97.363133221882322</v>
      </c>
      <c r="AD37">
        <f t="shared" si="6"/>
        <v>1.7544084542616176E-2</v>
      </c>
      <c r="AE37">
        <f t="shared" si="7"/>
        <v>-1.1196323471084597</v>
      </c>
    </row>
    <row r="38" spans="1:39">
      <c r="A38" s="8">
        <v>44965</v>
      </c>
      <c r="B38" s="6">
        <v>7.9861111124046105E-2</v>
      </c>
      <c r="C38" s="5">
        <v>100.423248223724</v>
      </c>
      <c r="D38" s="9">
        <v>44965.579861111102</v>
      </c>
      <c r="E38" s="5">
        <v>98.431363137254905</v>
      </c>
      <c r="F38" s="5">
        <v>3.0570839215686201</v>
      </c>
      <c r="G38">
        <f t="shared" si="0"/>
        <v>1.9918850864690967</v>
      </c>
      <c r="H38">
        <f t="shared" si="9"/>
        <v>1.9895278192276806</v>
      </c>
      <c r="I38">
        <f t="shared" si="8"/>
        <v>8.4565218445910497E-3</v>
      </c>
      <c r="J38">
        <f t="shared" si="10"/>
        <v>0.27875139268088128</v>
      </c>
      <c r="Q38">
        <f t="shared" si="3"/>
        <v>1.9841934161282353</v>
      </c>
      <c r="R38">
        <f t="shared" si="22"/>
        <v>6.8468799394288769E-3</v>
      </c>
      <c r="S38">
        <f t="shared" si="4"/>
        <v>1.1233832649186146</v>
      </c>
      <c r="Y38" s="21"/>
      <c r="Z38" s="37">
        <v>44965.579861111109</v>
      </c>
      <c r="AA38" s="36">
        <v>3.0513090909090899</v>
      </c>
      <c r="AB38">
        <f t="shared" si="1"/>
        <v>97.371939132814916</v>
      </c>
      <c r="AC38">
        <f t="shared" si="5"/>
        <v>97.358419154137081</v>
      </c>
      <c r="AD38">
        <f t="shared" si="6"/>
        <v>1.1656836715902437E-2</v>
      </c>
      <c r="AE38">
        <f t="shared" si="7"/>
        <v>1.1598325521185542</v>
      </c>
    </row>
    <row r="39" spans="1:39">
      <c r="A39" s="8">
        <v>44965</v>
      </c>
      <c r="B39" s="6">
        <v>8.3333333343034596E-2</v>
      </c>
      <c r="C39" s="5">
        <v>100.412721923169</v>
      </c>
      <c r="D39" s="9">
        <v>44965.583333333299</v>
      </c>
      <c r="E39" s="5">
        <v>98.427571641791005</v>
      </c>
      <c r="F39" s="5">
        <v>3.0575432835820799</v>
      </c>
      <c r="G39">
        <f t="shared" si="0"/>
        <v>1.9851502813779973</v>
      </c>
      <c r="H39">
        <f t="shared" si="9"/>
        <v>1.9873167770802809</v>
      </c>
      <c r="I39">
        <f t="shared" si="8"/>
        <v>7.8446388583256685E-3</v>
      </c>
      <c r="J39">
        <f t="shared" si="10"/>
        <v>-0.27617532704953152</v>
      </c>
      <c r="Q39">
        <f t="shared" si="3"/>
        <v>1.984096333711032</v>
      </c>
      <c r="R39">
        <f t="shared" si="22"/>
        <v>6.8305399010081015E-3</v>
      </c>
      <c r="S39">
        <f t="shared" si="4"/>
        <v>0.1542993207330165</v>
      </c>
      <c r="Y39" s="21"/>
      <c r="Z39" s="37">
        <v>44965.583333333336</v>
      </c>
      <c r="AA39" s="36">
        <v>3.0575496575342398</v>
      </c>
      <c r="AB39">
        <f t="shared" si="1"/>
        <v>97.355172265634764</v>
      </c>
      <c r="AC39">
        <f t="shared" si="5"/>
        <v>97.356867231925889</v>
      </c>
      <c r="AD39">
        <f t="shared" si="6"/>
        <v>1.1675865226651821E-2</v>
      </c>
      <c r="AE39">
        <f t="shared" si="7"/>
        <v>-0.14516836724501275</v>
      </c>
    </row>
    <row r="40" spans="1:39">
      <c r="A40" s="8">
        <v>44965</v>
      </c>
      <c r="B40" s="6">
        <v>8.6805555562023101E-2</v>
      </c>
      <c r="C40" s="5">
        <v>100.422107846369</v>
      </c>
      <c r="D40" s="9">
        <v>44965.586805555598</v>
      </c>
      <c r="E40" s="5">
        <v>98.434275609756099</v>
      </c>
      <c r="F40" s="5">
        <v>3.05672764227642</v>
      </c>
      <c r="G40">
        <f t="shared" si="0"/>
        <v>1.9878322366129026</v>
      </c>
      <c r="H40">
        <f t="shared" si="9"/>
        <v>1.9851125532751213</v>
      </c>
      <c r="I40">
        <f t="shared" si="8"/>
        <v>5.4876558723515097E-3</v>
      </c>
      <c r="J40">
        <f t="shared" si="10"/>
        <v>0.49560019816183881</v>
      </c>
      <c r="Q40">
        <f t="shared" si="3"/>
        <v>1.9882892014866655</v>
      </c>
      <c r="R40">
        <f t="shared" si="22"/>
        <v>2.768394549874749E-3</v>
      </c>
      <c r="S40">
        <f t="shared" si="4"/>
        <v>-0.16506493764899735</v>
      </c>
      <c r="Y40" s="21"/>
      <c r="Z40" s="37">
        <v>44965.586805555555</v>
      </c>
      <c r="AA40" s="36">
        <v>3.0563707482993201</v>
      </c>
      <c r="AB40">
        <f t="shared" si="1"/>
        <v>97.365737098069687</v>
      </c>
      <c r="AC40">
        <f t="shared" si="5"/>
        <v>97.364282832173117</v>
      </c>
      <c r="AD40">
        <f t="shared" si="6"/>
        <v>6.9218555187006339E-3</v>
      </c>
      <c r="AE40">
        <f t="shared" si="7"/>
        <v>0.2100976960065889</v>
      </c>
    </row>
    <row r="41" spans="1:39">
      <c r="A41" s="8">
        <v>44965</v>
      </c>
      <c r="B41" s="6">
        <v>9.0277777781011495E-2</v>
      </c>
      <c r="C41" s="5">
        <v>100.410110215556</v>
      </c>
      <c r="D41" s="9">
        <v>44965.590277777803</v>
      </c>
      <c r="E41" s="5">
        <v>98.422836599423604</v>
      </c>
      <c r="F41" s="5">
        <v>3.0579769452449499</v>
      </c>
      <c r="G41">
        <f t="shared" si="0"/>
        <v>1.9872736161323985</v>
      </c>
      <c r="H41">
        <f t="shared" si="9"/>
        <v>1.9854789707756795</v>
      </c>
      <c r="I41">
        <f t="shared" si="8"/>
        <v>5.5581020831294145E-3</v>
      </c>
      <c r="J41">
        <f t="shared" si="10"/>
        <v>0.32288816036077117</v>
      </c>
      <c r="Q41">
        <f t="shared" si="3"/>
        <v>1.9867520447077662</v>
      </c>
      <c r="R41">
        <f t="shared" si="22"/>
        <v>1.1553494518265282E-3</v>
      </c>
      <c r="S41">
        <f t="shared" si="4"/>
        <v>0.45144040515854628</v>
      </c>
      <c r="Y41" s="21"/>
      <c r="Z41" s="37">
        <v>44965.590277777781</v>
      </c>
      <c r="AA41" s="36">
        <v>3.0581615384615302</v>
      </c>
      <c r="AB41">
        <f t="shared" si="1"/>
        <v>97.35194867709447</v>
      </c>
      <c r="AC41">
        <f t="shared" si="5"/>
        <v>97.357619346932964</v>
      </c>
      <c r="AD41">
        <f t="shared" si="6"/>
        <v>5.8890459559812524E-3</v>
      </c>
      <c r="AE41">
        <f t="shared" si="7"/>
        <v>-0.96291825210411786</v>
      </c>
    </row>
    <row r="42" spans="1:39">
      <c r="A42" s="8">
        <v>44965</v>
      </c>
      <c r="B42" s="6">
        <v>9.375E-2</v>
      </c>
      <c r="C42" s="5">
        <v>100.406054462306</v>
      </c>
      <c r="D42" s="9">
        <v>44965.59375</v>
      </c>
      <c r="E42" s="5">
        <v>98.419404385964896</v>
      </c>
      <c r="F42" s="5">
        <v>3.05854824561403</v>
      </c>
      <c r="G42">
        <f t="shared" si="0"/>
        <v>1.9866500763411068</v>
      </c>
      <c r="H42">
        <f t="shared" si="9"/>
        <v>1.9877582593867005</v>
      </c>
      <c r="I42">
        <f t="shared" si="8"/>
        <v>2.2494742691729682E-3</v>
      </c>
      <c r="J42">
        <f t="shared" si="10"/>
        <v>-0.49264090760242835</v>
      </c>
      <c r="Q42">
        <f t="shared" si="3"/>
        <v>1.9872519763621359</v>
      </c>
      <c r="R42">
        <f t="shared" si="22"/>
        <v>4.8285742325995931E-4</v>
      </c>
      <c r="S42">
        <f t="shared" si="4"/>
        <v>-1.2465377812055762</v>
      </c>
      <c r="Y42" s="21"/>
      <c r="Z42" s="37">
        <v>44965.59375</v>
      </c>
      <c r="AA42" s="36">
        <v>3.05876008771929</v>
      </c>
      <c r="AB42">
        <f t="shared" si="1"/>
        <v>97.34729437458671</v>
      </c>
      <c r="AC42">
        <f t="shared" si="5"/>
        <v>97.354993383250303</v>
      </c>
      <c r="AD42">
        <f t="shared" si="6"/>
        <v>7.8309722277994601E-3</v>
      </c>
      <c r="AE42">
        <f t="shared" si="7"/>
        <v>-0.98314850820975697</v>
      </c>
    </row>
    <row r="43" spans="1:39">
      <c r="A43" s="15">
        <v>44965</v>
      </c>
      <c r="B43" s="16">
        <v>9.7222222218988505E-2</v>
      </c>
      <c r="C43" s="17">
        <v>100.420087080616</v>
      </c>
      <c r="D43" s="18">
        <v>44965.597222222197</v>
      </c>
      <c r="E43" s="17">
        <v>98.427274615384604</v>
      </c>
      <c r="F43" s="17">
        <v>3.0575884615384599</v>
      </c>
      <c r="G43" s="19">
        <f t="shared" si="0"/>
        <v>1.9928124652313954</v>
      </c>
      <c r="H43" s="19">
        <f t="shared" si="9"/>
        <v>1.9879437351391602</v>
      </c>
      <c r="I43" s="19">
        <f t="shared" si="8"/>
        <v>2.5939530110298398E-3</v>
      </c>
      <c r="J43" s="19">
        <f t="shared" si="10"/>
        <v>1.8769538505642573</v>
      </c>
      <c r="K43">
        <f t="shared" ref="K43:K44" si="23">C43</f>
        <v>100.420087080616</v>
      </c>
      <c r="N43">
        <f t="shared" ref="N43:N44" si="24">F43*-1</f>
        <v>-3.0575884615384599</v>
      </c>
      <c r="Q43">
        <f t="shared" si="3"/>
        <v>1.9889120525683002</v>
      </c>
      <c r="R43">
        <f t="shared" si="22"/>
        <v>2.7697309947184419E-3</v>
      </c>
      <c r="S43" s="19">
        <f t="shared" si="4"/>
        <v>1.4082279725117359</v>
      </c>
      <c r="T43" s="4">
        <f t="shared" ref="T43:T44" si="25">C43</f>
        <v>100.420087080616</v>
      </c>
      <c r="X43">
        <f t="shared" ref="X43:X44" si="26">F43</f>
        <v>3.0575884615384599</v>
      </c>
      <c r="Y43" s="21"/>
      <c r="Z43" s="37">
        <v>44965.597222222219</v>
      </c>
      <c r="AA43" s="36">
        <v>3.05766153846153</v>
      </c>
      <c r="AB43">
        <f t="shared" si="1"/>
        <v>97.362425542154469</v>
      </c>
      <c r="AC43">
        <f t="shared" si="5"/>
        <v>97.35388953127854</v>
      </c>
      <c r="AD43">
        <f t="shared" si="6"/>
        <v>6.3278877051664894E-3</v>
      </c>
      <c r="AE43" s="19">
        <f t="shared" si="7"/>
        <v>1.3489510676618963</v>
      </c>
      <c r="AF43" s="19">
        <f>C43</f>
        <v>100.420087080616</v>
      </c>
      <c r="AI43">
        <f>AI36</f>
        <v>3.0564974842767199</v>
      </c>
      <c r="AJ43" s="14">
        <f>AA43</f>
        <v>3.05766153846153</v>
      </c>
      <c r="AK43">
        <f t="shared" si="15"/>
        <v>-1.1640541848101371E-3</v>
      </c>
    </row>
    <row r="44" spans="1:39">
      <c r="A44" s="15">
        <v>44965</v>
      </c>
      <c r="B44" s="16">
        <v>0.100694444437977</v>
      </c>
      <c r="C44" s="17">
        <v>100.429892528087</v>
      </c>
      <c r="D44" s="18">
        <v>44965.600694444402</v>
      </c>
      <c r="E44" s="17">
        <v>98.428082550335503</v>
      </c>
      <c r="F44" s="17">
        <v>3.05748322147651</v>
      </c>
      <c r="G44" s="19">
        <f t="shared" si="0"/>
        <v>2.0018099777514919</v>
      </c>
      <c r="H44" s="19">
        <f t="shared" si="9"/>
        <v>1.9912756744138591</v>
      </c>
      <c r="I44" s="19">
        <f t="shared" si="8"/>
        <v>5.7026864675175587E-3</v>
      </c>
      <c r="J44" s="19">
        <f t="shared" si="10"/>
        <v>1.8472527636993745</v>
      </c>
      <c r="K44">
        <f t="shared" si="23"/>
        <v>100.429892528087</v>
      </c>
      <c r="N44">
        <f t="shared" si="24"/>
        <v>-3.05748322147651</v>
      </c>
      <c r="Q44">
        <f t="shared" si="3"/>
        <v>1.9937575064413313</v>
      </c>
      <c r="R44">
        <f t="shared" si="22"/>
        <v>6.2249754944367613E-3</v>
      </c>
      <c r="S44" s="19">
        <f t="shared" si="4"/>
        <v>1.2935747807131273</v>
      </c>
      <c r="T44" s="4">
        <f t="shared" si="25"/>
        <v>100.429892528087</v>
      </c>
      <c r="X44">
        <f t="shared" si="26"/>
        <v>3.05748322147651</v>
      </c>
      <c r="Y44" s="21"/>
      <c r="Z44" s="37">
        <v>44965.600694444445</v>
      </c>
      <c r="AA44" s="36">
        <v>3.05448187919463</v>
      </c>
      <c r="AB44">
        <f t="shared" si="1"/>
        <v>97.37541064889237</v>
      </c>
      <c r="AC44">
        <f t="shared" si="5"/>
        <v>97.361710188544521</v>
      </c>
      <c r="AD44">
        <f t="shared" si="6"/>
        <v>1.1489561009839331E-2</v>
      </c>
      <c r="AE44">
        <f t="shared" si="7"/>
        <v>1.1924267895105909</v>
      </c>
    </row>
    <row r="45" spans="1:39">
      <c r="A45" s="8">
        <v>44965</v>
      </c>
      <c r="B45" s="6">
        <v>0.104166666656965</v>
      </c>
      <c r="C45" s="5">
        <v>100.41568132205499</v>
      </c>
      <c r="D45" s="9">
        <v>44965.604166666701</v>
      </c>
      <c r="E45" s="5">
        <v>98.427741850220201</v>
      </c>
      <c r="F45" s="5">
        <v>3.0575528634361202</v>
      </c>
      <c r="G45">
        <f t="shared" si="0"/>
        <v>1.9879394718347925</v>
      </c>
      <c r="H45">
        <f t="shared" si="9"/>
        <v>1.9912971214582371</v>
      </c>
      <c r="I45">
        <f t="shared" si="8"/>
        <v>5.6898831027533724E-3</v>
      </c>
      <c r="J45">
        <f t="shared" si="10"/>
        <v>-0.59010871801915554</v>
      </c>
      <c r="Q45">
        <f t="shared" si="3"/>
        <v>1.9941873049392267</v>
      </c>
      <c r="R45">
        <f t="shared" si="22"/>
        <v>5.7454545374565884E-3</v>
      </c>
      <c r="S45">
        <f t="shared" si="4"/>
        <v>-1.0874393076652948</v>
      </c>
      <c r="Y45" s="21"/>
      <c r="Z45" s="37">
        <v>44965.604166666664</v>
      </c>
      <c r="AA45" s="36">
        <v>3.0571683501683502</v>
      </c>
      <c r="AB45">
        <f t="shared" si="1"/>
        <v>97.35851297188664</v>
      </c>
      <c r="AC45">
        <f t="shared" si="5"/>
        <v>97.365449720977821</v>
      </c>
      <c r="AD45">
        <f t="shared" si="6"/>
        <v>7.2222856591813381E-3</v>
      </c>
      <c r="AE45">
        <f t="shared" si="7"/>
        <v>-0.9604645147707821</v>
      </c>
    </row>
    <row r="46" spans="1:39">
      <c r="A46" s="8">
        <v>44965</v>
      </c>
      <c r="B46" s="6">
        <v>0.10763888887595401</v>
      </c>
      <c r="C46" s="5">
        <v>100.428532584553</v>
      </c>
      <c r="D46" s="9">
        <v>44965.607638888898</v>
      </c>
      <c r="E46" s="5">
        <v>98.427999999999997</v>
      </c>
      <c r="F46" s="5">
        <v>3.0574999999999899</v>
      </c>
      <c r="G46">
        <f t="shared" si="0"/>
        <v>2.0005325845529995</v>
      </c>
      <c r="H46">
        <f t="shared" si="9"/>
        <v>1.9939489151423573</v>
      </c>
      <c r="I46">
        <f t="shared" si="8"/>
        <v>6.2580984870320138E-3</v>
      </c>
      <c r="J46">
        <f t="shared" si="10"/>
        <v>1.0520239373485234</v>
      </c>
      <c r="Q46">
        <f t="shared" si="3"/>
        <v>1.996760678046428</v>
      </c>
      <c r="R46">
        <f t="shared" si="22"/>
        <v>6.2592966919634233E-3</v>
      </c>
      <c r="S46">
        <f t="shared" si="4"/>
        <v>0.60260867829040043</v>
      </c>
      <c r="Y46" s="21"/>
      <c r="Z46" s="37">
        <v>44965.607638888891</v>
      </c>
      <c r="AA46" s="36">
        <v>3.0573677631578899</v>
      </c>
      <c r="AB46">
        <f t="shared" si="1"/>
        <v>97.371164821395112</v>
      </c>
      <c r="AC46">
        <f t="shared" si="5"/>
        <v>97.368362814058045</v>
      </c>
      <c r="AD46">
        <f t="shared" si="6"/>
        <v>7.1773396132199978E-3</v>
      </c>
      <c r="AE46">
        <f t="shared" si="7"/>
        <v>0.39039637080930184</v>
      </c>
    </row>
    <row r="47" spans="1:39">
      <c r="A47" s="15">
        <v>44965</v>
      </c>
      <c r="B47" s="16">
        <v>0.11111111112404599</v>
      </c>
      <c r="C47" s="17">
        <v>100.441649923838</v>
      </c>
      <c r="D47" s="18">
        <v>44965.611111111102</v>
      </c>
      <c r="E47" s="17">
        <v>98.427664436619693</v>
      </c>
      <c r="F47" s="17">
        <v>3.0575387323943599</v>
      </c>
      <c r="G47" s="19">
        <f t="shared" si="0"/>
        <v>2.0139854872183065</v>
      </c>
      <c r="H47" s="19">
        <f t="shared" si="9"/>
        <v>1.9994159973177972</v>
      </c>
      <c r="I47" s="19">
        <f t="shared" si="8"/>
        <v>8.8833013965526047E-3</v>
      </c>
      <c r="J47" s="19">
        <f t="shared" si="10"/>
        <v>1.6400985681025517</v>
      </c>
      <c r="K47">
        <f>C47</f>
        <v>100.441649923838</v>
      </c>
      <c r="N47">
        <f>F47*-1</f>
        <v>-3.0575387323943599</v>
      </c>
      <c r="Q47">
        <f t="shared" si="3"/>
        <v>2.0008191812020328</v>
      </c>
      <c r="R47">
        <f t="shared" si="22"/>
        <v>1.0635172230825734E-2</v>
      </c>
      <c r="S47">
        <f t="shared" si="4"/>
        <v>1.2379965016562229</v>
      </c>
      <c r="Y47" s="21"/>
      <c r="Z47" s="37">
        <v>44965.611111111109</v>
      </c>
      <c r="AA47" s="36">
        <v>3.0580785953177201</v>
      </c>
      <c r="AB47">
        <f t="shared" si="1"/>
        <v>97.383571328520276</v>
      </c>
      <c r="AC47">
        <f t="shared" si="5"/>
        <v>97.371083040600681</v>
      </c>
      <c r="AD47">
        <f t="shared" si="6"/>
        <v>1.0230194698974081E-2</v>
      </c>
      <c r="AE47">
        <f t="shared" si="7"/>
        <v>1.2207282741986794</v>
      </c>
    </row>
    <row r="48" spans="1:39">
      <c r="A48" s="8">
        <v>44965</v>
      </c>
      <c r="B48" s="6">
        <v>0.114583333343035</v>
      </c>
      <c r="C48" s="5">
        <v>100.42458435731</v>
      </c>
      <c r="D48" s="9">
        <v>44965.614583333299</v>
      </c>
      <c r="E48" s="5">
        <v>98.427999999999997</v>
      </c>
      <c r="F48" s="5">
        <v>3.0575000000000001</v>
      </c>
      <c r="G48">
        <f t="shared" si="0"/>
        <v>1.9965843573099988</v>
      </c>
      <c r="H48">
        <f t="shared" si="9"/>
        <v>2.0001703757335179</v>
      </c>
      <c r="I48">
        <f t="shared" si="8"/>
        <v>8.4395655534756989E-3</v>
      </c>
      <c r="J48">
        <f t="shared" si="10"/>
        <v>-0.42490557135872686</v>
      </c>
      <c r="L48">
        <f>AVERAGE(K43:K47)</f>
        <v>100.43054317751366</v>
      </c>
      <c r="Q48">
        <f t="shared" si="3"/>
        <v>2.0037008096937683</v>
      </c>
      <c r="R48">
        <f t="shared" si="22"/>
        <v>7.4488508477661298E-3</v>
      </c>
      <c r="S48">
        <f t="shared" si="4"/>
        <v>-0.95537587330046236</v>
      </c>
      <c r="Y48" s="21"/>
      <c r="Z48" s="37">
        <v>44965.614583333336</v>
      </c>
      <c r="AA48" s="36">
        <v>3.0571438016528898</v>
      </c>
      <c r="AB48">
        <f t="shared" si="1"/>
        <v>97.367440555657112</v>
      </c>
      <c r="AC48">
        <f t="shared" si="5"/>
        <v>97.374058901857509</v>
      </c>
      <c r="AD48">
        <f t="shared" si="6"/>
        <v>6.8960005115442785E-3</v>
      </c>
      <c r="AE48">
        <f t="shared" si="7"/>
        <v>-0.9597369068227628</v>
      </c>
    </row>
    <row r="49" spans="1:39">
      <c r="A49" s="8">
        <v>44965</v>
      </c>
      <c r="B49" s="6">
        <v>0.118055555562023</v>
      </c>
      <c r="C49" s="5">
        <v>100.422768660206</v>
      </c>
      <c r="D49" s="9">
        <v>44965.618055555598</v>
      </c>
      <c r="E49" s="5">
        <v>98.423767313915803</v>
      </c>
      <c r="F49" s="5">
        <v>3.0579935275080898</v>
      </c>
      <c r="G49">
        <f t="shared" si="0"/>
        <v>1.9990013462901999</v>
      </c>
      <c r="H49">
        <f t="shared" si="9"/>
        <v>1.9996086494412595</v>
      </c>
      <c r="I49">
        <f t="shared" si="8"/>
        <v>8.4051411241215391E-3</v>
      </c>
      <c r="J49">
        <f t="shared" si="10"/>
        <v>-7.2253772077275485E-2</v>
      </c>
      <c r="Q49">
        <f t="shared" si="3"/>
        <v>2.0031903969395017</v>
      </c>
      <c r="R49">
        <f t="shared" si="22"/>
        <v>7.6967932512296815E-3</v>
      </c>
      <c r="S49">
        <f t="shared" si="4"/>
        <v>-0.54425921452841375</v>
      </c>
      <c r="Y49" s="21"/>
      <c r="Z49" s="37">
        <v>44965.618055555555</v>
      </c>
      <c r="AA49" s="36">
        <v>3.05707654723127</v>
      </c>
      <c r="AB49">
        <f t="shared" si="1"/>
        <v>97.365692112974727</v>
      </c>
      <c r="AC49">
        <f t="shared" si="5"/>
        <v>97.372234665717372</v>
      </c>
      <c r="AD49">
        <f t="shared" si="6"/>
        <v>8.0479482098838196E-3</v>
      </c>
      <c r="AE49">
        <f t="shared" si="7"/>
        <v>-0.8129466756022522</v>
      </c>
    </row>
    <row r="50" spans="1:39">
      <c r="A50" s="8">
        <v>44965</v>
      </c>
      <c r="B50" s="6">
        <v>0.12152777778101199</v>
      </c>
      <c r="C50" s="5">
        <v>100.413790243948</v>
      </c>
      <c r="D50" s="9">
        <v>44965.621527777803</v>
      </c>
      <c r="E50" s="5">
        <v>98.419394139194097</v>
      </c>
      <c r="F50" s="5">
        <v>3.0590091575091498</v>
      </c>
      <c r="G50">
        <f t="shared" si="0"/>
        <v>1.9943961047539034</v>
      </c>
      <c r="H50">
        <f t="shared" si="9"/>
        <v>2.0008999760250816</v>
      </c>
      <c r="I50">
        <f t="shared" si="8"/>
        <v>6.8687012012167165E-3</v>
      </c>
      <c r="J50">
        <f t="shared" si="10"/>
        <v>-0.9468851651351714</v>
      </c>
      <c r="Q50">
        <f t="shared" si="3"/>
        <v>1.9966606027847007</v>
      </c>
      <c r="R50">
        <f t="shared" si="22"/>
        <v>1.880854846644117E-3</v>
      </c>
      <c r="S50">
        <f t="shared" si="4"/>
        <v>-1.2039727759096905</v>
      </c>
      <c r="Y50" s="21"/>
      <c r="Z50" s="37">
        <v>44965.621527777781</v>
      </c>
      <c r="AA50" s="36">
        <v>3.0554634560906502</v>
      </c>
      <c r="AB50">
        <f t="shared" si="1"/>
        <v>97.358326787857351</v>
      </c>
      <c r="AC50">
        <f t="shared" si="5"/>
        <v>97.363819818829725</v>
      </c>
      <c r="AD50">
        <f t="shared" si="6"/>
        <v>3.9492028648013813E-3</v>
      </c>
      <c r="AE50" s="14">
        <f t="shared" si="7"/>
        <v>-1.3909214493215649</v>
      </c>
      <c r="AF50">
        <f>AF43</f>
        <v>100.420087080616</v>
      </c>
      <c r="AG50" s="14">
        <f t="shared" ref="AG50:AG51" si="27">C50</f>
        <v>100.413790243948</v>
      </c>
      <c r="AH50">
        <f t="shared" si="11"/>
        <v>-6.2968366679996279E-3</v>
      </c>
      <c r="AI50" s="19">
        <f t="shared" ref="AI50:AI51" si="28">AA50</f>
        <v>3.0554634560906502</v>
      </c>
      <c r="AL50">
        <f>AJ43</f>
        <v>3.05766153846153</v>
      </c>
      <c r="AM50">
        <f t="shared" si="12"/>
        <v>2.1980823708798169E-3</v>
      </c>
    </row>
    <row r="51" spans="1:39">
      <c r="A51" s="8">
        <v>44965</v>
      </c>
      <c r="B51" s="6">
        <v>0.125</v>
      </c>
      <c r="C51" s="5">
        <v>100.408269168092</v>
      </c>
      <c r="D51" s="9">
        <v>44965.625</v>
      </c>
      <c r="E51" s="5">
        <v>98.415754125412505</v>
      </c>
      <c r="F51" s="5">
        <v>3.0589933993399301</v>
      </c>
      <c r="G51">
        <f t="shared" si="0"/>
        <v>1.9925150426795</v>
      </c>
      <c r="H51">
        <f t="shared" si="9"/>
        <v>1.9992964676503817</v>
      </c>
      <c r="I51">
        <f t="shared" si="8"/>
        <v>7.6578223554141633E-3</v>
      </c>
      <c r="J51">
        <f t="shared" si="10"/>
        <v>-0.88555527356771391</v>
      </c>
      <c r="Q51">
        <f t="shared" si="3"/>
        <v>1.9953041645745344</v>
      </c>
      <c r="R51">
        <f t="shared" si="22"/>
        <v>2.7247584738135351E-3</v>
      </c>
      <c r="S51">
        <f t="shared" si="4"/>
        <v>-1.0236216977906389</v>
      </c>
      <c r="Y51" s="21"/>
      <c r="Z51" s="37">
        <v>44965.625</v>
      </c>
      <c r="AA51" s="36">
        <v>3.0589130434782601</v>
      </c>
      <c r="AB51">
        <f t="shared" si="1"/>
        <v>97.349356124613749</v>
      </c>
      <c r="AC51">
        <f t="shared" si="5"/>
        <v>97.357791675148619</v>
      </c>
      <c r="AD51">
        <f t="shared" si="6"/>
        <v>6.6798646763139256E-3</v>
      </c>
      <c r="AE51" s="14">
        <f t="shared" si="7"/>
        <v>-1.2628325488061469</v>
      </c>
      <c r="AF51">
        <f>C53</f>
        <v>100.401743871462</v>
      </c>
      <c r="AG51" s="14">
        <f t="shared" si="27"/>
        <v>100.408269168092</v>
      </c>
      <c r="AH51">
        <f t="shared" si="11"/>
        <v>6.5252966300022308E-3</v>
      </c>
      <c r="AI51" s="19">
        <f t="shared" si="28"/>
        <v>3.0589130434782601</v>
      </c>
      <c r="AL51">
        <f>AA57</f>
        <v>3.0589899999999899</v>
      </c>
      <c r="AM51">
        <f t="shared" si="12"/>
        <v>7.6956521729787397E-5</v>
      </c>
    </row>
    <row r="52" spans="1:39">
      <c r="A52" s="8">
        <v>44965</v>
      </c>
      <c r="B52" s="6">
        <v>0.12847222221898799</v>
      </c>
      <c r="C52" s="5">
        <v>100.40495375118201</v>
      </c>
      <c r="D52" s="9">
        <v>44965.628472222197</v>
      </c>
      <c r="E52" s="5">
        <v>98.410314697406307</v>
      </c>
      <c r="F52" s="5">
        <v>3.0596538904899102</v>
      </c>
      <c r="G52">
        <f t="shared" si="0"/>
        <v>1.9946390537756997</v>
      </c>
      <c r="H52">
        <f t="shared" si="9"/>
        <v>1.9954271809618604</v>
      </c>
      <c r="I52">
        <f t="shared" si="8"/>
        <v>2.2035665126682591E-3</v>
      </c>
      <c r="J52">
        <f t="shared" si="10"/>
        <v>-0.35765981268538893</v>
      </c>
      <c r="Q52">
        <f t="shared" si="3"/>
        <v>1.993850067069701</v>
      </c>
      <c r="R52">
        <f t="shared" si="22"/>
        <v>9.4920094417066578E-4</v>
      </c>
      <c r="S52">
        <f t="shared" si="4"/>
        <v>0.83121146354110254</v>
      </c>
      <c r="T52" s="4">
        <f>AVERAGE(T43:T44)</f>
        <v>100.4249898043515</v>
      </c>
      <c r="U52" s="4">
        <f>C53</f>
        <v>100.401743871462</v>
      </c>
      <c r="V52" s="4">
        <f>(U52-T52)</f>
        <v>-2.3245932889494725E-2</v>
      </c>
      <c r="Y52" s="21"/>
      <c r="Z52" s="37">
        <v>44965.628472222219</v>
      </c>
      <c r="AA52" s="36">
        <v>3.0599103321033199</v>
      </c>
      <c r="AB52">
        <f t="shared" si="1"/>
        <v>97.345043419078692</v>
      </c>
      <c r="AC52">
        <f t="shared" si="5"/>
        <v>97.350908777183278</v>
      </c>
      <c r="AD52">
        <f t="shared" si="6"/>
        <v>5.5329328587213275E-3</v>
      </c>
      <c r="AE52">
        <f t="shared" si="7"/>
        <v>-1.0600812000349287</v>
      </c>
    </row>
    <row r="53" spans="1:39">
      <c r="A53" s="8">
        <v>44965</v>
      </c>
      <c r="B53" s="6">
        <v>0.13194444443797701</v>
      </c>
      <c r="C53" s="5">
        <v>100.401743871462</v>
      </c>
      <c r="D53" s="9">
        <v>44965.631944444402</v>
      </c>
      <c r="E53" s="5">
        <v>98.404164765100603</v>
      </c>
      <c r="F53" s="5">
        <v>3.0603825503355702</v>
      </c>
      <c r="G53">
        <f t="shared" si="0"/>
        <v>1.9975791063613997</v>
      </c>
      <c r="H53">
        <f t="shared" si="9"/>
        <v>1.9956261307721406</v>
      </c>
      <c r="I53">
        <f t="shared" si="8"/>
        <v>2.3397584306164413E-3</v>
      </c>
      <c r="J53">
        <f t="shared" si="10"/>
        <v>0.83469112182857752</v>
      </c>
      <c r="L53">
        <f>C53*-1</f>
        <v>-100.401743871462</v>
      </c>
      <c r="M53">
        <f>ABS(L53)-L48</f>
        <v>-2.8799306051652707E-2</v>
      </c>
      <c r="Q53">
        <f t="shared" si="3"/>
        <v>1.9949110676055331</v>
      </c>
      <c r="R53">
        <f t="shared" si="22"/>
        <v>2.0763234953958707E-3</v>
      </c>
      <c r="S53" s="19">
        <f t="shared" si="4"/>
        <v>1.2849822110007689</v>
      </c>
      <c r="T53" s="4">
        <f>C53</f>
        <v>100.401743871462</v>
      </c>
      <c r="X53">
        <f>F53</f>
        <v>3.0603825503355702</v>
      </c>
      <c r="Y53" s="21"/>
      <c r="Z53" s="37">
        <v>44965.631944444445</v>
      </c>
      <c r="AA53" s="36">
        <v>3.05909717868338</v>
      </c>
      <c r="AB53">
        <f t="shared" si="1"/>
        <v>97.342646692778629</v>
      </c>
      <c r="AC53">
        <f t="shared" si="5"/>
        <v>97.345682078823685</v>
      </c>
      <c r="AD53">
        <f t="shared" si="6"/>
        <v>2.7760924083970323E-3</v>
      </c>
      <c r="AE53">
        <f t="shared" si="7"/>
        <v>-1.0934023795010239</v>
      </c>
    </row>
    <row r="54" spans="1:39">
      <c r="D54" s="9">
        <v>44965.635416666701</v>
      </c>
      <c r="E54" s="5">
        <v>98.397034653465298</v>
      </c>
      <c r="F54" s="5">
        <v>3.0615511551155099</v>
      </c>
      <c r="Y54" s="21"/>
      <c r="Z54" s="37">
        <v>44965.635416666664</v>
      </c>
      <c r="AA54" s="36">
        <v>3.0582887096774098</v>
      </c>
      <c r="AB54">
        <f t="shared" si="1"/>
        <v>-3.0582887096774098</v>
      </c>
      <c r="AC54">
        <f t="shared" si="5"/>
        <v>63.876467134059965</v>
      </c>
      <c r="AD54">
        <f t="shared" si="6"/>
        <v>47.330019764286497</v>
      </c>
      <c r="AE54" s="35"/>
    </row>
    <row r="55" spans="1:39">
      <c r="D55" s="9">
        <v>44965.638888888898</v>
      </c>
      <c r="E55" s="5">
        <v>98.387100000000004</v>
      </c>
      <c r="F55" s="5">
        <v>3.0625</v>
      </c>
      <c r="L55" s="7" t="s">
        <v>31</v>
      </c>
      <c r="M55">
        <f>SUM(M15:M53)</f>
        <v>-2.7097127428262979E-2</v>
      </c>
      <c r="Y55" s="21"/>
      <c r="Z55" s="37">
        <v>44965.638888888891</v>
      </c>
      <c r="AA55" s="36">
        <v>3.0600460251046</v>
      </c>
      <c r="AB55">
        <f t="shared" si="1"/>
        <v>-3.0600460251046</v>
      </c>
      <c r="AC55">
        <f t="shared" si="5"/>
        <v>30.408103985998874</v>
      </c>
      <c r="AD55">
        <f t="shared" si="6"/>
        <v>47.329869049021831</v>
      </c>
      <c r="AE55">
        <f t="shared" si="7"/>
        <v>-0.7071253456551696</v>
      </c>
    </row>
    <row r="56" spans="1:39">
      <c r="D56" s="9">
        <v>44965.642361111102</v>
      </c>
      <c r="E56" s="5">
        <v>98.3994</v>
      </c>
      <c r="F56" s="5">
        <v>3.0609999999999999</v>
      </c>
      <c r="Y56" s="21"/>
      <c r="Z56" s="37">
        <v>44965.642361111109</v>
      </c>
      <c r="AA56" s="36">
        <v>3.0620787292817599</v>
      </c>
      <c r="AB56">
        <f t="shared" si="1"/>
        <v>-3.0620787292817599</v>
      </c>
      <c r="AC56">
        <f t="shared" si="5"/>
        <v>-3.0601378213545902</v>
      </c>
      <c r="AD56">
        <f t="shared" si="6"/>
        <v>1.5486299458927536E-3</v>
      </c>
      <c r="AE56" s="35"/>
    </row>
    <row r="57" spans="1:39">
      <c r="D57" s="9">
        <v>44965.645833333299</v>
      </c>
      <c r="E57" s="5">
        <v>98.407643859649099</v>
      </c>
      <c r="F57" s="5">
        <v>3.0599824561403501</v>
      </c>
      <c r="W57">
        <f>F57</f>
        <v>3.0599824561403501</v>
      </c>
      <c r="X57">
        <f>AVERAGE(X43:X53)</f>
        <v>3.0584847444501797</v>
      </c>
      <c r="Y57" s="21">
        <f t="shared" ref="Y57" si="29">W57-X57</f>
        <v>1.4977116901704335E-3</v>
      </c>
      <c r="Z57" s="37">
        <v>44965.645833333336</v>
      </c>
      <c r="AA57" s="36">
        <v>3.0589899999999899</v>
      </c>
      <c r="AB57">
        <f t="shared" si="1"/>
        <v>-3.0589899999999899</v>
      </c>
      <c r="AC57">
        <f t="shared" si="5"/>
        <v>-3.0603715847954498</v>
      </c>
      <c r="AD57">
        <f t="shared" si="6"/>
        <v>1.2818096525994509E-3</v>
      </c>
      <c r="AE57">
        <f t="shared" si="7"/>
        <v>1.0778392818763076</v>
      </c>
      <c r="AI57">
        <f>AVERAGE(AI50:AI51)</f>
        <v>3.0571882497844554</v>
      </c>
      <c r="AJ57">
        <f>AA57</f>
        <v>3.0589899999999899</v>
      </c>
      <c r="AK57">
        <f t="shared" si="15"/>
        <v>-1.8017502155345255E-3</v>
      </c>
    </row>
    <row r="58" spans="1:39">
      <c r="U58" s="4" t="s">
        <v>32</v>
      </c>
      <c r="V58" s="4">
        <f>SUM(V15:V52)*10000</f>
        <v>-340.93671219991961</v>
      </c>
      <c r="Y58">
        <f>SUM(Y19:Y57)*100</f>
        <v>0.24908626927930833</v>
      </c>
    </row>
    <row r="59" spans="1:39">
      <c r="Z59" s="7" t="s">
        <v>20</v>
      </c>
    </row>
    <row r="60" spans="1:39">
      <c r="AG60" s="27" t="s">
        <v>23</v>
      </c>
      <c r="AH60">
        <f>SUM(AH6:AH51)*10000</f>
        <v>-180.13025097744162</v>
      </c>
      <c r="AJ60" s="27" t="s">
        <v>43</v>
      </c>
      <c r="AK60">
        <f>SUM(AK8:AK57)*100</f>
        <v>-0.27904854355744746</v>
      </c>
      <c r="AM60">
        <f>SUM(AM6:AM51)</f>
        <v>2.7997234285455086E-3</v>
      </c>
    </row>
  </sheetData>
  <autoFilter ref="A1:AE59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7"/>
  <sheetViews>
    <sheetView topLeftCell="A31" workbookViewId="0">
      <selection activeCell="AF57" sqref="AF57"/>
    </sheetView>
  </sheetViews>
  <sheetFormatPr defaultColWidth="8.88671875" defaultRowHeight="14.4"/>
  <cols>
    <col min="5" max="5" width="13.6640625" hidden="1" customWidth="1"/>
    <col min="6" max="12" width="9.5546875" hidden="1" customWidth="1"/>
    <col min="13" max="14" width="9.5546875" style="4" customWidth="1"/>
    <col min="15" max="15" width="8.88671875" style="4"/>
    <col min="19" max="19" width="13.6640625" bestFit="1" customWidth="1"/>
  </cols>
  <sheetData>
    <row r="1" spans="1:30">
      <c r="B1" t="s">
        <v>0</v>
      </c>
      <c r="D1" t="s">
        <v>28</v>
      </c>
      <c r="I1" s="27" t="s">
        <v>4</v>
      </c>
      <c r="J1" t="s">
        <v>11</v>
      </c>
      <c r="K1" t="s">
        <v>12</v>
      </c>
      <c r="L1" t="s">
        <v>13</v>
      </c>
      <c r="M1" s="4" t="s">
        <v>14</v>
      </c>
      <c r="N1" s="4" t="s">
        <v>15</v>
      </c>
      <c r="O1" s="4" t="s">
        <v>16</v>
      </c>
      <c r="P1" s="7" t="s">
        <v>17</v>
      </c>
      <c r="Q1" s="7" t="s">
        <v>18</v>
      </c>
      <c r="R1" s="7" t="s">
        <v>19</v>
      </c>
      <c r="T1" s="27" t="s">
        <v>58</v>
      </c>
      <c r="U1" s="27" t="s">
        <v>59</v>
      </c>
      <c r="V1" s="27" t="s">
        <v>45</v>
      </c>
      <c r="W1" s="27" t="s">
        <v>60</v>
      </c>
      <c r="X1" s="27" t="s">
        <v>47</v>
      </c>
      <c r="Y1" s="4" t="s">
        <v>14</v>
      </c>
      <c r="Z1" s="4" t="s">
        <v>15</v>
      </c>
      <c r="AA1" s="4" t="s">
        <v>16</v>
      </c>
      <c r="AB1" s="7" t="s">
        <v>17</v>
      </c>
      <c r="AC1" s="7" t="s">
        <v>18</v>
      </c>
      <c r="AD1" s="7" t="s">
        <v>19</v>
      </c>
    </row>
    <row r="2" spans="1:30">
      <c r="A2">
        <v>0</v>
      </c>
      <c r="B2" s="1">
        <v>44966</v>
      </c>
      <c r="C2" s="2">
        <v>0.39583333333333298</v>
      </c>
      <c r="D2">
        <v>100.48944554404</v>
      </c>
      <c r="E2" s="3">
        <v>44966.395833333299</v>
      </c>
      <c r="F2">
        <v>98.451158373205701</v>
      </c>
      <c r="G2" s="3">
        <v>44966.395833333299</v>
      </c>
      <c r="H2">
        <v>3.0555143540669798</v>
      </c>
      <c r="I2">
        <f>D2-F2</f>
        <v>2.0382871708342947</v>
      </c>
      <c r="S2" s="37">
        <v>44966.395833333336</v>
      </c>
      <c r="T2" s="36">
        <v>3.05526874999999</v>
      </c>
      <c r="U2">
        <f>D2-T2</f>
        <v>97.434176794039999</v>
      </c>
    </row>
    <row r="3" spans="1:30">
      <c r="A3">
        <v>1</v>
      </c>
      <c r="B3" s="1">
        <v>44966</v>
      </c>
      <c r="C3" s="2">
        <v>0.39930555555555602</v>
      </c>
      <c r="D3">
        <v>100.479517431565</v>
      </c>
      <c r="E3" s="3">
        <v>44966.399305555598</v>
      </c>
      <c r="F3">
        <v>98.456217241379306</v>
      </c>
      <c r="G3" s="3">
        <v>44966.399305555598</v>
      </c>
      <c r="H3">
        <v>3.0550344827586202</v>
      </c>
      <c r="I3">
        <f t="shared" ref="I3:I56" si="0">D3-F3</f>
        <v>2.0233001901856937</v>
      </c>
      <c r="S3" s="37">
        <v>44966.399305555555</v>
      </c>
      <c r="T3" s="36">
        <v>3.05543004926108</v>
      </c>
      <c r="U3">
        <f t="shared" ref="U3:U57" si="1">D3-T3</f>
        <v>97.424087382303924</v>
      </c>
    </row>
    <row r="4" spans="1:30">
      <c r="A4">
        <v>2</v>
      </c>
      <c r="B4" s="1">
        <v>44966</v>
      </c>
      <c r="C4" s="2">
        <v>0.40277777777777801</v>
      </c>
      <c r="D4">
        <v>100.458305456042</v>
      </c>
      <c r="E4" s="3">
        <v>44966.402777777803</v>
      </c>
      <c r="F4">
        <v>98.443686614173203</v>
      </c>
      <c r="G4" s="3">
        <v>44966.402777777803</v>
      </c>
      <c r="H4">
        <v>3.0565695538057698</v>
      </c>
      <c r="I4">
        <f t="shared" si="0"/>
        <v>2.0146188418687956</v>
      </c>
      <c r="J4">
        <f>AVERAGE(I2:I4)</f>
        <v>2.0254020676295945</v>
      </c>
      <c r="K4">
        <f>_xlfn.STDEV.P(I2:I4)</f>
        <v>9.7761909963835231E-3</v>
      </c>
      <c r="L4">
        <f>(I4-J4)/K4</f>
        <v>-1.1030089085603931</v>
      </c>
      <c r="S4" s="37">
        <v>44966.402777777781</v>
      </c>
      <c r="T4" s="36">
        <v>3.0566024999999901</v>
      </c>
      <c r="U4">
        <f t="shared" si="1"/>
        <v>97.401702956042001</v>
      </c>
      <c r="V4">
        <f>AVERAGE(U2:U4)</f>
        <v>97.419989044128656</v>
      </c>
      <c r="W4">
        <f>_xlfn.STDEV.P(U2:U4)</f>
        <v>1.3570429136650554E-2</v>
      </c>
      <c r="X4" s="14">
        <f>(U4-V4)/W4</f>
        <v>-1.3474951972791909</v>
      </c>
      <c r="Z4" s="14">
        <f>D4</f>
        <v>100.458305456042</v>
      </c>
      <c r="AB4" s="19">
        <f>T4</f>
        <v>3.0566024999999901</v>
      </c>
    </row>
    <row r="5" spans="1:30">
      <c r="A5">
        <v>3</v>
      </c>
      <c r="B5" s="1">
        <v>44966</v>
      </c>
      <c r="C5" s="2">
        <v>0.40625</v>
      </c>
      <c r="D5">
        <v>100.438056780892</v>
      </c>
      <c r="E5" s="3">
        <v>44966.40625</v>
      </c>
      <c r="F5">
        <v>98.427095205479404</v>
      </c>
      <c r="G5" s="3">
        <v>44966.40625</v>
      </c>
      <c r="H5">
        <v>3.0585582191780798</v>
      </c>
      <c r="I5">
        <f t="shared" si="0"/>
        <v>2.010961575412594</v>
      </c>
      <c r="J5">
        <f t="shared" ref="J5:J56" si="2">AVERAGE(I3:I5)</f>
        <v>2.0162935358223613</v>
      </c>
      <c r="K5">
        <f t="shared" ref="K5:K56" si="3">_xlfn.STDEV.P(I3:I5)</f>
        <v>5.1745404632244319E-3</v>
      </c>
      <c r="L5">
        <f t="shared" ref="L5:L56" si="4">(I5-J5)/K5</f>
        <v>-1.0304220147975651</v>
      </c>
      <c r="S5" s="37">
        <v>44966.40625</v>
      </c>
      <c r="T5" s="36">
        <v>3.0589953177257501</v>
      </c>
      <c r="U5">
        <f t="shared" si="1"/>
        <v>97.379061463166252</v>
      </c>
      <c r="V5">
        <f t="shared" ref="V5:V57" si="5">AVERAGE(U3:U5)</f>
        <v>97.401617267170721</v>
      </c>
      <c r="W5">
        <f t="shared" ref="W5:W57" si="6">_xlfn.STDEV.P(U3:U5)</f>
        <v>1.8381854376622455E-2</v>
      </c>
      <c r="X5">
        <f t="shared" ref="X5:X57" si="7">(U5-V5)/W5</f>
        <v>-1.2270690183007185</v>
      </c>
    </row>
    <row r="6" spans="1:30">
      <c r="A6">
        <v>4</v>
      </c>
      <c r="B6" s="1">
        <v>44966</v>
      </c>
      <c r="C6" s="2">
        <v>0.40972222222222199</v>
      </c>
      <c r="D6">
        <v>100.42811007370101</v>
      </c>
      <c r="E6" s="3">
        <v>44966.409722222197</v>
      </c>
      <c r="F6">
        <v>98.413360815047</v>
      </c>
      <c r="G6" s="3">
        <v>44966.409722222197</v>
      </c>
      <c r="H6">
        <v>3.0602821316614399</v>
      </c>
      <c r="I6">
        <f t="shared" si="0"/>
        <v>2.0147492586540068</v>
      </c>
      <c r="J6">
        <f t="shared" si="2"/>
        <v>2.0134432253117986</v>
      </c>
      <c r="K6">
        <f t="shared" si="3"/>
        <v>1.7555990053034166E-3</v>
      </c>
      <c r="L6">
        <f t="shared" si="4"/>
        <v>0.74392463100217798</v>
      </c>
      <c r="S6" s="37">
        <v>44966.409722222219</v>
      </c>
      <c r="T6" s="36">
        <v>3.0603389261744902</v>
      </c>
      <c r="U6">
        <f t="shared" si="1"/>
        <v>97.367771147526511</v>
      </c>
      <c r="V6">
        <f t="shared" si="5"/>
        <v>97.382845188911588</v>
      </c>
      <c r="W6">
        <f t="shared" si="6"/>
        <v>1.4108610672680481E-2</v>
      </c>
      <c r="X6">
        <f t="shared" si="7"/>
        <v>-1.0684284749784687</v>
      </c>
    </row>
    <row r="7" spans="1:30">
      <c r="A7" s="14">
        <v>5</v>
      </c>
      <c r="B7" s="28">
        <v>44966</v>
      </c>
      <c r="C7" s="25">
        <v>0.41319444444444398</v>
      </c>
      <c r="D7" s="14">
        <v>100.39381743166</v>
      </c>
      <c r="E7" s="24">
        <v>44966.413194444402</v>
      </c>
      <c r="F7" s="14">
        <v>98.398028999999994</v>
      </c>
      <c r="G7" s="24">
        <v>44966.413194444402</v>
      </c>
      <c r="H7" s="14">
        <v>3.06215499999999</v>
      </c>
      <c r="I7" s="14">
        <f t="shared" si="0"/>
        <v>1.995788431660003</v>
      </c>
      <c r="J7" s="14">
        <f t="shared" si="2"/>
        <v>2.0071664219088681</v>
      </c>
      <c r="K7" s="14">
        <f t="shared" si="3"/>
        <v>8.1927054002028429E-3</v>
      </c>
      <c r="L7" s="14">
        <f t="shared" si="4"/>
        <v>-1.3887952383327968</v>
      </c>
      <c r="N7" s="30">
        <f>D7</f>
        <v>100.39381743166</v>
      </c>
      <c r="P7" s="14">
        <f>H7</f>
        <v>3.06215499999999</v>
      </c>
      <c r="S7" s="37">
        <v>44966.413194444445</v>
      </c>
      <c r="T7" s="36">
        <v>3.0621298305084701</v>
      </c>
      <c r="U7">
        <f t="shared" si="1"/>
        <v>97.331687601151529</v>
      </c>
      <c r="V7">
        <f t="shared" si="5"/>
        <v>97.359506737281436</v>
      </c>
      <c r="W7">
        <f t="shared" si="6"/>
        <v>2.0203894972203554E-2</v>
      </c>
      <c r="X7" s="14">
        <f t="shared" si="7"/>
        <v>-1.376919458756837</v>
      </c>
      <c r="Z7" s="14">
        <f>D7</f>
        <v>100.39381743166</v>
      </c>
      <c r="AB7" s="19">
        <f>T7</f>
        <v>3.0621298305084701</v>
      </c>
    </row>
    <row r="8" spans="1:30">
      <c r="A8">
        <v>6</v>
      </c>
      <c r="B8" s="1">
        <v>44966</v>
      </c>
      <c r="C8" s="2">
        <v>0.41666666666666702</v>
      </c>
      <c r="D8">
        <v>100.39287599672301</v>
      </c>
      <c r="E8" s="3">
        <v>44966.416666666701</v>
      </c>
      <c r="F8">
        <v>98.396012012987001</v>
      </c>
      <c r="G8" s="3">
        <v>44966.416666666701</v>
      </c>
      <c r="H8">
        <v>3.0624009740259699</v>
      </c>
      <c r="I8">
        <f t="shared" si="0"/>
        <v>1.9968639837360058</v>
      </c>
      <c r="J8">
        <f t="shared" si="2"/>
        <v>2.0024672246833384</v>
      </c>
      <c r="K8">
        <f t="shared" si="3"/>
        <v>8.6958025088558401E-3</v>
      </c>
      <c r="L8">
        <f t="shared" si="4"/>
        <v>-0.64436156888638996</v>
      </c>
      <c r="S8" s="37">
        <v>44966.416666666664</v>
      </c>
      <c r="T8" s="36">
        <v>3.0624165584415501</v>
      </c>
      <c r="U8">
        <f t="shared" si="1"/>
        <v>97.330459438281451</v>
      </c>
      <c r="V8">
        <f t="shared" si="5"/>
        <v>97.343306062319826</v>
      </c>
      <c r="W8">
        <f t="shared" si="6"/>
        <v>1.7306692186097063E-2</v>
      </c>
      <c r="X8">
        <f t="shared" si="7"/>
        <v>-0.74229228209735454</v>
      </c>
    </row>
    <row r="9" spans="1:30">
      <c r="A9">
        <v>7</v>
      </c>
      <c r="B9" s="1">
        <v>44966</v>
      </c>
      <c r="C9" s="2">
        <v>0.42013888888888901</v>
      </c>
      <c r="D9">
        <v>100.39175972336901</v>
      </c>
      <c r="E9" s="3">
        <v>44966.420138888898</v>
      </c>
      <c r="F9">
        <v>98.394967229729701</v>
      </c>
      <c r="G9" s="3">
        <v>44966.420138888898</v>
      </c>
      <c r="H9">
        <v>3.0625050675675598</v>
      </c>
      <c r="I9">
        <f t="shared" si="0"/>
        <v>1.9967924936393047</v>
      </c>
      <c r="J9">
        <f t="shared" si="2"/>
        <v>1.9964816363451046</v>
      </c>
      <c r="K9">
        <f t="shared" si="3"/>
        <v>4.9103785330434108E-4</v>
      </c>
      <c r="L9">
        <f t="shared" si="4"/>
        <v>0.63306177336075908</v>
      </c>
      <c r="S9" s="37">
        <v>44966.420138888891</v>
      </c>
      <c r="T9" s="36">
        <v>3.0626508417508398</v>
      </c>
      <c r="U9">
        <f t="shared" si="1"/>
        <v>97.329108881618168</v>
      </c>
      <c r="V9">
        <f t="shared" si="5"/>
        <v>97.330418640350373</v>
      </c>
      <c r="W9">
        <f t="shared" si="6"/>
        <v>1.0531530313993716E-3</v>
      </c>
      <c r="X9">
        <f t="shared" si="7"/>
        <v>-1.2436547141346908</v>
      </c>
    </row>
    <row r="10" spans="1:30">
      <c r="A10" s="19">
        <v>8</v>
      </c>
      <c r="B10" s="29">
        <v>44966</v>
      </c>
      <c r="C10" s="23">
        <v>0.42361111111111099</v>
      </c>
      <c r="D10" s="19">
        <v>100.398041265518</v>
      </c>
      <c r="E10" s="22">
        <v>44966.423611111102</v>
      </c>
      <c r="F10" s="19">
        <v>98.395487417218504</v>
      </c>
      <c r="G10" s="22">
        <v>44966.423611111102</v>
      </c>
      <c r="H10" s="19">
        <v>3.06230794701986</v>
      </c>
      <c r="I10" s="19">
        <f t="shared" si="0"/>
        <v>2.0025538482994989</v>
      </c>
      <c r="J10" s="19">
        <f t="shared" si="2"/>
        <v>1.9987367752249365</v>
      </c>
      <c r="K10" s="19">
        <f t="shared" si="3"/>
        <v>2.6992360463525874E-3</v>
      </c>
      <c r="L10" s="19">
        <f t="shared" si="4"/>
        <v>1.4141308907460239</v>
      </c>
      <c r="M10" s="31">
        <f>D10</f>
        <v>100.398041265518</v>
      </c>
      <c r="N10" s="4">
        <f>N7</f>
        <v>100.39381743166</v>
      </c>
      <c r="O10" s="4">
        <f>N10-M10</f>
        <v>-4.2238338580062873E-3</v>
      </c>
      <c r="P10">
        <f>P7</f>
        <v>3.06215499999999</v>
      </c>
      <c r="Q10" s="19">
        <f>H10</f>
        <v>3.06230794701986</v>
      </c>
      <c r="R10">
        <f>P10-Q10</f>
        <v>-1.5294701987000892E-4</v>
      </c>
      <c r="S10" s="37">
        <v>44966.423611111109</v>
      </c>
      <c r="T10" s="36">
        <v>3.0623300330032999</v>
      </c>
      <c r="U10">
        <f t="shared" si="1"/>
        <v>97.335711232514697</v>
      </c>
      <c r="V10">
        <f t="shared" si="5"/>
        <v>97.331759850804772</v>
      </c>
      <c r="W10">
        <f t="shared" si="6"/>
        <v>2.8479306976973997E-3</v>
      </c>
      <c r="X10" s="19">
        <f t="shared" si="7"/>
        <v>1.3874571151326036</v>
      </c>
      <c r="Y10" s="19">
        <f>D10</f>
        <v>100.398041265518</v>
      </c>
      <c r="Z10">
        <f>AVERAGE(Z4:Z7)</f>
        <v>100.426061443851</v>
      </c>
      <c r="AA10">
        <f>Z10-Y10</f>
        <v>2.8020178332994305E-2</v>
      </c>
      <c r="AB10">
        <f>AVERAGE(AB4:AB7)</f>
        <v>3.0593661652542301</v>
      </c>
      <c r="AC10" s="14">
        <f>T10</f>
        <v>3.0623300330032999</v>
      </c>
      <c r="AD10">
        <f>AB10-AC10</f>
        <v>-2.9638677490697596E-3</v>
      </c>
    </row>
    <row r="11" spans="1:30">
      <c r="A11">
        <v>9</v>
      </c>
      <c r="B11" s="1">
        <v>44966</v>
      </c>
      <c r="C11" s="2">
        <v>0.42708333333333298</v>
      </c>
      <c r="D11">
        <v>100.4082753135</v>
      </c>
      <c r="E11" s="3">
        <v>44966.427083333299</v>
      </c>
      <c r="F11">
        <v>98.403390763052201</v>
      </c>
      <c r="G11" s="3">
        <v>44966.427083333299</v>
      </c>
      <c r="H11">
        <v>3.0629919678714801</v>
      </c>
      <c r="I11">
        <f t="shared" si="0"/>
        <v>2.0048845504477981</v>
      </c>
      <c r="J11">
        <f t="shared" si="2"/>
        <v>2.0014102974622006</v>
      </c>
      <c r="K11">
        <f t="shared" si="3"/>
        <v>3.4010907305437182E-3</v>
      </c>
      <c r="L11">
        <f t="shared" si="4"/>
        <v>1.0215114093831141</v>
      </c>
      <c r="S11" s="37">
        <v>44966.427083333336</v>
      </c>
      <c r="T11" s="36">
        <v>3.0621244147157101</v>
      </c>
      <c r="U11">
        <f t="shared" si="1"/>
        <v>97.346150898784288</v>
      </c>
      <c r="V11">
        <f t="shared" si="5"/>
        <v>97.336990337639051</v>
      </c>
      <c r="W11">
        <f t="shared" si="6"/>
        <v>7.0159185529259892E-3</v>
      </c>
      <c r="X11" s="19">
        <f t="shared" si="7"/>
        <v>1.3056823673382218</v>
      </c>
      <c r="Y11" s="19">
        <f>D11</f>
        <v>100.4082753135</v>
      </c>
      <c r="AC11" s="14">
        <f>T11</f>
        <v>3.0621244147157101</v>
      </c>
    </row>
    <row r="12" spans="1:30">
      <c r="A12" s="19">
        <v>10</v>
      </c>
      <c r="B12" s="29">
        <v>44966</v>
      </c>
      <c r="C12" s="23">
        <v>0.43055555555555602</v>
      </c>
      <c r="D12" s="19">
        <v>100.41171764764</v>
      </c>
      <c r="E12" s="22">
        <v>44966.430555555598</v>
      </c>
      <c r="F12" s="19">
        <v>98.396966954023</v>
      </c>
      <c r="G12" s="22">
        <v>44966.430555555598</v>
      </c>
      <c r="H12" s="19">
        <v>3.06229885057471</v>
      </c>
      <c r="I12" s="19">
        <f t="shared" si="0"/>
        <v>2.0147506936170032</v>
      </c>
      <c r="J12" s="19">
        <f t="shared" si="2"/>
        <v>2.0073963641214334</v>
      </c>
      <c r="K12" s="19">
        <f t="shared" si="3"/>
        <v>5.2866287224202163E-3</v>
      </c>
      <c r="L12" s="19">
        <f t="shared" si="4"/>
        <v>1.3911189685745495</v>
      </c>
      <c r="M12" s="31">
        <f>D12</f>
        <v>100.41171764764</v>
      </c>
      <c r="Q12" s="19">
        <f>H12</f>
        <v>3.06229885057471</v>
      </c>
      <c r="S12" s="37">
        <v>44966.430555555555</v>
      </c>
      <c r="T12" s="36">
        <v>3.0623513513513498</v>
      </c>
      <c r="U12">
        <f t="shared" si="1"/>
        <v>97.34936629628865</v>
      </c>
      <c r="V12">
        <f t="shared" si="5"/>
        <v>97.343742809195874</v>
      </c>
      <c r="W12">
        <f t="shared" si="6"/>
        <v>5.8289143224123678E-3</v>
      </c>
      <c r="X12">
        <f t="shared" si="7"/>
        <v>0.96475720549780941</v>
      </c>
    </row>
    <row r="13" spans="1:30">
      <c r="A13">
        <v>11</v>
      </c>
      <c r="B13" s="1">
        <v>44966</v>
      </c>
      <c r="C13" s="2">
        <v>0.43402777777777801</v>
      </c>
      <c r="D13">
        <v>100.42152999240101</v>
      </c>
      <c r="E13" s="3">
        <v>44966.434027777803</v>
      </c>
      <c r="F13">
        <v>98.397634848484799</v>
      </c>
      <c r="G13" s="3">
        <v>44966.434027777803</v>
      </c>
      <c r="H13">
        <v>3.0625852272727201</v>
      </c>
      <c r="I13">
        <f t="shared" si="0"/>
        <v>2.0238951439162065</v>
      </c>
      <c r="J13">
        <f t="shared" si="2"/>
        <v>2.0145101293270025</v>
      </c>
      <c r="K13">
        <f t="shared" si="3"/>
        <v>7.7629062164668947E-3</v>
      </c>
      <c r="L13">
        <f t="shared" si="4"/>
        <v>1.2089563273734116</v>
      </c>
      <c r="S13" s="37">
        <v>44966.434027777781</v>
      </c>
      <c r="T13" s="36">
        <v>3.06250151515151</v>
      </c>
      <c r="U13">
        <f t="shared" si="1"/>
        <v>97.359028477249495</v>
      </c>
      <c r="V13">
        <f t="shared" si="5"/>
        <v>97.351515224107473</v>
      </c>
      <c r="W13">
        <f t="shared" si="6"/>
        <v>5.4724415550278533E-3</v>
      </c>
      <c r="X13" s="19">
        <f t="shared" si="7"/>
        <v>1.3729252412242703</v>
      </c>
      <c r="Y13" s="19">
        <f t="shared" ref="Y13:Y14" si="8">D13</f>
        <v>100.42152999240101</v>
      </c>
      <c r="AC13" s="14">
        <f t="shared" ref="AC13:AC14" si="9">T13</f>
        <v>3.06250151515151</v>
      </c>
    </row>
    <row r="14" spans="1:30">
      <c r="A14">
        <v>12</v>
      </c>
      <c r="B14" s="1">
        <v>44966</v>
      </c>
      <c r="C14" s="2">
        <v>0.4375</v>
      </c>
      <c r="D14">
        <v>100.442037564131</v>
      </c>
      <c r="E14" s="3">
        <v>44966.4375</v>
      </c>
      <c r="F14">
        <v>98.408956369426704</v>
      </c>
      <c r="G14" s="3">
        <v>44966.4375</v>
      </c>
      <c r="H14">
        <v>3.0610859872611398</v>
      </c>
      <c r="I14">
        <f t="shared" si="0"/>
        <v>2.0330811947042946</v>
      </c>
      <c r="J14">
        <f t="shared" si="2"/>
        <v>2.0239090107458346</v>
      </c>
      <c r="K14">
        <f t="shared" si="3"/>
        <v>7.4834021560838543E-3</v>
      </c>
      <c r="L14">
        <f t="shared" si="4"/>
        <v>1.2256703257626185</v>
      </c>
      <c r="S14" s="37">
        <v>44966.4375</v>
      </c>
      <c r="T14" s="36">
        <v>3.06043757961783</v>
      </c>
      <c r="U14">
        <f t="shared" si="1"/>
        <v>97.381599984513173</v>
      </c>
      <c r="V14">
        <f t="shared" si="5"/>
        <v>97.363331586017111</v>
      </c>
      <c r="W14">
        <f t="shared" si="6"/>
        <v>1.3506547126939234E-2</v>
      </c>
      <c r="X14" s="19">
        <f t="shared" si="7"/>
        <v>1.3525587497951257</v>
      </c>
      <c r="Y14" s="19">
        <f t="shared" si="8"/>
        <v>100.442037564131</v>
      </c>
      <c r="AC14" s="14">
        <f t="shared" si="9"/>
        <v>3.06043757961783</v>
      </c>
    </row>
    <row r="15" spans="1:30">
      <c r="A15">
        <v>13</v>
      </c>
      <c r="B15" s="1">
        <v>44966</v>
      </c>
      <c r="C15" s="2">
        <v>0.44097222222222199</v>
      </c>
      <c r="D15">
        <v>100.443616570534</v>
      </c>
      <c r="E15" s="3">
        <v>44966.440972222197</v>
      </c>
      <c r="F15">
        <v>98.413024350649295</v>
      </c>
      <c r="G15" s="3">
        <v>44966.440972222197</v>
      </c>
      <c r="H15">
        <v>3.0603262987012898</v>
      </c>
      <c r="I15">
        <f t="shared" si="0"/>
        <v>2.0305922198847099</v>
      </c>
      <c r="J15">
        <f t="shared" si="2"/>
        <v>2.0291895195017369</v>
      </c>
      <c r="K15">
        <f t="shared" si="3"/>
        <v>3.8791372360038844E-3</v>
      </c>
      <c r="L15">
        <f t="shared" si="4"/>
        <v>0.36160112355758689</v>
      </c>
      <c r="S15" s="37">
        <v>44966.440972222219</v>
      </c>
      <c r="T15" s="36">
        <v>3.0605340909090901</v>
      </c>
      <c r="U15">
        <f t="shared" si="1"/>
        <v>97.383082479624917</v>
      </c>
      <c r="V15">
        <f t="shared" si="5"/>
        <v>97.374570313795857</v>
      </c>
      <c r="W15">
        <f t="shared" si="6"/>
        <v>1.1006390881803378E-2</v>
      </c>
      <c r="X15">
        <f t="shared" si="7"/>
        <v>0.77338392943442624</v>
      </c>
    </row>
    <row r="16" spans="1:30">
      <c r="A16" s="19">
        <v>14</v>
      </c>
      <c r="B16" s="29">
        <v>44966</v>
      </c>
      <c r="C16" s="23">
        <v>0.44444444444444398</v>
      </c>
      <c r="D16" s="19">
        <v>100.451689858731</v>
      </c>
      <c r="E16" s="22">
        <v>44966.444444444402</v>
      </c>
      <c r="F16" s="19">
        <v>98.415316666666598</v>
      </c>
      <c r="G16" s="22">
        <v>44966.444444444402</v>
      </c>
      <c r="H16" s="19">
        <v>3.0606150793650699</v>
      </c>
      <c r="I16" s="19">
        <f t="shared" si="0"/>
        <v>2.0363731920644028</v>
      </c>
      <c r="J16" s="19">
        <f t="shared" si="2"/>
        <v>2.033348868884469</v>
      </c>
      <c r="K16" s="19">
        <f t="shared" si="3"/>
        <v>2.367649599024991E-3</v>
      </c>
      <c r="L16" s="19">
        <f t="shared" si="4"/>
        <v>1.2773525192153734</v>
      </c>
      <c r="M16" s="31">
        <f t="shared" ref="M16:M17" si="10">D16</f>
        <v>100.451689858731</v>
      </c>
      <c r="Q16" s="19">
        <f t="shared" ref="Q16:Q17" si="11">H16</f>
        <v>3.0606150793650699</v>
      </c>
      <c r="S16" s="37">
        <v>44966.444444444445</v>
      </c>
      <c r="T16" s="36">
        <v>3.0606436507936499</v>
      </c>
      <c r="U16">
        <f t="shared" si="1"/>
        <v>97.39104620793735</v>
      </c>
      <c r="V16">
        <f t="shared" si="5"/>
        <v>97.385242890691813</v>
      </c>
      <c r="W16">
        <f t="shared" si="6"/>
        <v>4.1479566237160479E-3</v>
      </c>
      <c r="X16" s="19">
        <f t="shared" si="7"/>
        <v>1.3990785757874413</v>
      </c>
      <c r="Y16" s="19">
        <f t="shared" ref="Y16:Y17" si="12">D16</f>
        <v>100.451689858731</v>
      </c>
      <c r="AC16" s="14">
        <f t="shared" ref="AC16:AC17" si="13">T16</f>
        <v>3.0606436507936499</v>
      </c>
    </row>
    <row r="17" spans="1:32">
      <c r="A17" s="19">
        <v>15</v>
      </c>
      <c r="B17" s="29">
        <v>44966</v>
      </c>
      <c r="C17" s="23">
        <v>0.44791666666666702</v>
      </c>
      <c r="D17" s="19">
        <v>100.46800452114699</v>
      </c>
      <c r="E17" s="22">
        <v>44966.447916666701</v>
      </c>
      <c r="F17" s="19">
        <v>98.415700000000001</v>
      </c>
      <c r="G17" s="22">
        <v>44966.447916666701</v>
      </c>
      <c r="H17" s="19">
        <v>3.06</v>
      </c>
      <c r="I17" s="19">
        <f t="shared" si="0"/>
        <v>2.0523045211469935</v>
      </c>
      <c r="J17" s="19">
        <f t="shared" si="2"/>
        <v>2.0397566443653687</v>
      </c>
      <c r="K17" s="19">
        <f t="shared" si="3"/>
        <v>9.1812061165086334E-3</v>
      </c>
      <c r="L17" s="19">
        <f t="shared" si="4"/>
        <v>1.3666915460118594</v>
      </c>
      <c r="M17" s="31">
        <f t="shared" si="10"/>
        <v>100.46800452114699</v>
      </c>
      <c r="Q17" s="19">
        <f t="shared" si="11"/>
        <v>3.06</v>
      </c>
      <c r="S17" s="37">
        <v>44966.447916666664</v>
      </c>
      <c r="T17" s="36">
        <v>3.0599678977272702</v>
      </c>
      <c r="U17">
        <f t="shared" si="1"/>
        <v>97.408036623419719</v>
      </c>
      <c r="V17">
        <f t="shared" si="5"/>
        <v>97.394055103660662</v>
      </c>
      <c r="W17">
        <f t="shared" si="6"/>
        <v>1.0407286333405262E-2</v>
      </c>
      <c r="X17" s="19">
        <f t="shared" si="7"/>
        <v>1.3434356768083398</v>
      </c>
      <c r="Y17" s="19">
        <f t="shared" si="12"/>
        <v>100.46800452114699</v>
      </c>
      <c r="AC17" s="14">
        <f t="shared" si="13"/>
        <v>3.0599678977272702</v>
      </c>
    </row>
    <row r="18" spans="1:32">
      <c r="A18">
        <v>16</v>
      </c>
      <c r="B18" s="1">
        <v>44966</v>
      </c>
      <c r="C18" s="2">
        <v>0.45138888888888901</v>
      </c>
      <c r="D18">
        <v>100.46812707740401</v>
      </c>
      <c r="E18" s="3">
        <v>44966.451388888898</v>
      </c>
      <c r="F18">
        <v>98.4107083892617</v>
      </c>
      <c r="G18" s="3">
        <v>44966.451388888898</v>
      </c>
      <c r="H18">
        <v>3.0610671140939498</v>
      </c>
      <c r="I18">
        <f t="shared" si="0"/>
        <v>2.057418688142306</v>
      </c>
      <c r="J18">
        <f t="shared" si="2"/>
        <v>2.0486988004512341</v>
      </c>
      <c r="K18">
        <f t="shared" si="3"/>
        <v>8.9621107109553212E-3</v>
      </c>
      <c r="L18">
        <f t="shared" si="4"/>
        <v>0.97297254768485253</v>
      </c>
      <c r="S18" s="37">
        <v>44966.451388888891</v>
      </c>
      <c r="T18" s="36">
        <v>3.06103926174496</v>
      </c>
      <c r="U18">
        <f t="shared" si="1"/>
        <v>97.40708781565904</v>
      </c>
      <c r="V18">
        <f t="shared" si="5"/>
        <v>97.402056882338698</v>
      </c>
      <c r="W18">
        <f t="shared" si="6"/>
        <v>7.7953521246587228E-3</v>
      </c>
      <c r="X18">
        <f t="shared" si="7"/>
        <v>0.64537601892638019</v>
      </c>
    </row>
    <row r="19" spans="1:32">
      <c r="A19">
        <v>17</v>
      </c>
      <c r="B19" s="1">
        <v>44966</v>
      </c>
      <c r="C19" s="2">
        <v>0.45486111111111099</v>
      </c>
      <c r="D19">
        <v>100.462117437294</v>
      </c>
      <c r="E19" s="3">
        <v>44966.454861111102</v>
      </c>
      <c r="F19">
        <v>98.412274683544297</v>
      </c>
      <c r="G19" s="3">
        <v>44966.454861111102</v>
      </c>
      <c r="H19">
        <v>3.0604177215189798</v>
      </c>
      <c r="I19">
        <f t="shared" si="0"/>
        <v>2.0498427537497008</v>
      </c>
      <c r="J19">
        <f t="shared" si="2"/>
        <v>2.0531886543463336</v>
      </c>
      <c r="K19">
        <f t="shared" si="3"/>
        <v>3.1554148291358703E-3</v>
      </c>
      <c r="L19">
        <f t="shared" si="4"/>
        <v>-1.0603679002006374</v>
      </c>
      <c r="S19" s="37">
        <v>44966.454861111109</v>
      </c>
      <c r="T19" s="36">
        <v>3.0597575949367002</v>
      </c>
      <c r="U19">
        <f t="shared" si="1"/>
        <v>97.402359842357299</v>
      </c>
      <c r="V19">
        <f t="shared" si="5"/>
        <v>97.405828093812033</v>
      </c>
      <c r="W19">
        <f t="shared" si="6"/>
        <v>2.4828256961986549E-3</v>
      </c>
      <c r="X19" s="14">
        <f t="shared" si="7"/>
        <v>-1.3968968744138019</v>
      </c>
      <c r="Y19">
        <f>AVERAGE(Y11:Y17)</f>
        <v>100.43830744998201</v>
      </c>
      <c r="Z19" s="14">
        <f t="shared" ref="Z19:Z20" si="14">D19</f>
        <v>100.462117437294</v>
      </c>
      <c r="AA19">
        <f t="shared" ref="AA11:AA55" si="15">Z19-Y19</f>
        <v>2.3809987311992131E-2</v>
      </c>
      <c r="AB19" s="19">
        <f t="shared" ref="AB19:AB20" si="16">T19</f>
        <v>3.0597575949367002</v>
      </c>
      <c r="AE19">
        <f>AVERAGE(AC10:AC17)</f>
        <v>3.0613341818348783</v>
      </c>
      <c r="AF19">
        <f>AE19-AB19</f>
        <v>1.5765868981780784E-3</v>
      </c>
    </row>
    <row r="20" spans="1:32">
      <c r="A20">
        <v>18</v>
      </c>
      <c r="B20" s="1">
        <v>44966</v>
      </c>
      <c r="C20" s="2">
        <v>0.45833333333333298</v>
      </c>
      <c r="D20">
        <v>100.454821074797</v>
      </c>
      <c r="E20" s="3">
        <v>44966.458333333299</v>
      </c>
      <c r="F20">
        <v>98.413234969325103</v>
      </c>
      <c r="G20" s="3">
        <v>44966.458333333299</v>
      </c>
      <c r="H20">
        <v>3.0603006134969299</v>
      </c>
      <c r="I20">
        <f t="shared" si="0"/>
        <v>2.0415861054718931</v>
      </c>
      <c r="J20">
        <f t="shared" si="2"/>
        <v>2.0496158491213001</v>
      </c>
      <c r="K20">
        <f t="shared" si="3"/>
        <v>6.4656158658273136E-3</v>
      </c>
      <c r="L20">
        <f t="shared" si="4"/>
        <v>-1.2419147403801962</v>
      </c>
      <c r="S20" s="37">
        <v>44966.458333333336</v>
      </c>
      <c r="T20" s="36">
        <v>3.0605759450171801</v>
      </c>
      <c r="U20">
        <f t="shared" si="1"/>
        <v>97.394245129779819</v>
      </c>
      <c r="V20">
        <f t="shared" si="5"/>
        <v>97.401230929265395</v>
      </c>
      <c r="W20">
        <f t="shared" si="6"/>
        <v>5.3034252280895859E-3</v>
      </c>
      <c r="X20" s="14">
        <f t="shared" si="7"/>
        <v>-1.3172240929458889</v>
      </c>
      <c r="Z20" s="14">
        <f t="shared" si="14"/>
        <v>100.454821074797</v>
      </c>
      <c r="AB20" s="19">
        <f t="shared" si="16"/>
        <v>3.0605759450171801</v>
      </c>
    </row>
    <row r="21" spans="1:32">
      <c r="A21">
        <v>19</v>
      </c>
      <c r="B21" s="1">
        <v>44966</v>
      </c>
      <c r="C21" s="2">
        <v>0.46180555555555602</v>
      </c>
      <c r="D21">
        <v>100.45621038134701</v>
      </c>
      <c r="E21" s="3">
        <v>44966.461805555598</v>
      </c>
      <c r="F21">
        <v>98.413234969325103</v>
      </c>
      <c r="G21" s="3">
        <v>44966.461805555598</v>
      </c>
      <c r="H21">
        <v>3.0603006134969299</v>
      </c>
      <c r="I21">
        <f t="shared" si="0"/>
        <v>2.042975412021903</v>
      </c>
      <c r="J21">
        <f t="shared" si="2"/>
        <v>2.0448014237478325</v>
      </c>
      <c r="K21">
        <f t="shared" si="3"/>
        <v>3.6095982521863082E-3</v>
      </c>
      <c r="L21">
        <f t="shared" si="4"/>
        <v>-0.50587672044207177</v>
      </c>
      <c r="S21" s="37">
        <v>44966.461805555555</v>
      </c>
      <c r="T21" s="36">
        <v>3.0548220408163198</v>
      </c>
      <c r="U21">
        <f t="shared" si="1"/>
        <v>97.401388340530687</v>
      </c>
      <c r="V21">
        <f t="shared" si="5"/>
        <v>97.399331104222597</v>
      </c>
      <c r="W21">
        <f t="shared" si="6"/>
        <v>3.6181308226079902E-3</v>
      </c>
      <c r="X21">
        <f t="shared" si="7"/>
        <v>0.56859091308569731</v>
      </c>
    </row>
    <row r="22" spans="1:32">
      <c r="A22" s="19">
        <v>20</v>
      </c>
      <c r="B22" s="29">
        <v>44966</v>
      </c>
      <c r="C22" s="23">
        <v>0.46527777777777801</v>
      </c>
      <c r="D22" s="19">
        <v>100.471366743104</v>
      </c>
      <c r="E22" s="22">
        <v>44966.465277777803</v>
      </c>
      <c r="F22" s="19">
        <v>98.415686795491098</v>
      </c>
      <c r="G22" s="22">
        <v>44966.465277777803</v>
      </c>
      <c r="H22" s="19">
        <v>3.06</v>
      </c>
      <c r="I22" s="19">
        <f t="shared" si="0"/>
        <v>2.0556799476129015</v>
      </c>
      <c r="J22" s="19">
        <f t="shared" si="2"/>
        <v>2.046747155035566</v>
      </c>
      <c r="K22" s="19">
        <f t="shared" si="3"/>
        <v>6.3418520215444939E-3</v>
      </c>
      <c r="L22" s="19">
        <f t="shared" si="4"/>
        <v>1.4085463594844316</v>
      </c>
      <c r="M22" s="31">
        <f>D22</f>
        <v>100.471366743104</v>
      </c>
      <c r="Q22" s="19">
        <f>H22</f>
        <v>3.06</v>
      </c>
      <c r="S22" s="37">
        <v>44966.465277777781</v>
      </c>
      <c r="T22" s="36">
        <v>3.0602358904109499</v>
      </c>
      <c r="U22">
        <f t="shared" si="1"/>
        <v>97.411130852693049</v>
      </c>
      <c r="V22">
        <f t="shared" si="5"/>
        <v>97.402254774334509</v>
      </c>
      <c r="W22">
        <f t="shared" si="6"/>
        <v>6.9207388925321576E-3</v>
      </c>
      <c r="X22" s="19">
        <f t="shared" si="7"/>
        <v>1.2825333387620999</v>
      </c>
      <c r="Y22" s="19">
        <f>D22</f>
        <v>100.471366743104</v>
      </c>
      <c r="Z22">
        <f>Z20</f>
        <v>100.454821074797</v>
      </c>
      <c r="AA22">
        <f t="shared" si="15"/>
        <v>-1.6545668307003325E-2</v>
      </c>
      <c r="AB22">
        <f>AVERAGE(AB19:AB20)</f>
        <v>3.0601667699769401</v>
      </c>
      <c r="AC22" s="14">
        <f>T22</f>
        <v>3.0602358904109499</v>
      </c>
      <c r="AD22">
        <f t="shared" ref="AD11:AD40" si="17">AB22-AC22</f>
        <v>-6.9120434009750653E-5</v>
      </c>
    </row>
    <row r="23" spans="1:32">
      <c r="A23">
        <v>21</v>
      </c>
      <c r="B23" s="1">
        <v>44966</v>
      </c>
      <c r="C23" s="2">
        <v>0.46875</v>
      </c>
      <c r="D23">
        <v>100.470523489009</v>
      </c>
      <c r="E23" s="3">
        <v>44966.46875</v>
      </c>
      <c r="F23">
        <v>98.415760545905698</v>
      </c>
      <c r="G23" s="3">
        <v>44966.46875</v>
      </c>
      <c r="H23">
        <v>3.06</v>
      </c>
      <c r="I23">
        <f t="shared" si="0"/>
        <v>2.0547629431032988</v>
      </c>
      <c r="J23">
        <f t="shared" si="2"/>
        <v>2.0511394342460343</v>
      </c>
      <c r="K23">
        <f t="shared" si="3"/>
        <v>5.7849614504472784E-3</v>
      </c>
      <c r="L23">
        <f t="shared" si="4"/>
        <v>0.62636698417140169</v>
      </c>
      <c r="S23" s="37">
        <v>44966.46875</v>
      </c>
      <c r="T23" s="36">
        <v>3.0599384615384602</v>
      </c>
      <c r="U23">
        <f t="shared" si="1"/>
        <v>97.410585027470532</v>
      </c>
      <c r="V23">
        <f t="shared" si="5"/>
        <v>97.407701406898084</v>
      </c>
      <c r="W23">
        <f t="shared" si="6"/>
        <v>4.4695701890898921E-3</v>
      </c>
      <c r="X23">
        <f t="shared" si="7"/>
        <v>0.64516730926079724</v>
      </c>
    </row>
    <row r="24" spans="1:32">
      <c r="A24" s="14">
        <v>22</v>
      </c>
      <c r="B24" s="28">
        <v>44966</v>
      </c>
      <c r="C24" s="25">
        <v>0.47222222222222199</v>
      </c>
      <c r="D24" s="14">
        <v>100.460295551136</v>
      </c>
      <c r="E24" s="24">
        <v>44966.472222222197</v>
      </c>
      <c r="F24" s="14">
        <v>98.407499999999999</v>
      </c>
      <c r="G24" s="24">
        <v>44966.472222222197</v>
      </c>
      <c r="H24" s="14">
        <v>3.06</v>
      </c>
      <c r="I24" s="14">
        <f t="shared" si="0"/>
        <v>2.0527955511360005</v>
      </c>
      <c r="J24" s="14">
        <f t="shared" si="2"/>
        <v>2.0544128139507336</v>
      </c>
      <c r="K24" s="14">
        <f t="shared" si="3"/>
        <v>1.203295080628379E-3</v>
      </c>
      <c r="L24" s="14">
        <f t="shared" si="4"/>
        <v>-1.3440284438697345</v>
      </c>
      <c r="M24" s="4">
        <f>AVERAGE(M12:M22)</f>
        <v>100.4506946926555</v>
      </c>
      <c r="N24" s="30">
        <f t="shared" ref="N24:N25" si="18">D24</f>
        <v>100.460295551136</v>
      </c>
      <c r="O24" s="4">
        <f t="shared" ref="O11:O52" si="19">N24-M24</f>
        <v>9.6008584804962993E-3</v>
      </c>
      <c r="P24" s="14">
        <f t="shared" ref="P24:P25" si="20">H24</f>
        <v>3.06</v>
      </c>
      <c r="Q24">
        <f>AVERAGE(Q12:Q22)</f>
        <v>3.060728482484945</v>
      </c>
      <c r="R24">
        <f t="shared" ref="R11:R52" si="21">P24-Q24</f>
        <v>-7.2848248494494783E-4</v>
      </c>
      <c r="S24" s="37">
        <v>44966.472222222219</v>
      </c>
      <c r="T24" s="36">
        <v>3.0588078817733901</v>
      </c>
      <c r="U24">
        <f t="shared" si="1"/>
        <v>97.401487669362609</v>
      </c>
      <c r="V24">
        <f t="shared" si="5"/>
        <v>97.407734516508739</v>
      </c>
      <c r="W24">
        <f t="shared" si="6"/>
        <v>4.4228049729879565E-3</v>
      </c>
      <c r="X24" s="14">
        <f t="shared" si="7"/>
        <v>-1.4124175007223676</v>
      </c>
      <c r="Z24" s="14">
        <f>D24</f>
        <v>100.460295551136</v>
      </c>
      <c r="AB24" s="19">
        <f>T24</f>
        <v>3.0588078817733901</v>
      </c>
      <c r="AE24">
        <f>AC22</f>
        <v>3.0602358904109499</v>
      </c>
      <c r="AF24">
        <f t="shared" ref="AF20:AF38" si="22">AE24-AB24</f>
        <v>1.4280086375597634E-3</v>
      </c>
    </row>
    <row r="25" spans="1:32">
      <c r="A25" s="14">
        <v>23</v>
      </c>
      <c r="B25" s="28">
        <v>44966</v>
      </c>
      <c r="C25" s="25">
        <v>0.47569444444444398</v>
      </c>
      <c r="D25" s="14">
        <v>100.465760747141</v>
      </c>
      <c r="E25" s="24">
        <v>44966.475694444402</v>
      </c>
      <c r="F25" s="14">
        <v>98.415700000000001</v>
      </c>
      <c r="G25" s="24">
        <v>44966.475694444402</v>
      </c>
      <c r="H25" s="14">
        <v>3.06</v>
      </c>
      <c r="I25" s="14">
        <f t="shared" si="0"/>
        <v>2.0500607471410035</v>
      </c>
      <c r="J25" s="14">
        <f t="shared" si="2"/>
        <v>2.0525397471267675</v>
      </c>
      <c r="K25" s="14">
        <f t="shared" si="3"/>
        <v>1.9281663976104695E-3</v>
      </c>
      <c r="L25" s="14">
        <f t="shared" si="4"/>
        <v>-1.2856774129225141</v>
      </c>
      <c r="N25" s="30">
        <f t="shared" si="18"/>
        <v>100.465760747141</v>
      </c>
      <c r="P25" s="14">
        <f t="shared" si="20"/>
        <v>3.06</v>
      </c>
      <c r="S25" s="37">
        <v>44966.475694444445</v>
      </c>
      <c r="T25" s="36">
        <v>3.0589464467004999</v>
      </c>
      <c r="U25">
        <f t="shared" si="1"/>
        <v>97.406814300440502</v>
      </c>
      <c r="V25">
        <f t="shared" si="5"/>
        <v>97.406295665757867</v>
      </c>
      <c r="W25">
        <f t="shared" si="6"/>
        <v>3.7320430139052871E-3</v>
      </c>
      <c r="X25">
        <f t="shared" si="7"/>
        <v>0.13896803458655768</v>
      </c>
    </row>
    <row r="26" spans="1:32">
      <c r="A26">
        <v>24</v>
      </c>
      <c r="B26" s="1">
        <v>44966</v>
      </c>
      <c r="C26" s="2">
        <v>0.47916666666666702</v>
      </c>
      <c r="D26">
        <v>100.47</v>
      </c>
      <c r="E26" s="3">
        <v>44966.479166666701</v>
      </c>
      <c r="F26">
        <v>98.415700000000001</v>
      </c>
      <c r="G26" s="3">
        <v>44966.479166666701</v>
      </c>
      <c r="H26">
        <v>3.0599999999999898</v>
      </c>
      <c r="I26">
        <f t="shared" si="0"/>
        <v>2.0542999999999978</v>
      </c>
      <c r="J26">
        <f t="shared" si="2"/>
        <v>2.0523854327590008</v>
      </c>
      <c r="K26">
        <f t="shared" si="3"/>
        <v>1.754796096984416E-3</v>
      </c>
      <c r="L26">
        <f t="shared" si="4"/>
        <v>1.0910482672529198</v>
      </c>
      <c r="S26" s="37">
        <v>44966.479166666664</v>
      </c>
      <c r="T26" s="36">
        <v>3.0571232876712302</v>
      </c>
      <c r="U26">
        <f t="shared" si="1"/>
        <v>97.412876712328767</v>
      </c>
      <c r="V26">
        <f t="shared" si="5"/>
        <v>97.407059560710607</v>
      </c>
      <c r="W26">
        <f t="shared" si="6"/>
        <v>4.652790515473822E-3</v>
      </c>
      <c r="X26" s="19">
        <f t="shared" si="7"/>
        <v>1.2502500593598751</v>
      </c>
      <c r="Y26" s="19">
        <f>D26</f>
        <v>100.47</v>
      </c>
      <c r="Z26">
        <f>Z24</f>
        <v>100.460295551136</v>
      </c>
      <c r="AA26">
        <f t="shared" si="15"/>
        <v>-9.7044488639994597E-3</v>
      </c>
      <c r="AB26">
        <f>AB24</f>
        <v>3.0588078817733901</v>
      </c>
      <c r="AC26" s="14">
        <f>T26</f>
        <v>3.0571232876712302</v>
      </c>
      <c r="AD26">
        <f t="shared" si="17"/>
        <v>1.6845941021599309E-3</v>
      </c>
    </row>
    <row r="27" spans="1:32">
      <c r="A27" s="14">
        <v>42</v>
      </c>
      <c r="B27" s="28">
        <v>44966</v>
      </c>
      <c r="C27" s="25">
        <v>4.1666666666666699E-2</v>
      </c>
      <c r="D27" s="14">
        <v>100.466679102101</v>
      </c>
      <c r="E27" s="24">
        <v>44966.541666666701</v>
      </c>
      <c r="F27" s="14">
        <v>98.421567999999994</v>
      </c>
      <c r="G27" s="24">
        <v>44966.541666666701</v>
      </c>
      <c r="H27" s="14">
        <v>3.0592800000000002</v>
      </c>
      <c r="I27" s="14">
        <f t="shared" si="0"/>
        <v>2.0451111021010036</v>
      </c>
      <c r="J27" s="14">
        <f t="shared" si="2"/>
        <v>2.049823949747335</v>
      </c>
      <c r="K27" s="14">
        <f t="shared" si="3"/>
        <v>3.7550868524151219E-3</v>
      </c>
      <c r="L27" s="14">
        <f t="shared" si="4"/>
        <v>-1.2550568952354009</v>
      </c>
      <c r="N27" s="30">
        <f t="shared" ref="N27:N28" si="23">D27</f>
        <v>100.466679102101</v>
      </c>
      <c r="P27" s="14">
        <f t="shared" ref="P27:P28" si="24">H27</f>
        <v>3.0592800000000002</v>
      </c>
      <c r="S27" s="37">
        <v>44966.541666666664</v>
      </c>
      <c r="T27" s="36">
        <v>3.0592800000000002</v>
      </c>
      <c r="U27">
        <f t="shared" si="1"/>
        <v>97.407399102100996</v>
      </c>
      <c r="V27">
        <f t="shared" si="5"/>
        <v>97.409030038290098</v>
      </c>
      <c r="W27">
        <f t="shared" si="6"/>
        <v>2.7304668850356832E-3</v>
      </c>
      <c r="X27">
        <f t="shared" si="7"/>
        <v>-0.59731037136548282</v>
      </c>
    </row>
    <row r="28" spans="1:32">
      <c r="A28" s="14">
        <v>43</v>
      </c>
      <c r="B28" s="28">
        <v>44966</v>
      </c>
      <c r="C28" s="25">
        <v>4.5138888888888902E-2</v>
      </c>
      <c r="D28" s="14">
        <v>100.457750488844</v>
      </c>
      <c r="E28" s="24">
        <v>44966.545138888898</v>
      </c>
      <c r="F28" s="14">
        <v>98.4238</v>
      </c>
      <c r="G28" s="24">
        <v>44966.545138888898</v>
      </c>
      <c r="H28" s="14">
        <v>3.0590000000000002</v>
      </c>
      <c r="I28" s="14">
        <f t="shared" si="0"/>
        <v>2.033950488843999</v>
      </c>
      <c r="J28" s="14">
        <f t="shared" si="2"/>
        <v>2.0444538636483336</v>
      </c>
      <c r="K28" s="14">
        <f t="shared" si="3"/>
        <v>8.3206419167345964E-3</v>
      </c>
      <c r="L28" s="14">
        <f t="shared" si="4"/>
        <v>-1.2623274633667467</v>
      </c>
      <c r="N28" s="30">
        <f t="shared" si="23"/>
        <v>100.457750488844</v>
      </c>
      <c r="P28" s="14">
        <f t="shared" si="24"/>
        <v>3.0590000000000002</v>
      </c>
      <c r="S28" s="37">
        <v>44966.545138888891</v>
      </c>
      <c r="T28" s="36">
        <v>3.0590000000000002</v>
      </c>
      <c r="U28">
        <f t="shared" si="1"/>
        <v>97.398750488844001</v>
      </c>
      <c r="V28">
        <f t="shared" si="5"/>
        <v>97.406342101091241</v>
      </c>
      <c r="W28">
        <f t="shared" si="6"/>
        <v>5.8152377902847049E-3</v>
      </c>
      <c r="X28" s="14">
        <f t="shared" si="7"/>
        <v>-1.3054689285315675</v>
      </c>
      <c r="Z28" s="14">
        <f>D28</f>
        <v>100.457750488844</v>
      </c>
      <c r="AB28" s="19">
        <f>T28</f>
        <v>3.0590000000000002</v>
      </c>
      <c r="AE28">
        <f>AC26</f>
        <v>3.0571232876712302</v>
      </c>
      <c r="AF28">
        <f t="shared" si="22"/>
        <v>-1.8767123287699583E-3</v>
      </c>
    </row>
    <row r="29" spans="1:32">
      <c r="A29">
        <v>44</v>
      </c>
      <c r="B29" s="1">
        <v>44966</v>
      </c>
      <c r="C29" s="2">
        <v>4.8611111111111098E-2</v>
      </c>
      <c r="D29">
        <v>100.469644716516</v>
      </c>
      <c r="E29" s="3">
        <v>44966.548611111102</v>
      </c>
      <c r="F29">
        <v>98.426591245136194</v>
      </c>
      <c r="G29" s="3">
        <v>44966.548611111102</v>
      </c>
      <c r="H29">
        <v>3.0586770428015502</v>
      </c>
      <c r="I29">
        <f t="shared" si="0"/>
        <v>2.0430534713798068</v>
      </c>
      <c r="J29">
        <f t="shared" si="2"/>
        <v>2.0407050207749364</v>
      </c>
      <c r="K29">
        <f t="shared" si="3"/>
        <v>4.849483632356706E-3</v>
      </c>
      <c r="L29">
        <f t="shared" si="4"/>
        <v>0.484268178409965</v>
      </c>
      <c r="S29" s="37">
        <v>44966.548611111109</v>
      </c>
      <c r="T29" s="36">
        <v>3.0586770428015502</v>
      </c>
      <c r="U29">
        <f t="shared" si="1"/>
        <v>97.410967673714453</v>
      </c>
      <c r="V29">
        <f t="shared" si="5"/>
        <v>97.405705754886483</v>
      </c>
      <c r="W29">
        <f t="shared" si="6"/>
        <v>5.1293579930544947E-3</v>
      </c>
      <c r="X29">
        <f t="shared" si="7"/>
        <v>1.0258435529542347</v>
      </c>
    </row>
    <row r="30" spans="1:32">
      <c r="A30">
        <v>45</v>
      </c>
      <c r="B30" s="1">
        <v>44966</v>
      </c>
      <c r="C30" s="2">
        <v>5.2083333333333301E-2</v>
      </c>
      <c r="D30">
        <v>100.47095320715</v>
      </c>
      <c r="E30" s="3">
        <v>44966.552083333299</v>
      </c>
      <c r="F30">
        <v>98.431729710144893</v>
      </c>
      <c r="G30" s="3">
        <v>44966.552083333299</v>
      </c>
      <c r="H30">
        <v>3.0581394927536198</v>
      </c>
      <c r="I30">
        <f t="shared" si="0"/>
        <v>2.0392234970051106</v>
      </c>
      <c r="J30">
        <f t="shared" si="2"/>
        <v>2.0387424857429721</v>
      </c>
      <c r="K30">
        <f t="shared" si="3"/>
        <v>3.7318093589690398E-3</v>
      </c>
      <c r="L30">
        <f t="shared" si="4"/>
        <v>0.12889491822041904</v>
      </c>
      <c r="S30" s="37">
        <v>44966.552083333336</v>
      </c>
      <c r="T30" s="36">
        <v>3.0581394927536198</v>
      </c>
      <c r="U30">
        <f t="shared" si="1"/>
        <v>97.412813714396378</v>
      </c>
      <c r="V30">
        <f t="shared" si="5"/>
        <v>97.407510625651597</v>
      </c>
      <c r="W30">
        <f t="shared" si="6"/>
        <v>6.2400301396630725E-3</v>
      </c>
      <c r="X30">
        <f t="shared" si="7"/>
        <v>0.84984986067200963</v>
      </c>
    </row>
    <row r="31" spans="1:32">
      <c r="A31" s="14">
        <v>46</v>
      </c>
      <c r="B31" s="28">
        <v>44966</v>
      </c>
      <c r="C31" s="25">
        <v>5.5555555555555601E-2</v>
      </c>
      <c r="D31" s="14">
        <v>100.464859003735</v>
      </c>
      <c r="E31" s="24">
        <v>44966.555555555598</v>
      </c>
      <c r="F31" s="14">
        <v>98.433491358024696</v>
      </c>
      <c r="G31" s="24">
        <v>44966.555555555598</v>
      </c>
      <c r="H31" s="14">
        <v>3.0615987654320902</v>
      </c>
      <c r="I31" s="14">
        <f t="shared" si="0"/>
        <v>2.0313676457103043</v>
      </c>
      <c r="J31" s="14">
        <f t="shared" si="2"/>
        <v>2.0378815380317405</v>
      </c>
      <c r="K31" s="14">
        <f t="shared" si="3"/>
        <v>4.8641731609224336E-3</v>
      </c>
      <c r="L31" s="14">
        <f t="shared" si="4"/>
        <v>-1.3391571611321922</v>
      </c>
      <c r="N31" s="30">
        <f>D31</f>
        <v>100.464859003735</v>
      </c>
      <c r="P31" s="14">
        <f>H31</f>
        <v>3.0615987654320902</v>
      </c>
      <c r="S31" s="37">
        <v>44966.555555555555</v>
      </c>
      <c r="T31" s="36">
        <v>3.0615987654320902</v>
      </c>
      <c r="U31">
        <f t="shared" si="1"/>
        <v>97.403260238302906</v>
      </c>
      <c r="V31">
        <f t="shared" si="5"/>
        <v>97.409013875471246</v>
      </c>
      <c r="W31">
        <f t="shared" si="6"/>
        <v>4.1376500616096025E-3</v>
      </c>
      <c r="X31" s="14">
        <f t="shared" si="7"/>
        <v>-1.3905567369565133</v>
      </c>
      <c r="Z31" s="14">
        <f t="shared" ref="Z31:Z33" si="25">D31</f>
        <v>100.464859003735</v>
      </c>
      <c r="AB31" s="19">
        <f t="shared" ref="AB31:AB33" si="26">T31</f>
        <v>3.0615987654320902</v>
      </c>
    </row>
    <row r="32" spans="1:32">
      <c r="A32">
        <v>47</v>
      </c>
      <c r="B32" s="1">
        <v>44966</v>
      </c>
      <c r="C32" s="2">
        <v>5.9027777777777797E-2</v>
      </c>
      <c r="D32">
        <v>100.438108221245</v>
      </c>
      <c r="E32" s="3">
        <v>44966.559027777803</v>
      </c>
      <c r="F32">
        <v>98.414721212121194</v>
      </c>
      <c r="G32" s="3">
        <v>44966.559027777803</v>
      </c>
      <c r="H32">
        <v>3.0600018939393898</v>
      </c>
      <c r="I32">
        <f t="shared" si="0"/>
        <v>2.0233870091238089</v>
      </c>
      <c r="J32">
        <f t="shared" si="2"/>
        <v>2.0313260506130746</v>
      </c>
      <c r="K32">
        <f t="shared" si="3"/>
        <v>6.4652860064470241E-3</v>
      </c>
      <c r="L32">
        <f t="shared" si="4"/>
        <v>-1.2279490004539788</v>
      </c>
      <c r="S32" s="37">
        <v>44966.559027777781</v>
      </c>
      <c r="T32" s="36">
        <v>3.0600018939393898</v>
      </c>
      <c r="U32">
        <f t="shared" si="1"/>
        <v>97.378106327305616</v>
      </c>
      <c r="V32">
        <f t="shared" si="5"/>
        <v>97.398060093334962</v>
      </c>
      <c r="W32">
        <f t="shared" si="6"/>
        <v>1.4638574849410417E-2</v>
      </c>
      <c r="X32" s="14">
        <f t="shared" si="7"/>
        <v>-1.3630948527854472</v>
      </c>
      <c r="Z32" s="14">
        <f t="shared" si="25"/>
        <v>100.438108221245</v>
      </c>
      <c r="AB32" s="19">
        <f t="shared" si="26"/>
        <v>3.0600018939393898</v>
      </c>
    </row>
    <row r="33" spans="1:32">
      <c r="A33" s="14">
        <v>48</v>
      </c>
      <c r="B33" s="28">
        <v>44966</v>
      </c>
      <c r="C33" s="25">
        <v>6.25E-2</v>
      </c>
      <c r="D33" s="14">
        <v>100.405854743376</v>
      </c>
      <c r="E33" s="24">
        <v>44966.5625</v>
      </c>
      <c r="F33" s="14">
        <v>98.397233928571396</v>
      </c>
      <c r="G33" s="24">
        <v>44966.5625</v>
      </c>
      <c r="H33" s="14">
        <v>3.0624613095237998</v>
      </c>
      <c r="I33" s="14">
        <f t="shared" si="0"/>
        <v>2.0086208148046012</v>
      </c>
      <c r="J33" s="14">
        <f t="shared" si="2"/>
        <v>2.0211251565462383</v>
      </c>
      <c r="K33" s="14">
        <f t="shared" si="3"/>
        <v>9.423076704741384E-3</v>
      </c>
      <c r="L33" s="14">
        <f t="shared" si="4"/>
        <v>-1.326991399247051</v>
      </c>
      <c r="N33" s="30">
        <f>D33</f>
        <v>100.405854743376</v>
      </c>
      <c r="P33" s="14">
        <f>H33</f>
        <v>3.0624613095237998</v>
      </c>
      <c r="S33" s="37">
        <v>44966.5625</v>
      </c>
      <c r="T33" s="36">
        <v>3.06009821428571</v>
      </c>
      <c r="U33">
        <f t="shared" si="1"/>
        <v>97.345756529090281</v>
      </c>
      <c r="V33">
        <f t="shared" si="5"/>
        <v>97.375707698232929</v>
      </c>
      <c r="W33">
        <f t="shared" si="6"/>
        <v>2.3536980964343101E-2</v>
      </c>
      <c r="X33" s="14">
        <f t="shared" si="7"/>
        <v>-1.2725153318525766</v>
      </c>
      <c r="Z33" s="14">
        <f t="shared" si="25"/>
        <v>100.405854743376</v>
      </c>
      <c r="AB33" s="19">
        <f t="shared" si="26"/>
        <v>3.06009821428571</v>
      </c>
    </row>
    <row r="34" spans="1:32">
      <c r="A34">
        <v>49</v>
      </c>
      <c r="B34" s="1">
        <v>44966</v>
      </c>
      <c r="C34" s="2">
        <v>6.5972222222222196E-2</v>
      </c>
      <c r="D34">
        <v>100.392646337983</v>
      </c>
      <c r="E34" s="3">
        <v>44966.565972222197</v>
      </c>
      <c r="F34">
        <v>98.385131561461705</v>
      </c>
      <c r="G34" s="3">
        <v>44966.565972222197</v>
      </c>
      <c r="H34">
        <v>3.0637352159468398</v>
      </c>
      <c r="I34">
        <f t="shared" si="0"/>
        <v>2.0075147765212904</v>
      </c>
      <c r="J34">
        <f t="shared" si="2"/>
        <v>2.0131742001499</v>
      </c>
      <c r="K34">
        <f t="shared" si="3"/>
        <v>7.235649269379126E-3</v>
      </c>
      <c r="L34">
        <f t="shared" si="4"/>
        <v>-0.78215836864287747</v>
      </c>
      <c r="S34" s="37">
        <v>44966.565972222219</v>
      </c>
      <c r="T34" s="36">
        <v>3.0619323432343202</v>
      </c>
      <c r="U34">
        <f t="shared" si="1"/>
        <v>97.330713994748677</v>
      </c>
      <c r="V34">
        <f t="shared" si="5"/>
        <v>97.351525617048196</v>
      </c>
      <c r="W34">
        <f t="shared" si="6"/>
        <v>1.977321552330244E-2</v>
      </c>
      <c r="X34">
        <f t="shared" si="7"/>
        <v>-1.0525158275340969</v>
      </c>
    </row>
    <row r="35" spans="1:32">
      <c r="A35" s="19">
        <v>50</v>
      </c>
      <c r="B35" s="29">
        <v>44966</v>
      </c>
      <c r="C35" s="23">
        <v>6.9444444444444406E-2</v>
      </c>
      <c r="D35" s="19">
        <v>100.394932049445</v>
      </c>
      <c r="E35" s="22">
        <v>44966.569444444402</v>
      </c>
      <c r="F35" s="19">
        <v>98.375916091953997</v>
      </c>
      <c r="G35" s="22">
        <v>44966.569444444402</v>
      </c>
      <c r="H35" s="19">
        <v>3.0648639846743202</v>
      </c>
      <c r="I35" s="19">
        <f t="shared" si="0"/>
        <v>2.0190159574910069</v>
      </c>
      <c r="J35" s="19">
        <f t="shared" si="2"/>
        <v>2.0117171829389662</v>
      </c>
      <c r="K35" s="19">
        <f t="shared" si="3"/>
        <v>5.1807279181067187E-3</v>
      </c>
      <c r="L35" s="19">
        <f t="shared" si="4"/>
        <v>1.4088318605830334</v>
      </c>
      <c r="M35" s="31">
        <f>D35</f>
        <v>100.394932049445</v>
      </c>
      <c r="N35" s="4">
        <f>AVERAGE(N25:N33)</f>
        <v>100.45218081703939</v>
      </c>
      <c r="O35" s="4">
        <f t="shared" si="19"/>
        <v>5.7248767594387573E-2</v>
      </c>
      <c r="P35">
        <f>AVERAGE(P25:P33)</f>
        <v>3.0604680149911783</v>
      </c>
      <c r="Q35" s="19">
        <f>H35</f>
        <v>3.0648639846743202</v>
      </c>
      <c r="R35">
        <f t="shared" si="21"/>
        <v>-4.3959696831419315E-3</v>
      </c>
      <c r="S35" s="37">
        <v>44966.569444444445</v>
      </c>
      <c r="T35" s="36">
        <v>3.0629258064516098</v>
      </c>
      <c r="U35">
        <f t="shared" si="1"/>
        <v>97.332006242993387</v>
      </c>
      <c r="V35">
        <f t="shared" si="5"/>
        <v>97.336158922277448</v>
      </c>
      <c r="W35">
        <f t="shared" si="6"/>
        <v>6.8070071143286944E-3</v>
      </c>
      <c r="X35">
        <f t="shared" si="7"/>
        <v>-0.61005948933416299</v>
      </c>
    </row>
    <row r="36" spans="1:32">
      <c r="A36">
        <v>51</v>
      </c>
      <c r="B36" s="1">
        <v>44966</v>
      </c>
      <c r="C36" s="2">
        <v>7.2916666666666699E-2</v>
      </c>
      <c r="D36">
        <v>100.400930248424</v>
      </c>
      <c r="E36" s="3">
        <v>44966.572916666701</v>
      </c>
      <c r="F36">
        <v>98.386384194528802</v>
      </c>
      <c r="G36" s="3">
        <v>44966.572916666701</v>
      </c>
      <c r="H36">
        <v>3.0638601823708198</v>
      </c>
      <c r="I36">
        <f t="shared" si="0"/>
        <v>2.0145460538952022</v>
      </c>
      <c r="J36">
        <f t="shared" si="2"/>
        <v>2.0136922626358333</v>
      </c>
      <c r="K36">
        <f t="shared" si="3"/>
        <v>4.7339913082918138E-3</v>
      </c>
      <c r="L36">
        <f t="shared" si="4"/>
        <v>0.18035336437425462</v>
      </c>
      <c r="S36" s="37">
        <v>44966.572916666664</v>
      </c>
      <c r="T36" s="36">
        <v>3.0634070234113699</v>
      </c>
      <c r="U36">
        <f t="shared" si="1"/>
        <v>97.337523225012632</v>
      </c>
      <c r="V36">
        <f t="shared" si="5"/>
        <v>97.333414487584903</v>
      </c>
      <c r="W36">
        <f t="shared" si="6"/>
        <v>2.952825631947464E-3</v>
      </c>
      <c r="X36" s="19">
        <f t="shared" si="7"/>
        <v>1.3914595509042631</v>
      </c>
      <c r="Y36" s="19">
        <f>D36</f>
        <v>100.400930248424</v>
      </c>
      <c r="Z36">
        <f>AVERAGE(Z28:Z33)</f>
        <v>100.44164311429999</v>
      </c>
      <c r="AA36">
        <f t="shared" si="15"/>
        <v>4.0712865875988768E-2</v>
      </c>
      <c r="AB36">
        <f>AVERAGE(AB28:AB33)</f>
        <v>3.0601747184142978</v>
      </c>
      <c r="AC36" s="14">
        <f>T36</f>
        <v>3.0634070234113699</v>
      </c>
      <c r="AD36">
        <f t="shared" si="17"/>
        <v>-3.2323049970721662E-3</v>
      </c>
    </row>
    <row r="37" spans="1:32">
      <c r="A37">
        <v>52</v>
      </c>
      <c r="B37" s="1">
        <v>44966</v>
      </c>
      <c r="C37" s="2">
        <v>7.6388888888888895E-2</v>
      </c>
      <c r="D37">
        <v>100.390264029978</v>
      </c>
      <c r="E37" s="3">
        <v>44966.576388888898</v>
      </c>
      <c r="F37">
        <v>98.377267441860397</v>
      </c>
      <c r="G37" s="3">
        <v>44966.576388888898</v>
      </c>
      <c r="H37">
        <v>3.0646604651162699</v>
      </c>
      <c r="I37">
        <f t="shared" si="0"/>
        <v>2.012996588117602</v>
      </c>
      <c r="J37">
        <f t="shared" si="2"/>
        <v>2.0155195331679372</v>
      </c>
      <c r="K37">
        <f t="shared" si="3"/>
        <v>2.5519859370308237E-3</v>
      </c>
      <c r="L37">
        <f t="shared" si="4"/>
        <v>-0.9886202794952007</v>
      </c>
      <c r="S37" s="37">
        <v>44966.576388888891</v>
      </c>
      <c r="T37" s="36">
        <v>3.0601240000000001</v>
      </c>
      <c r="U37">
        <f t="shared" si="1"/>
        <v>97.330140029977997</v>
      </c>
      <c r="V37">
        <f t="shared" si="5"/>
        <v>97.333223165994681</v>
      </c>
      <c r="W37">
        <f t="shared" si="6"/>
        <v>3.1345992219267206E-3</v>
      </c>
      <c r="X37">
        <f t="shared" si="7"/>
        <v>-0.98358220569876198</v>
      </c>
    </row>
    <row r="38" spans="1:32">
      <c r="A38" s="14">
        <v>53</v>
      </c>
      <c r="B38" s="28">
        <v>44966</v>
      </c>
      <c r="C38" s="25">
        <v>7.9861111111111105E-2</v>
      </c>
      <c r="D38" s="14">
        <v>100.382751801136</v>
      </c>
      <c r="E38" s="24">
        <v>44966.579861111102</v>
      </c>
      <c r="F38" s="14">
        <v>98.374774207188096</v>
      </c>
      <c r="G38" s="24">
        <v>44966.579861111102</v>
      </c>
      <c r="H38" s="14">
        <v>3.06500317124735</v>
      </c>
      <c r="I38" s="14">
        <f t="shared" si="0"/>
        <v>2.0079775939478992</v>
      </c>
      <c r="J38" s="14">
        <f t="shared" si="2"/>
        <v>2.011840078653568</v>
      </c>
      <c r="K38" s="14">
        <f t="shared" si="3"/>
        <v>2.8034861779733565E-3</v>
      </c>
      <c r="L38" s="14">
        <f t="shared" si="4"/>
        <v>-1.3777434452917259</v>
      </c>
      <c r="N38" s="30">
        <f>D38</f>
        <v>100.382751801136</v>
      </c>
      <c r="P38" s="14">
        <f>H38</f>
        <v>3.06500317124735</v>
      </c>
      <c r="S38" s="37">
        <v>44966.579861111109</v>
      </c>
      <c r="T38" s="36">
        <v>3.06500533807829</v>
      </c>
      <c r="U38">
        <f t="shared" si="1"/>
        <v>97.317746463057702</v>
      </c>
      <c r="V38">
        <f t="shared" si="5"/>
        <v>97.32846990601611</v>
      </c>
      <c r="W38">
        <f t="shared" si="6"/>
        <v>8.1597411679349731E-3</v>
      </c>
      <c r="X38" s="14">
        <f t="shared" si="7"/>
        <v>-1.3141891069471325</v>
      </c>
      <c r="Z38" s="14">
        <f>D38</f>
        <v>100.382751801136</v>
      </c>
      <c r="AB38" s="19">
        <f>T38</f>
        <v>3.06500533807829</v>
      </c>
      <c r="AE38">
        <f>AC36</f>
        <v>3.0634070234113699</v>
      </c>
      <c r="AF38">
        <f t="shared" si="22"/>
        <v>-1.5983146669200643E-3</v>
      </c>
    </row>
    <row r="39" spans="1:32">
      <c r="A39">
        <v>54</v>
      </c>
      <c r="B39" s="1">
        <v>44966</v>
      </c>
      <c r="C39" s="2">
        <v>8.3333333333333301E-2</v>
      </c>
      <c r="D39">
        <v>100.39142228267799</v>
      </c>
      <c r="E39" s="3">
        <v>44966.583333333299</v>
      </c>
      <c r="F39">
        <v>98.382168493150601</v>
      </c>
      <c r="G39" s="3">
        <v>44966.583333333299</v>
      </c>
      <c r="H39">
        <v>3.06635616438356</v>
      </c>
      <c r="I39">
        <f t="shared" si="0"/>
        <v>2.0092537895273921</v>
      </c>
      <c r="J39">
        <f t="shared" si="2"/>
        <v>2.0100759905309644</v>
      </c>
      <c r="K39">
        <f t="shared" si="3"/>
        <v>2.129880510980849E-3</v>
      </c>
      <c r="L39">
        <f t="shared" si="4"/>
        <v>-0.386031516478684</v>
      </c>
      <c r="S39" s="37">
        <v>44966.583333333336</v>
      </c>
      <c r="T39" s="36">
        <v>3.0648900000000001</v>
      </c>
      <c r="U39">
        <f t="shared" si="1"/>
        <v>97.326532282677988</v>
      </c>
      <c r="V39">
        <f t="shared" si="5"/>
        <v>97.324806258571229</v>
      </c>
      <c r="W39">
        <f t="shared" si="6"/>
        <v>5.2047731083940327E-3</v>
      </c>
      <c r="X39">
        <f t="shared" si="7"/>
        <v>0.33162331398755324</v>
      </c>
    </row>
    <row r="40" spans="1:32">
      <c r="A40" s="19">
        <v>55</v>
      </c>
      <c r="B40" s="29">
        <v>44966</v>
      </c>
      <c r="C40" s="23">
        <v>8.6805555555555594E-2</v>
      </c>
      <c r="D40" s="19">
        <v>100.404474698417</v>
      </c>
      <c r="E40" s="22">
        <v>44966.586805555598</v>
      </c>
      <c r="F40" s="19">
        <v>98.384987360594707</v>
      </c>
      <c r="G40" s="22">
        <v>44966.586805555598</v>
      </c>
      <c r="H40" s="19">
        <v>3.0649814126393999</v>
      </c>
      <c r="I40" s="19">
        <f t="shared" si="0"/>
        <v>2.0194873378222979</v>
      </c>
      <c r="J40" s="19">
        <f t="shared" si="2"/>
        <v>2.0122395737658629</v>
      </c>
      <c r="K40" s="19">
        <f t="shared" si="3"/>
        <v>5.151357856759139E-3</v>
      </c>
      <c r="L40" s="19">
        <f t="shared" si="4"/>
        <v>1.4069618648071911</v>
      </c>
      <c r="M40" s="31">
        <f>D40</f>
        <v>100.404474698417</v>
      </c>
      <c r="N40" s="4">
        <f>N38</f>
        <v>100.382751801136</v>
      </c>
      <c r="O40" s="4">
        <f t="shared" si="19"/>
        <v>-2.1722897281009068E-2</v>
      </c>
      <c r="P40">
        <f>P38</f>
        <v>3.06500317124735</v>
      </c>
      <c r="Q40" s="19">
        <f>H40</f>
        <v>3.0649814126393999</v>
      </c>
      <c r="R40">
        <f t="shared" si="21"/>
        <v>2.1758607950062014E-5</v>
      </c>
      <c r="S40" s="37">
        <v>44966.586805555555</v>
      </c>
      <c r="T40" s="36">
        <v>3.06430635451505</v>
      </c>
      <c r="U40">
        <f t="shared" si="1"/>
        <v>97.340168343901951</v>
      </c>
      <c r="V40">
        <f t="shared" si="5"/>
        <v>97.328149029879214</v>
      </c>
      <c r="W40">
        <f t="shared" si="6"/>
        <v>9.22480672906573E-3</v>
      </c>
      <c r="X40" s="19">
        <f t="shared" si="7"/>
        <v>1.3029339666127011</v>
      </c>
      <c r="Y40" s="19">
        <f t="shared" ref="Y40:Y41" si="27">D40</f>
        <v>100.404474698417</v>
      </c>
      <c r="Z40">
        <f>Z38</f>
        <v>100.382751801136</v>
      </c>
      <c r="AA40">
        <f t="shared" si="15"/>
        <v>-2.1722897281009068E-2</v>
      </c>
      <c r="AB40">
        <f>AB38</f>
        <v>3.06500533807829</v>
      </c>
      <c r="AC40" s="14">
        <f t="shared" ref="AC40:AC41" si="28">T40</f>
        <v>3.06430635451505</v>
      </c>
      <c r="AD40">
        <f t="shared" si="17"/>
        <v>6.9898356324005206E-4</v>
      </c>
    </row>
    <row r="41" spans="1:32">
      <c r="A41" s="14">
        <v>56</v>
      </c>
      <c r="B41" s="28">
        <v>44966</v>
      </c>
      <c r="C41" s="25">
        <v>9.0277777777777804E-2</v>
      </c>
      <c r="D41" s="14">
        <v>100.408299721294</v>
      </c>
      <c r="E41" s="24">
        <v>44966.590277777803</v>
      </c>
      <c r="F41" s="14">
        <v>98.7512780645161</v>
      </c>
      <c r="G41" s="24">
        <v>44966.590277777803</v>
      </c>
      <c r="H41" s="14">
        <v>3.02107741935483</v>
      </c>
      <c r="I41" s="14">
        <f t="shared" si="0"/>
        <v>1.6570216567778999</v>
      </c>
      <c r="J41" s="14">
        <f t="shared" si="2"/>
        <v>1.8952542613758634</v>
      </c>
      <c r="K41" s="14">
        <f t="shared" si="3"/>
        <v>0.16850768884104017</v>
      </c>
      <c r="L41" s="14">
        <f t="shared" si="4"/>
        <v>-1.413778838440408</v>
      </c>
      <c r="N41" s="30">
        <f>D41</f>
        <v>100.408299721294</v>
      </c>
      <c r="P41" s="14">
        <f>H41</f>
        <v>3.02107741935483</v>
      </c>
      <c r="S41" s="37">
        <v>44966.590277777781</v>
      </c>
      <c r="T41" s="36">
        <v>3.01178888888888</v>
      </c>
      <c r="U41">
        <f t="shared" si="1"/>
        <v>97.396510832405113</v>
      </c>
      <c r="V41">
        <f t="shared" si="5"/>
        <v>97.354403819661684</v>
      </c>
      <c r="W41">
        <f t="shared" si="6"/>
        <v>3.0290107659733737E-2</v>
      </c>
      <c r="X41" s="19">
        <f t="shared" si="7"/>
        <v>1.3901242351609138</v>
      </c>
      <c r="Y41" s="19">
        <f t="shared" si="27"/>
        <v>100.408299721294</v>
      </c>
      <c r="AC41" s="14">
        <f t="shared" si="28"/>
        <v>3.01178888888888</v>
      </c>
    </row>
    <row r="42" spans="1:32">
      <c r="A42">
        <v>57</v>
      </c>
      <c r="B42" s="1">
        <v>44966</v>
      </c>
      <c r="C42" s="2">
        <v>9.375E-2</v>
      </c>
      <c r="D42">
        <v>100.402346371747</v>
      </c>
      <c r="E42" s="3">
        <v>44966.59375</v>
      </c>
      <c r="F42">
        <v>98.387887106017104</v>
      </c>
      <c r="G42" s="3">
        <v>44966.59375</v>
      </c>
      <c r="H42">
        <v>3.0634040114613099</v>
      </c>
      <c r="I42">
        <f t="shared" si="0"/>
        <v>2.0144592657298972</v>
      </c>
      <c r="J42">
        <f t="shared" si="2"/>
        <v>1.8969894201100317</v>
      </c>
      <c r="K42">
        <f t="shared" si="3"/>
        <v>0.16969524832516888</v>
      </c>
      <c r="L42">
        <f t="shared" si="4"/>
        <v>0.69224004077456891</v>
      </c>
      <c r="S42" s="37">
        <v>44966.59375</v>
      </c>
      <c r="T42" s="36">
        <v>3.0630945558739202</v>
      </c>
      <c r="U42">
        <f t="shared" si="1"/>
        <v>97.339251815873084</v>
      </c>
      <c r="V42">
        <f t="shared" si="5"/>
        <v>97.35864366406004</v>
      </c>
      <c r="W42">
        <f t="shared" si="6"/>
        <v>2.6778745735651106E-2</v>
      </c>
      <c r="X42">
        <f t="shared" si="7"/>
        <v>-0.72415072678849057</v>
      </c>
    </row>
    <row r="43" spans="1:32">
      <c r="A43">
        <v>58</v>
      </c>
      <c r="B43" s="1">
        <v>44966</v>
      </c>
      <c r="C43" s="2">
        <v>9.7222222222222196E-2</v>
      </c>
      <c r="D43">
        <v>100.411701393816</v>
      </c>
      <c r="E43" s="3">
        <v>44966.597222222197</v>
      </c>
      <c r="F43">
        <v>98.393609090909095</v>
      </c>
      <c r="G43" s="3">
        <v>44966.597222222197</v>
      </c>
      <c r="H43">
        <v>3.0626988636363599</v>
      </c>
      <c r="I43">
        <f t="shared" si="0"/>
        <v>2.0180923029069078</v>
      </c>
      <c r="J43">
        <f t="shared" si="2"/>
        <v>1.8965244084715682</v>
      </c>
      <c r="K43">
        <f t="shared" si="3"/>
        <v>0.1693605144682227</v>
      </c>
      <c r="L43">
        <f t="shared" si="4"/>
        <v>0.71780541537118125</v>
      </c>
      <c r="S43" s="37">
        <v>44966.597222222219</v>
      </c>
      <c r="T43" s="36">
        <v>3.0618453333333302</v>
      </c>
      <c r="U43">
        <f t="shared" si="1"/>
        <v>97.349856060482679</v>
      </c>
      <c r="V43">
        <f t="shared" si="5"/>
        <v>97.361872902920297</v>
      </c>
      <c r="W43">
        <f t="shared" si="6"/>
        <v>2.4872369143041809E-2</v>
      </c>
      <c r="X43">
        <f t="shared" si="7"/>
        <v>-0.48314024162749497</v>
      </c>
    </row>
    <row r="44" spans="1:32">
      <c r="A44" s="19">
        <v>59</v>
      </c>
      <c r="B44" s="29">
        <v>44966</v>
      </c>
      <c r="C44" s="23">
        <v>0.100694444444444</v>
      </c>
      <c r="D44" s="19">
        <v>100.43113424146</v>
      </c>
      <c r="E44" s="22">
        <v>44966.600694444402</v>
      </c>
      <c r="F44" s="19">
        <v>98.392667724867707</v>
      </c>
      <c r="G44" s="22">
        <v>44966.600694444402</v>
      </c>
      <c r="H44" s="19">
        <v>3.06281746031746</v>
      </c>
      <c r="I44" s="19">
        <f t="shared" si="0"/>
        <v>2.0384665165922939</v>
      </c>
      <c r="J44" s="19">
        <f t="shared" si="2"/>
        <v>2.0236726950763662</v>
      </c>
      <c r="K44" s="19">
        <f t="shared" si="3"/>
        <v>1.0565434399216717E-2</v>
      </c>
      <c r="L44" s="19">
        <f t="shared" si="4"/>
        <v>1.400209490394881</v>
      </c>
      <c r="M44" s="31">
        <f>D44</f>
        <v>100.43113424146</v>
      </c>
      <c r="N44" s="4">
        <f>N41</f>
        <v>100.408299721294</v>
      </c>
      <c r="O44" s="4">
        <f t="shared" si="19"/>
        <v>-2.2834520166000516E-2</v>
      </c>
      <c r="P44">
        <f>P41</f>
        <v>3.02107741935483</v>
      </c>
      <c r="Q44" s="19">
        <f>H44</f>
        <v>3.06281746031746</v>
      </c>
      <c r="R44">
        <f t="shared" si="21"/>
        <v>-4.1740040962630065E-2</v>
      </c>
      <c r="S44" s="37">
        <v>44966.600694444445</v>
      </c>
      <c r="T44" s="36">
        <v>3.0616526666666601</v>
      </c>
      <c r="U44">
        <f t="shared" si="1"/>
        <v>97.36948157479334</v>
      </c>
      <c r="V44">
        <f t="shared" si="5"/>
        <v>97.35286315038303</v>
      </c>
      <c r="W44">
        <f t="shared" si="6"/>
        <v>1.2523085970740163E-2</v>
      </c>
      <c r="X44" s="19">
        <f t="shared" si="7"/>
        <v>1.3270231035017386</v>
      </c>
      <c r="Y44" s="19">
        <f>D44</f>
        <v>100.43113424146</v>
      </c>
      <c r="AC44" s="14">
        <f>T44</f>
        <v>3.0616526666666601</v>
      </c>
    </row>
    <row r="45" spans="1:32">
      <c r="A45">
        <v>60</v>
      </c>
      <c r="B45" s="1">
        <v>44966</v>
      </c>
      <c r="C45" s="2">
        <v>0.104166666666667</v>
      </c>
      <c r="D45">
        <v>100.444423876318</v>
      </c>
      <c r="E45" s="3">
        <v>44966.604166666701</v>
      </c>
      <c r="F45">
        <v>98.412681651376104</v>
      </c>
      <c r="G45" s="3">
        <v>44966.604166666701</v>
      </c>
      <c r="H45">
        <v>3.0623279816513702</v>
      </c>
      <c r="I45">
        <f t="shared" si="0"/>
        <v>2.0317422249418939</v>
      </c>
      <c r="J45">
        <f t="shared" si="2"/>
        <v>2.0294336814803651</v>
      </c>
      <c r="K45">
        <f t="shared" si="3"/>
        <v>8.4764055082237732E-3</v>
      </c>
      <c r="L45">
        <f t="shared" si="4"/>
        <v>0.27234934186302528</v>
      </c>
      <c r="S45" s="37">
        <v>44966.604166666664</v>
      </c>
      <c r="T45" s="36">
        <v>3.0597842809364502</v>
      </c>
      <c r="U45">
        <f t="shared" si="1"/>
        <v>97.384639595381543</v>
      </c>
      <c r="V45">
        <f t="shared" si="5"/>
        <v>97.367992410219188</v>
      </c>
      <c r="W45">
        <f t="shared" si="6"/>
        <v>1.4239306709757187E-2</v>
      </c>
      <c r="X45">
        <f t="shared" si="7"/>
        <v>1.1691008208249627</v>
      </c>
    </row>
    <row r="46" spans="1:32">
      <c r="A46" s="19">
        <v>61</v>
      </c>
      <c r="B46" s="29">
        <v>44966</v>
      </c>
      <c r="C46" s="23">
        <v>0.10763888888888901</v>
      </c>
      <c r="D46" s="19">
        <v>100.464423200727</v>
      </c>
      <c r="E46" s="22">
        <v>44966.607638888898</v>
      </c>
      <c r="F46" s="19">
        <v>98.408234219269104</v>
      </c>
      <c r="G46" s="22">
        <v>44966.607638888898</v>
      </c>
      <c r="H46" s="19">
        <v>3.0610272425249101</v>
      </c>
      <c r="I46" s="19">
        <f t="shared" si="0"/>
        <v>2.0561889814578933</v>
      </c>
      <c r="J46" s="19">
        <f t="shared" si="2"/>
        <v>2.0421325743306937</v>
      </c>
      <c r="K46" s="19">
        <f t="shared" si="3"/>
        <v>1.0311513323920989E-2</v>
      </c>
      <c r="L46" s="19">
        <f t="shared" si="4"/>
        <v>1.3631759651215365</v>
      </c>
      <c r="M46" s="31">
        <f>D46</f>
        <v>100.464423200727</v>
      </c>
      <c r="Q46" s="19">
        <f>H46</f>
        <v>3.0610272425249101</v>
      </c>
      <c r="S46" s="37">
        <v>44966.607638888891</v>
      </c>
      <c r="T46" s="36">
        <v>3.0610298969072098</v>
      </c>
      <c r="U46">
        <f t="shared" si="1"/>
        <v>97.403393303819783</v>
      </c>
      <c r="V46">
        <f t="shared" si="5"/>
        <v>97.385838157998208</v>
      </c>
      <c r="W46">
        <f t="shared" si="6"/>
        <v>1.3870322170021676E-2</v>
      </c>
      <c r="X46" s="19">
        <f t="shared" si="7"/>
        <v>1.2656624414620636</v>
      </c>
      <c r="Y46" s="19">
        <f>D46</f>
        <v>100.464423200727</v>
      </c>
      <c r="AC46" s="14">
        <f>T46</f>
        <v>3.0610298969072098</v>
      </c>
    </row>
    <row r="47" spans="1:32">
      <c r="A47">
        <v>62</v>
      </c>
      <c r="B47" s="1">
        <v>44966</v>
      </c>
      <c r="C47" s="2">
        <v>0.11111111111111099</v>
      </c>
      <c r="D47">
        <v>100.477224202174</v>
      </c>
      <c r="E47" s="3">
        <v>44966.611111111102</v>
      </c>
      <c r="F47">
        <v>98.412120866141706</v>
      </c>
      <c r="G47" s="3">
        <v>44966.611111111102</v>
      </c>
      <c r="H47">
        <v>3.0604326771653501</v>
      </c>
      <c r="I47">
        <f t="shared" si="0"/>
        <v>2.0651033360322941</v>
      </c>
      <c r="J47">
        <f t="shared" si="2"/>
        <v>2.0510115141440273</v>
      </c>
      <c r="K47">
        <f t="shared" si="3"/>
        <v>1.4103086166654448E-2</v>
      </c>
      <c r="L47">
        <f t="shared" si="4"/>
        <v>0.9992012898273126</v>
      </c>
      <c r="S47" s="37">
        <v>44966.611111111109</v>
      </c>
      <c r="T47" s="36">
        <v>3.0595274193548301</v>
      </c>
      <c r="U47">
        <f t="shared" si="1"/>
        <v>97.417696782819164</v>
      </c>
      <c r="V47">
        <f t="shared" si="5"/>
        <v>97.401909894006835</v>
      </c>
      <c r="W47">
        <f t="shared" si="6"/>
        <v>1.3536242433466451E-2</v>
      </c>
      <c r="X47">
        <f t="shared" si="7"/>
        <v>1.1662681789222442</v>
      </c>
    </row>
    <row r="48" spans="1:32">
      <c r="A48" s="19">
        <v>63</v>
      </c>
      <c r="B48" s="29">
        <v>44966</v>
      </c>
      <c r="C48" s="23">
        <v>0.114583333333333</v>
      </c>
      <c r="D48" s="19">
        <v>100.49056544774</v>
      </c>
      <c r="E48" s="22">
        <v>44966.614583333299</v>
      </c>
      <c r="F48" s="19">
        <v>98.413750564971707</v>
      </c>
      <c r="G48" s="22">
        <v>44966.614583333299</v>
      </c>
      <c r="H48" s="19">
        <v>3.06010423728813</v>
      </c>
      <c r="I48" s="19">
        <f t="shared" si="0"/>
        <v>2.0768148827682893</v>
      </c>
      <c r="J48" s="19">
        <f t="shared" si="2"/>
        <v>2.0660357334194921</v>
      </c>
      <c r="K48" s="19">
        <f t="shared" si="3"/>
        <v>8.4462605091361435E-3</v>
      </c>
      <c r="L48" s="19">
        <f t="shared" si="4"/>
        <v>1.2762037516055325</v>
      </c>
      <c r="M48" s="31">
        <f t="shared" ref="M48:M49" si="29">D48</f>
        <v>100.49056544774</v>
      </c>
      <c r="Q48" s="19">
        <f t="shared" ref="Q48:Q49" si="30">H48</f>
        <v>3.06010423728813</v>
      </c>
      <c r="S48" s="37">
        <v>44966.614583333336</v>
      </c>
      <c r="T48" s="36">
        <v>3.0601164429530199</v>
      </c>
      <c r="U48">
        <f t="shared" si="1"/>
        <v>97.430449004786979</v>
      </c>
      <c r="V48">
        <f t="shared" si="5"/>
        <v>97.417179697141975</v>
      </c>
      <c r="W48">
        <f t="shared" si="6"/>
        <v>1.1051493772480088E-2</v>
      </c>
      <c r="X48">
        <f t="shared" si="7"/>
        <v>1.2006800092532739</v>
      </c>
    </row>
    <row r="49" spans="1:32">
      <c r="A49" s="19">
        <v>64</v>
      </c>
      <c r="B49" s="29">
        <v>44966</v>
      </c>
      <c r="C49" s="23">
        <v>0.118055555555556</v>
      </c>
      <c r="D49" s="19">
        <v>100.517652104652</v>
      </c>
      <c r="E49" s="22">
        <v>44966.618055555598</v>
      </c>
      <c r="F49" s="19">
        <v>98.421007947019802</v>
      </c>
      <c r="G49" s="22">
        <v>44966.618055555598</v>
      </c>
      <c r="H49" s="19">
        <v>3.0593864238410502</v>
      </c>
      <c r="I49" s="19">
        <f t="shared" si="0"/>
        <v>2.0966441576321984</v>
      </c>
      <c r="J49" s="19">
        <f t="shared" si="2"/>
        <v>2.0795207921442604</v>
      </c>
      <c r="K49" s="19">
        <f t="shared" si="3"/>
        <v>1.3017867617559934E-2</v>
      </c>
      <c r="L49" s="19">
        <f t="shared" si="4"/>
        <v>1.3153740682414092</v>
      </c>
      <c r="M49" s="31">
        <f t="shared" si="29"/>
        <v>100.517652104652</v>
      </c>
      <c r="Q49" s="19">
        <f t="shared" si="30"/>
        <v>3.0593864238410502</v>
      </c>
      <c r="S49" s="37">
        <v>44966.618055555555</v>
      </c>
      <c r="T49" s="36">
        <v>3.0592870860927102</v>
      </c>
      <c r="U49">
        <f t="shared" si="1"/>
        <v>97.458365018559292</v>
      </c>
      <c r="V49">
        <f t="shared" si="5"/>
        <v>97.435503602055135</v>
      </c>
      <c r="W49">
        <f t="shared" si="6"/>
        <v>1.6983090898717797E-2</v>
      </c>
      <c r="X49" s="19">
        <f t="shared" si="7"/>
        <v>1.3461281365385793</v>
      </c>
      <c r="Y49" s="19">
        <f t="shared" ref="Y49:Y50" si="31">D49</f>
        <v>100.517652104652</v>
      </c>
      <c r="AC49" s="14">
        <f t="shared" ref="AC49:AC50" si="32">T49</f>
        <v>3.0592870860927102</v>
      </c>
    </row>
    <row r="50" spans="1:32">
      <c r="A50">
        <v>65</v>
      </c>
      <c r="B50" s="1">
        <v>44966</v>
      </c>
      <c r="C50" s="2">
        <v>0.121527777777778</v>
      </c>
      <c r="D50">
        <v>100.57005792001701</v>
      </c>
      <c r="E50" s="3">
        <v>44966.621527777803</v>
      </c>
      <c r="F50">
        <v>98.458652688171995</v>
      </c>
      <c r="G50" s="3">
        <v>44966.621527777803</v>
      </c>
      <c r="H50">
        <v>3.05514336917562</v>
      </c>
      <c r="I50">
        <f t="shared" si="0"/>
        <v>2.1114052318450121</v>
      </c>
      <c r="J50">
        <f t="shared" si="2"/>
        <v>2.0949547574151666</v>
      </c>
      <c r="K50">
        <f t="shared" si="3"/>
        <v>1.417188806834065E-2</v>
      </c>
      <c r="L50">
        <f t="shared" si="4"/>
        <v>1.1607821308294901</v>
      </c>
      <c r="S50" s="37">
        <v>44966.621527777781</v>
      </c>
      <c r="T50" s="36">
        <v>3.0551658862876199</v>
      </c>
      <c r="U50">
        <f t="shared" si="1"/>
        <v>97.514892033729382</v>
      </c>
      <c r="V50">
        <f t="shared" si="5"/>
        <v>97.467902019025203</v>
      </c>
      <c r="W50">
        <f t="shared" si="6"/>
        <v>3.5127122167513812E-2</v>
      </c>
      <c r="X50" s="19">
        <f t="shared" si="7"/>
        <v>1.3377131915359581</v>
      </c>
      <c r="Y50" s="19">
        <f t="shared" si="31"/>
        <v>100.57005792001701</v>
      </c>
      <c r="AC50" s="14">
        <f t="shared" si="32"/>
        <v>3.0551658862876199</v>
      </c>
    </row>
    <row r="51" spans="1:32">
      <c r="A51">
        <v>66</v>
      </c>
      <c r="B51" s="1">
        <v>44966</v>
      </c>
      <c r="C51" s="2">
        <v>0.125</v>
      </c>
      <c r="D51">
        <v>100.552850793918</v>
      </c>
      <c r="E51" s="3">
        <v>44966.625</v>
      </c>
      <c r="F51">
        <v>98.447975657894702</v>
      </c>
      <c r="G51" s="3">
        <v>44966.625</v>
      </c>
      <c r="H51">
        <v>3.0560447368421002</v>
      </c>
      <c r="I51">
        <f t="shared" si="0"/>
        <v>2.1048751360232956</v>
      </c>
      <c r="J51">
        <f t="shared" si="2"/>
        <v>2.1043081751668353</v>
      </c>
      <c r="K51">
        <f t="shared" si="3"/>
        <v>6.0395039221565749E-3</v>
      </c>
      <c r="L51">
        <f t="shared" si="4"/>
        <v>9.3875401650172607E-2</v>
      </c>
      <c r="S51" s="37">
        <v>44966.625</v>
      </c>
      <c r="T51" s="36">
        <v>3.0552127090301</v>
      </c>
      <c r="U51">
        <f t="shared" si="1"/>
        <v>97.497638084887896</v>
      </c>
      <c r="V51">
        <f t="shared" si="5"/>
        <v>97.490298379058856</v>
      </c>
      <c r="W51">
        <f t="shared" si="6"/>
        <v>2.3653460948347877E-2</v>
      </c>
      <c r="X51">
        <f t="shared" si="7"/>
        <v>0.31030155988873587</v>
      </c>
      <c r="AE51">
        <f>AVERAGE(AC41:AC50)</f>
        <v>3.049784884968616</v>
      </c>
      <c r="AF51">
        <f>AE51-T57</f>
        <v>-6.460064526323972E-3</v>
      </c>
    </row>
    <row r="52" spans="1:32">
      <c r="A52" s="14">
        <v>67</v>
      </c>
      <c r="B52" s="28">
        <v>44966</v>
      </c>
      <c r="C52" s="25">
        <v>0.12847222222222199</v>
      </c>
      <c r="D52" s="14">
        <v>100.535562993936</v>
      </c>
      <c r="E52" s="24">
        <v>44966.628472222197</v>
      </c>
      <c r="F52" s="14">
        <v>98.447066101694901</v>
      </c>
      <c r="G52" s="24">
        <v>44966.628472222197</v>
      </c>
      <c r="H52" s="14">
        <v>3.0561542372881298</v>
      </c>
      <c r="I52" s="14">
        <f t="shared" si="0"/>
        <v>2.0884968922410962</v>
      </c>
      <c r="J52" s="14">
        <f t="shared" si="2"/>
        <v>2.101592420036468</v>
      </c>
      <c r="K52" s="14">
        <f t="shared" si="3"/>
        <v>9.6360494685223414E-3</v>
      </c>
      <c r="L52" s="14">
        <f t="shared" si="4"/>
        <v>-1.3590141725766656</v>
      </c>
      <c r="M52" s="4">
        <f>AVERAGE(M46:M49)</f>
        <v>100.49088025103966</v>
      </c>
      <c r="N52" s="30">
        <f>D52</f>
        <v>100.535562993936</v>
      </c>
      <c r="O52" s="4">
        <f t="shared" si="19"/>
        <v>4.4682742896341665E-2</v>
      </c>
      <c r="P52" s="14">
        <f>H52</f>
        <v>3.0561542372881298</v>
      </c>
      <c r="Q52">
        <f>AVERAGE(Q46:Q49)</f>
        <v>3.0601726345513636</v>
      </c>
      <c r="R52">
        <f t="shared" si="21"/>
        <v>-4.0183972632337195E-3</v>
      </c>
      <c r="S52" s="37">
        <v>44966.628472222219</v>
      </c>
      <c r="T52" s="36">
        <v>3.0562832142857101</v>
      </c>
      <c r="U52">
        <f t="shared" si="1"/>
        <v>97.479279779650284</v>
      </c>
      <c r="V52">
        <f t="shared" si="5"/>
        <v>97.497269966089178</v>
      </c>
      <c r="W52">
        <f t="shared" si="6"/>
        <v>1.4540971855095645E-2</v>
      </c>
      <c r="X52">
        <f t="shared" si="7"/>
        <v>-1.2372066061450675</v>
      </c>
    </row>
    <row r="53" spans="1:32">
      <c r="A53">
        <v>68</v>
      </c>
      <c r="B53" s="1">
        <v>44966</v>
      </c>
      <c r="C53" s="2">
        <v>0.131944444444444</v>
      </c>
      <c r="D53">
        <v>100.540520083422</v>
      </c>
      <c r="E53" s="3">
        <v>44966.631944444402</v>
      </c>
      <c r="F53">
        <v>98.454919655172404</v>
      </c>
      <c r="G53" s="3">
        <v>44966.631944444402</v>
      </c>
      <c r="H53">
        <v>3.05519310344827</v>
      </c>
      <c r="I53">
        <f t="shared" si="0"/>
        <v>2.0856004282495917</v>
      </c>
      <c r="J53">
        <f t="shared" si="2"/>
        <v>2.0929908188379946</v>
      </c>
      <c r="K53">
        <f t="shared" si="3"/>
        <v>8.486268207488783E-3</v>
      </c>
      <c r="L53">
        <f t="shared" si="4"/>
        <v>-0.87086460240335628</v>
      </c>
      <c r="S53" s="37">
        <v>44966.631944444445</v>
      </c>
      <c r="T53" s="36">
        <v>3.0564110344827502</v>
      </c>
      <c r="U53">
        <f t="shared" si="1"/>
        <v>97.484109048939246</v>
      </c>
      <c r="V53">
        <f t="shared" si="5"/>
        <v>97.487008971159142</v>
      </c>
      <c r="W53">
        <f t="shared" si="6"/>
        <v>7.7701996739860954E-3</v>
      </c>
      <c r="X53">
        <f t="shared" si="7"/>
        <v>-0.37321077212531373</v>
      </c>
    </row>
    <row r="54" spans="1:32">
      <c r="A54" s="14">
        <v>69</v>
      </c>
      <c r="B54" s="28">
        <v>44966</v>
      </c>
      <c r="C54" s="25">
        <v>0.13541666666666699</v>
      </c>
      <c r="D54" s="14">
        <v>100.53</v>
      </c>
      <c r="E54" s="24">
        <v>44966.635416666701</v>
      </c>
      <c r="F54" s="14">
        <v>98.456500000000005</v>
      </c>
      <c r="G54" s="24">
        <v>44966.635416666701</v>
      </c>
      <c r="H54" s="14">
        <v>3.0550000000000002</v>
      </c>
      <c r="I54" s="14">
        <f t="shared" si="0"/>
        <v>2.0734999999999957</v>
      </c>
      <c r="J54" s="14">
        <f t="shared" si="2"/>
        <v>2.0825324401635612</v>
      </c>
      <c r="K54" s="14">
        <f t="shared" si="3"/>
        <v>6.4954398052179318E-3</v>
      </c>
      <c r="L54" s="14">
        <f t="shared" si="4"/>
        <v>-1.3905817672745677</v>
      </c>
      <c r="N54" s="30">
        <f>D54</f>
        <v>100.53</v>
      </c>
      <c r="P54" s="14">
        <f>H54</f>
        <v>3.0550000000000002</v>
      </c>
      <c r="S54" s="37">
        <v>44966.635416666664</v>
      </c>
      <c r="T54" s="36">
        <v>3.0558021739130399</v>
      </c>
      <c r="U54">
        <f t="shared" si="1"/>
        <v>97.474197826086964</v>
      </c>
      <c r="V54">
        <f t="shared" si="5"/>
        <v>97.479195551558817</v>
      </c>
      <c r="W54">
        <f t="shared" si="6"/>
        <v>4.0466780932379648E-3</v>
      </c>
      <c r="X54">
        <f t="shared" si="7"/>
        <v>-1.2350192816680863</v>
      </c>
    </row>
    <row r="55" spans="1:32">
      <c r="A55">
        <v>71</v>
      </c>
      <c r="B55" s="1">
        <v>44966</v>
      </c>
      <c r="C55" s="2">
        <v>0.14236111111111099</v>
      </c>
      <c r="D55">
        <v>100.53</v>
      </c>
      <c r="E55" s="3">
        <v>44966.642361111102</v>
      </c>
      <c r="F55">
        <v>98.443732876712303</v>
      </c>
      <c r="G55" s="3">
        <v>44966.642361111102</v>
      </c>
      <c r="H55">
        <v>3.0565657534246502</v>
      </c>
      <c r="I55">
        <f t="shared" si="0"/>
        <v>2.0862671232876977</v>
      </c>
      <c r="J55">
        <f t="shared" si="2"/>
        <v>2.0817891838457618</v>
      </c>
      <c r="K55">
        <f t="shared" si="3"/>
        <v>5.8676541133085387E-3</v>
      </c>
      <c r="L55">
        <f t="shared" si="4"/>
        <v>0.76315668160796368</v>
      </c>
      <c r="S55" s="37">
        <v>44966.638888888891</v>
      </c>
      <c r="T55" s="36">
        <v>3.0544145161290301</v>
      </c>
      <c r="U55">
        <f t="shared" si="1"/>
        <v>97.475585483870972</v>
      </c>
      <c r="V55">
        <f t="shared" si="5"/>
        <v>97.477964119632404</v>
      </c>
      <c r="W55">
        <f t="shared" si="6"/>
        <v>4.3818957595262911E-3</v>
      </c>
      <c r="X55">
        <f t="shared" si="7"/>
        <v>-0.54283257566319054</v>
      </c>
      <c r="Y55">
        <f>AVERAGE(Y41:Y50)</f>
        <v>100.47831343763001</v>
      </c>
      <c r="Z55">
        <f>D55</f>
        <v>100.53</v>
      </c>
      <c r="AA55">
        <f t="shared" si="15"/>
        <v>5.1686562369994249E-2</v>
      </c>
    </row>
    <row r="56" spans="1:32">
      <c r="E56" s="3">
        <v>44966.645833333299</v>
      </c>
      <c r="F56">
        <v>98.446365665236002</v>
      </c>
      <c r="G56" s="3">
        <v>44966.645833333299</v>
      </c>
      <c r="H56">
        <v>3.05681974248927</v>
      </c>
      <c r="I56">
        <f t="shared" si="0"/>
        <v>-98.446365665236002</v>
      </c>
      <c r="J56">
        <f t="shared" si="2"/>
        <v>-31.428866180649436</v>
      </c>
      <c r="K56">
        <f t="shared" si="3"/>
        <v>47.388528630353711</v>
      </c>
      <c r="L56">
        <f t="shared" si="4"/>
        <v>-1.414213553819013</v>
      </c>
      <c r="S56" s="37">
        <v>44966.642361111109</v>
      </c>
      <c r="T56" s="36">
        <v>3.0565699999999998</v>
      </c>
      <c r="U56">
        <f t="shared" si="1"/>
        <v>-3.0565699999999998</v>
      </c>
      <c r="V56">
        <f t="shared" si="5"/>
        <v>63.964404436652643</v>
      </c>
      <c r="W56">
        <f t="shared" si="6"/>
        <v>47.390985509273349</v>
      </c>
      <c r="X56" s="35"/>
      <c r="Y56" s="35"/>
      <c r="Z56" s="35"/>
    </row>
    <row r="57" spans="1:32">
      <c r="E57" s="3" t="s">
        <v>20</v>
      </c>
      <c r="F57" t="s">
        <v>20</v>
      </c>
      <c r="G57" s="3" t="s">
        <v>20</v>
      </c>
      <c r="H57" t="s">
        <v>20</v>
      </c>
      <c r="N57" s="4" t="s">
        <v>32</v>
      </c>
      <c r="O57" s="4">
        <f>SUM(O24:O52)*10000</f>
        <v>669.74951524215953</v>
      </c>
      <c r="Q57" s="27" t="s">
        <v>23</v>
      </c>
      <c r="R57">
        <f>SUM(R10:R52)*100</f>
        <v>-5.1014078805870611</v>
      </c>
      <c r="S57" s="37">
        <v>44966.645833333336</v>
      </c>
      <c r="T57" s="36">
        <v>3.05624494949494</v>
      </c>
      <c r="U57">
        <f t="shared" si="1"/>
        <v>-3.05624494949494</v>
      </c>
      <c r="V57">
        <f t="shared" si="5"/>
        <v>30.454256844792013</v>
      </c>
      <c r="W57">
        <f t="shared" si="6"/>
        <v>47.391235965010686</v>
      </c>
      <c r="X57">
        <f t="shared" si="7"/>
        <v>-0.70710335174689287</v>
      </c>
      <c r="Z57" s="27" t="s">
        <v>23</v>
      </c>
      <c r="AA57">
        <f>SUM(AA10:AA55)*10000</f>
        <v>962.56579438957601</v>
      </c>
      <c r="AC57" s="27" t="s">
        <v>22</v>
      </c>
      <c r="AD57">
        <f>SUM(AD10:AD40)*100</f>
        <v>-0.38817155147516935</v>
      </c>
      <c r="AF57">
        <f>SUM(AF19:AF51)</f>
        <v>-6.9304959862761528E-3</v>
      </c>
    </row>
  </sheetData>
  <autoFilter ref="A1:AD57" xr:uid="{00000000-0001-0000-02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BDCF6-BB60-4919-B8EA-9742B919CAA3}">
  <dimension ref="A1:P58"/>
  <sheetViews>
    <sheetView tabSelected="1" topLeftCell="A23" workbookViewId="0">
      <selection activeCell="S48" sqref="S48"/>
    </sheetView>
  </sheetViews>
  <sheetFormatPr defaultRowHeight="14.4"/>
  <cols>
    <col min="1" max="1" width="14.6640625" bestFit="1" customWidth="1"/>
    <col min="3" max="3" width="14.6640625" bestFit="1" customWidth="1"/>
    <col min="16" max="16" width="12" bestFit="1" customWidth="1"/>
  </cols>
  <sheetData>
    <row r="1" spans="1:14">
      <c r="A1" s="32" t="s">
        <v>0</v>
      </c>
      <c r="B1" s="32" t="s">
        <v>28</v>
      </c>
      <c r="E1" t="s">
        <v>4</v>
      </c>
      <c r="F1" t="s">
        <v>61</v>
      </c>
      <c r="G1" t="s">
        <v>12</v>
      </c>
      <c r="H1" t="s">
        <v>13</v>
      </c>
      <c r="I1" s="4" t="s">
        <v>14</v>
      </c>
      <c r="J1" s="4" t="s">
        <v>15</v>
      </c>
      <c r="K1" s="4" t="s">
        <v>16</v>
      </c>
      <c r="L1" s="7" t="s">
        <v>17</v>
      </c>
      <c r="M1" s="7" t="s">
        <v>18</v>
      </c>
      <c r="N1" s="7" t="s">
        <v>19</v>
      </c>
    </row>
    <row r="2" spans="1:14">
      <c r="A2" s="33">
        <v>44967.395833333336</v>
      </c>
      <c r="B2" s="32">
        <v>100.53516045645701</v>
      </c>
      <c r="C2" s="33">
        <v>44967.395833333336</v>
      </c>
      <c r="D2" s="32">
        <v>3.0531152439024298</v>
      </c>
      <c r="E2">
        <f>B2-D2</f>
        <v>97.482045212554581</v>
      </c>
    </row>
    <row r="3" spans="1:14">
      <c r="A3" s="33">
        <v>44967.399305555555</v>
      </c>
      <c r="B3" s="32">
        <v>100.515033028161</v>
      </c>
      <c r="C3" s="33">
        <v>44967.399305555555</v>
      </c>
      <c r="D3" s="32">
        <v>3.0555865131578899</v>
      </c>
      <c r="E3">
        <f t="shared" ref="E3:E56" si="0">B3-D3</f>
        <v>97.459446515003108</v>
      </c>
    </row>
    <row r="4" spans="1:14">
      <c r="A4" s="33">
        <v>44967.402777777781</v>
      </c>
      <c r="B4" s="32">
        <v>100.50726787149399</v>
      </c>
      <c r="C4" s="33">
        <v>44967.402777777781</v>
      </c>
      <c r="D4" s="32">
        <v>3.0570010169491502</v>
      </c>
      <c r="E4">
        <f t="shared" si="0"/>
        <v>97.45026685454485</v>
      </c>
      <c r="F4">
        <f>AVERAGE(E2:E4)</f>
        <v>97.463919527367509</v>
      </c>
      <c r="G4">
        <f>_xlfn.STDEV.P(E2:E4)</f>
        <v>1.335344872202813E-2</v>
      </c>
      <c r="H4">
        <f>(E4-F4)/G4</f>
        <v>-1.0224080016225874</v>
      </c>
    </row>
    <row r="5" spans="1:14">
      <c r="A5" s="33">
        <v>44967.40625</v>
      </c>
      <c r="B5" s="32">
        <v>100.50107683103499</v>
      </c>
      <c r="C5" s="33">
        <v>44967.40625</v>
      </c>
      <c r="D5" s="32">
        <v>3.0575036065573702</v>
      </c>
      <c r="E5">
        <f t="shared" si="0"/>
        <v>97.443573224477618</v>
      </c>
      <c r="F5">
        <f t="shared" ref="F5:F52" si="1">AVERAGE(E3:E5)</f>
        <v>97.451095531341863</v>
      </c>
      <c r="G5">
        <f t="shared" ref="G5:G52" si="2">_xlfn.STDEV.P(E3:E5)</f>
        <v>6.5066820501227494E-3</v>
      </c>
      <c r="H5">
        <f t="shared" ref="H5:H52" si="3">(E5-F5)/G5</f>
        <v>-1.1560895101834445</v>
      </c>
    </row>
    <row r="6" spans="1:14">
      <c r="A6" s="33">
        <v>44967.409722222219</v>
      </c>
      <c r="B6" s="32">
        <v>100.495226881801</v>
      </c>
      <c r="C6" s="33">
        <v>44967.409722222219</v>
      </c>
      <c r="D6" s="32">
        <v>3.0580173010380598</v>
      </c>
      <c r="E6">
        <f t="shared" si="0"/>
        <v>97.437209580762939</v>
      </c>
      <c r="F6">
        <f t="shared" si="1"/>
        <v>97.443683219928474</v>
      </c>
      <c r="G6">
        <f t="shared" si="2"/>
        <v>5.3311770997500948E-3</v>
      </c>
      <c r="H6">
        <f t="shared" si="3"/>
        <v>-1.2142982767985535</v>
      </c>
    </row>
    <row r="7" spans="1:14">
      <c r="A7" s="33">
        <v>44967.413194444445</v>
      </c>
      <c r="B7" s="32">
        <v>100.502898146172</v>
      </c>
      <c r="C7" s="33">
        <v>44967.413194444445</v>
      </c>
      <c r="D7" s="32">
        <v>3.0573794212218601</v>
      </c>
      <c r="E7">
        <f t="shared" si="0"/>
        <v>97.445518724950148</v>
      </c>
      <c r="F7">
        <f t="shared" si="1"/>
        <v>97.442100510063554</v>
      </c>
      <c r="G7">
        <f t="shared" si="2"/>
        <v>3.5484395716020405E-3</v>
      </c>
      <c r="H7">
        <f t="shared" si="3"/>
        <v>0.96330085876325811</v>
      </c>
    </row>
    <row r="8" spans="1:14">
      <c r="A8" s="33">
        <v>44967.416666666664</v>
      </c>
      <c r="B8" s="32">
        <v>100.49707089301801</v>
      </c>
      <c r="C8" s="33">
        <v>44967.416666666664</v>
      </c>
      <c r="D8" s="32">
        <v>3.0574983333333301</v>
      </c>
      <c r="E8">
        <f t="shared" si="0"/>
        <v>97.439572559684677</v>
      </c>
      <c r="F8">
        <f t="shared" si="1"/>
        <v>97.440766955132588</v>
      </c>
      <c r="G8">
        <f t="shared" si="2"/>
        <v>3.4957502433142795E-3</v>
      </c>
      <c r="H8">
        <f t="shared" si="3"/>
        <v>-0.34167070436313168</v>
      </c>
    </row>
    <row r="9" spans="1:14">
      <c r="A9" s="33">
        <v>44967.420138888891</v>
      </c>
      <c r="B9" s="32">
        <v>100.493158729882</v>
      </c>
      <c r="C9" s="33">
        <v>44967.420138888891</v>
      </c>
      <c r="D9" s="32">
        <v>3.05730033557046</v>
      </c>
      <c r="E9">
        <f t="shared" si="0"/>
        <v>97.435858394311538</v>
      </c>
      <c r="F9">
        <f t="shared" si="1"/>
        <v>97.440316559648792</v>
      </c>
      <c r="G9">
        <f t="shared" si="2"/>
        <v>3.97874762303953E-3</v>
      </c>
      <c r="H9">
        <f t="shared" si="3"/>
        <v>-1.1204946278670598</v>
      </c>
    </row>
    <row r="10" spans="1:14">
      <c r="A10" s="33">
        <v>44967.423611111109</v>
      </c>
      <c r="B10" s="32">
        <v>100.48724713791199</v>
      </c>
      <c r="C10" s="33">
        <v>44967.423611111109</v>
      </c>
      <c r="D10" s="32">
        <v>3.0575228476821099</v>
      </c>
      <c r="E10">
        <f t="shared" si="0"/>
        <v>97.429724290229885</v>
      </c>
      <c r="F10">
        <f t="shared" si="1"/>
        <v>97.435051748075367</v>
      </c>
      <c r="G10">
        <f t="shared" si="2"/>
        <v>4.0607972473638539E-3</v>
      </c>
      <c r="H10">
        <f t="shared" si="3"/>
        <v>-1.3119241175954437</v>
      </c>
      <c r="J10" s="14">
        <f>B10</f>
        <v>100.48724713791199</v>
      </c>
      <c r="L10" s="19">
        <f>D10</f>
        <v>3.0575228476821099</v>
      </c>
    </row>
    <row r="11" spans="1:14">
      <c r="A11" s="33">
        <v>44967.427083333336</v>
      </c>
      <c r="B11" s="32">
        <v>100.478776396661</v>
      </c>
      <c r="C11" s="33">
        <v>44967.427083333336</v>
      </c>
      <c r="D11" s="32">
        <v>3.0574096666666599</v>
      </c>
      <c r="E11">
        <f t="shared" si="0"/>
        <v>97.421366729994347</v>
      </c>
      <c r="F11">
        <f t="shared" si="1"/>
        <v>97.428983138178594</v>
      </c>
      <c r="G11">
        <f t="shared" si="2"/>
        <v>5.9393637954970315E-3</v>
      </c>
      <c r="H11">
        <f t="shared" si="3"/>
        <v>-1.2823609474843474</v>
      </c>
      <c r="J11" s="14">
        <f t="shared" ref="J11:J12" si="4">B11</f>
        <v>100.478776396661</v>
      </c>
      <c r="L11" s="19">
        <f t="shared" ref="L11:L12" si="5">D11</f>
        <v>3.0574096666666599</v>
      </c>
    </row>
    <row r="12" spans="1:14">
      <c r="A12" s="33">
        <v>44967.430555555555</v>
      </c>
      <c r="B12" s="32">
        <v>100.45881509363301</v>
      </c>
      <c r="C12" s="33">
        <v>44967.430555555555</v>
      </c>
      <c r="D12" s="32">
        <v>3.05848785714285</v>
      </c>
      <c r="E12">
        <f t="shared" si="0"/>
        <v>97.400327236490156</v>
      </c>
      <c r="F12">
        <f t="shared" si="1"/>
        <v>97.417139418904796</v>
      </c>
      <c r="G12">
        <f t="shared" si="2"/>
        <v>1.2367950825419746E-2</v>
      </c>
      <c r="H12">
        <f t="shared" si="3"/>
        <v>-1.3593345132069679</v>
      </c>
      <c r="J12" s="14">
        <f t="shared" si="4"/>
        <v>100.45881509363301</v>
      </c>
      <c r="L12" s="19">
        <f t="shared" si="5"/>
        <v>3.05848785714285</v>
      </c>
    </row>
    <row r="13" spans="1:14">
      <c r="A13" s="33">
        <v>44967.434027777781</v>
      </c>
      <c r="B13" s="32">
        <v>100.463222268359</v>
      </c>
      <c r="C13" s="33">
        <v>44967.434027777781</v>
      </c>
      <c r="D13" s="32">
        <v>3.0568045016077101</v>
      </c>
      <c r="E13">
        <f t="shared" si="0"/>
        <v>97.406417766751289</v>
      </c>
      <c r="F13">
        <f t="shared" si="1"/>
        <v>97.409370577745264</v>
      </c>
      <c r="G13">
        <f t="shared" si="2"/>
        <v>8.839471752799909E-3</v>
      </c>
      <c r="H13">
        <f t="shared" si="3"/>
        <v>-0.33404835453424048</v>
      </c>
    </row>
    <row r="14" spans="1:14">
      <c r="A14" s="33">
        <v>44967.4375</v>
      </c>
      <c r="B14" s="32">
        <v>100.45861494698801</v>
      </c>
      <c r="C14" s="33">
        <v>44967.4375</v>
      </c>
      <c r="D14" s="32">
        <v>3.0578602605863101</v>
      </c>
      <c r="E14">
        <f t="shared" si="0"/>
        <v>97.400754686401697</v>
      </c>
      <c r="F14">
        <f t="shared" si="1"/>
        <v>97.402499896547724</v>
      </c>
      <c r="G14">
        <f t="shared" si="2"/>
        <v>2.775843241943507E-3</v>
      </c>
      <c r="H14">
        <f t="shared" si="3"/>
        <v>-0.62871350934232029</v>
      </c>
    </row>
    <row r="15" spans="1:14">
      <c r="A15" s="33">
        <v>44967.440972222219</v>
      </c>
      <c r="B15" s="32">
        <v>100.449553914763</v>
      </c>
      <c r="C15" s="33">
        <v>44967.440972222219</v>
      </c>
      <c r="D15" s="32">
        <v>3.0593086666666598</v>
      </c>
      <c r="E15">
        <f t="shared" si="0"/>
        <v>97.390245248096335</v>
      </c>
      <c r="F15">
        <f t="shared" si="1"/>
        <v>97.399139233749779</v>
      </c>
      <c r="G15">
        <f t="shared" si="2"/>
        <v>6.7004902986855493E-3</v>
      </c>
      <c r="H15">
        <f t="shared" si="3"/>
        <v>-1.3273634102848482</v>
      </c>
      <c r="J15" s="14">
        <f>B15</f>
        <v>100.449553914763</v>
      </c>
      <c r="L15" s="19">
        <f>D15</f>
        <v>3.0593086666666598</v>
      </c>
    </row>
    <row r="16" spans="1:14">
      <c r="A16" s="33">
        <v>44967.444444444445</v>
      </c>
      <c r="B16" s="32">
        <v>100.458963314158</v>
      </c>
      <c r="C16" s="33">
        <v>44967.444444444445</v>
      </c>
      <c r="D16" s="32">
        <v>3.0587568561872902</v>
      </c>
      <c r="E16">
        <f t="shared" si="0"/>
        <v>97.400206457970711</v>
      </c>
      <c r="F16">
        <f t="shared" si="1"/>
        <v>97.397068797489581</v>
      </c>
      <c r="G16">
        <f t="shared" si="2"/>
        <v>4.830166204503313E-3</v>
      </c>
      <c r="H16">
        <f t="shared" si="3"/>
        <v>0.64959679404087955</v>
      </c>
    </row>
    <row r="17" spans="1:16">
      <c r="A17" s="33">
        <v>44967.447916666664</v>
      </c>
      <c r="B17" s="32">
        <v>100.47020432114201</v>
      </c>
      <c r="C17" s="33">
        <v>44967.447916666664</v>
      </c>
      <c r="D17" s="32">
        <v>3.0577626262626199</v>
      </c>
      <c r="E17">
        <f t="shared" si="0"/>
        <v>97.412441694879391</v>
      </c>
      <c r="F17">
        <f t="shared" si="1"/>
        <v>97.400964466982145</v>
      </c>
      <c r="G17">
        <f t="shared" si="2"/>
        <v>9.0774994976341034E-3</v>
      </c>
      <c r="H17" s="19">
        <f t="shared" si="3"/>
        <v>1.2643600696685913</v>
      </c>
      <c r="I17">
        <f>B17</f>
        <v>100.47020432114201</v>
      </c>
      <c r="J17">
        <f>AVERAGE(J10:J15)</f>
        <v>100.46859813574224</v>
      </c>
      <c r="K17">
        <f>J17-I17</f>
        <v>-1.6061853997655362E-3</v>
      </c>
      <c r="L17">
        <f>AVERAGE(L10:L15)</f>
        <v>3.0581822595395698</v>
      </c>
      <c r="M17" s="14">
        <f>D17</f>
        <v>3.0577626262626199</v>
      </c>
      <c r="N17">
        <f>L17-M17</f>
        <v>4.1963327694993779E-4</v>
      </c>
    </row>
    <row r="18" spans="1:16">
      <c r="A18" s="33">
        <v>44967.451388888891</v>
      </c>
      <c r="B18" s="32">
        <v>100.477207388572</v>
      </c>
      <c r="C18" s="33">
        <v>44967.451388888891</v>
      </c>
      <c r="D18" s="32">
        <v>3.0572461224489702</v>
      </c>
      <c r="E18">
        <f t="shared" si="0"/>
        <v>97.419961266123025</v>
      </c>
      <c r="F18">
        <f t="shared" si="1"/>
        <v>97.410869806324385</v>
      </c>
      <c r="G18">
        <f t="shared" si="2"/>
        <v>8.1410988818349656E-3</v>
      </c>
      <c r="H18">
        <f t="shared" si="3"/>
        <v>1.1167361962554392</v>
      </c>
    </row>
    <row r="19" spans="1:16">
      <c r="A19" s="33">
        <v>44967.454861111109</v>
      </c>
      <c r="B19" s="32">
        <v>100.46106267357</v>
      </c>
      <c r="C19" s="33">
        <v>44967.454861111109</v>
      </c>
      <c r="D19" s="32">
        <v>3.0577051515151501</v>
      </c>
      <c r="E19">
        <f t="shared" si="0"/>
        <v>97.403357522054847</v>
      </c>
      <c r="F19">
        <f t="shared" si="1"/>
        <v>97.411920161019069</v>
      </c>
      <c r="G19">
        <f t="shared" si="2"/>
        <v>6.7884744209563662E-3</v>
      </c>
      <c r="H19">
        <f t="shared" si="3"/>
        <v>-1.2613495217405828</v>
      </c>
      <c r="J19" s="14">
        <f>B19</f>
        <v>100.46106267357</v>
      </c>
      <c r="L19" s="19">
        <f>D19</f>
        <v>3.0577051515151501</v>
      </c>
      <c r="O19">
        <f>M17</f>
        <v>3.0577626262626199</v>
      </c>
      <c r="P19">
        <f>O19-L19</f>
        <v>5.7474747469754561E-5</v>
      </c>
    </row>
    <row r="20" spans="1:16">
      <c r="A20" s="33">
        <v>44967.458333333336</v>
      </c>
      <c r="B20" s="32">
        <v>100.453733966</v>
      </c>
      <c r="C20" s="33">
        <v>44967.458333333336</v>
      </c>
      <c r="D20" s="32">
        <v>3.0583697885196299</v>
      </c>
      <c r="E20">
        <f t="shared" si="0"/>
        <v>97.395364177480374</v>
      </c>
      <c r="F20">
        <f t="shared" si="1"/>
        <v>97.406227655219411</v>
      </c>
      <c r="G20">
        <f t="shared" si="2"/>
        <v>1.0244752826377932E-2</v>
      </c>
      <c r="H20">
        <f t="shared" si="3"/>
        <v>-1.0603943231373418</v>
      </c>
    </row>
    <row r="21" spans="1:16">
      <c r="A21" s="33">
        <v>44967.461805555555</v>
      </c>
      <c r="B21" s="32">
        <v>100.46032993702499</v>
      </c>
      <c r="C21" s="33">
        <v>44967.461805555555</v>
      </c>
      <c r="D21" s="32">
        <v>3.0565121951219498</v>
      </c>
      <c r="E21">
        <f t="shared" si="0"/>
        <v>97.40381774190304</v>
      </c>
      <c r="F21">
        <f t="shared" si="1"/>
        <v>97.400846480479416</v>
      </c>
      <c r="G21">
        <f t="shared" si="2"/>
        <v>3.881123995887643E-3</v>
      </c>
      <c r="H21">
        <f t="shared" si="3"/>
        <v>0.7655672497897178</v>
      </c>
    </row>
    <row r="22" spans="1:16">
      <c r="A22" s="33">
        <v>44967.465277777781</v>
      </c>
      <c r="B22" s="32">
        <v>100.45500393660301</v>
      </c>
      <c r="C22" s="33">
        <v>44967.465277777781</v>
      </c>
      <c r="D22" s="32">
        <v>3.0589192307692299</v>
      </c>
      <c r="E22">
        <f t="shared" si="0"/>
        <v>97.396084705833772</v>
      </c>
      <c r="F22">
        <f t="shared" si="1"/>
        <v>97.398422208405734</v>
      </c>
      <c r="G22">
        <f t="shared" si="2"/>
        <v>3.8265412204296443E-3</v>
      </c>
      <c r="H22">
        <f t="shared" si="3"/>
        <v>-0.6108656453200787</v>
      </c>
    </row>
    <row r="23" spans="1:16">
      <c r="A23" s="33">
        <v>44967.46875</v>
      </c>
      <c r="B23" s="32">
        <v>100.462511382042</v>
      </c>
      <c r="C23" s="33">
        <v>44967.46875</v>
      </c>
      <c r="D23" s="32">
        <v>3.05979078014184</v>
      </c>
      <c r="E23">
        <f t="shared" si="0"/>
        <v>97.402720601900157</v>
      </c>
      <c r="F23">
        <f t="shared" si="1"/>
        <v>97.400874349879004</v>
      </c>
      <c r="G23">
        <f t="shared" si="2"/>
        <v>3.4162793217572545E-3</v>
      </c>
      <c r="H23">
        <f t="shared" si="3"/>
        <v>0.54042771309553839</v>
      </c>
    </row>
    <row r="24" spans="1:16">
      <c r="A24" s="33">
        <v>44967.472222222219</v>
      </c>
      <c r="B24" s="32">
        <v>100.469248953733</v>
      </c>
      <c r="C24" s="33">
        <v>44967.472222222219</v>
      </c>
      <c r="D24" s="32">
        <v>3.05687809187279</v>
      </c>
      <c r="E24">
        <f t="shared" si="0"/>
        <v>97.412370861860211</v>
      </c>
      <c r="F24">
        <f t="shared" si="1"/>
        <v>97.403725389864704</v>
      </c>
      <c r="G24">
        <f t="shared" si="2"/>
        <v>6.6866493188375564E-3</v>
      </c>
      <c r="H24" s="19">
        <f t="shared" si="3"/>
        <v>1.2929453278118244</v>
      </c>
      <c r="I24">
        <f>B24</f>
        <v>100.469248953733</v>
      </c>
      <c r="J24">
        <f>J19</f>
        <v>100.46106267357</v>
      </c>
      <c r="K24">
        <f t="shared" ref="K18:K53" si="6">J24-I24</f>
        <v>-8.1862801630023796E-3</v>
      </c>
      <c r="L24">
        <f>L19</f>
        <v>3.0577051515151501</v>
      </c>
      <c r="M24" s="14">
        <f>D24</f>
        <v>3.05687809187279</v>
      </c>
      <c r="N24">
        <f t="shared" ref="N18:N44" si="7">L24-M24</f>
        <v>8.270596423600729E-4</v>
      </c>
    </row>
    <row r="25" spans="1:16">
      <c r="A25" s="33">
        <v>44967.475694444445</v>
      </c>
      <c r="B25" s="32">
        <v>100.466425514383</v>
      </c>
      <c r="C25" s="33">
        <v>44967.475694444445</v>
      </c>
      <c r="D25" s="32">
        <v>3.0582539393939299</v>
      </c>
      <c r="E25">
        <f t="shared" si="0"/>
        <v>97.408171574989069</v>
      </c>
      <c r="F25">
        <f t="shared" si="1"/>
        <v>97.407754346249817</v>
      </c>
      <c r="G25">
        <f t="shared" si="2"/>
        <v>3.9507331969143959E-3</v>
      </c>
      <c r="H25">
        <f t="shared" si="3"/>
        <v>0.10560792603711128</v>
      </c>
    </row>
    <row r="26" spans="1:16">
      <c r="A26" s="33">
        <v>44967.541666666664</v>
      </c>
      <c r="B26" s="32">
        <v>100.46871800986</v>
      </c>
      <c r="C26" s="33">
        <v>44967.541666666664</v>
      </c>
      <c r="D26" s="32">
        <v>3.0589999999999899</v>
      </c>
      <c r="E26">
        <f t="shared" si="0"/>
        <v>97.409718009860015</v>
      </c>
      <c r="F26">
        <f t="shared" si="1"/>
        <v>97.410086815569755</v>
      </c>
      <c r="G26">
        <f t="shared" si="2"/>
        <v>1.7340733923711083E-3</v>
      </c>
      <c r="H26">
        <f t="shared" si="3"/>
        <v>-0.21268171887254197</v>
      </c>
    </row>
    <row r="27" spans="1:16">
      <c r="A27" s="33">
        <v>44967.545138888891</v>
      </c>
      <c r="B27" s="32">
        <v>100.462626057973</v>
      </c>
      <c r="C27" s="33">
        <v>44967.545138888891</v>
      </c>
      <c r="D27" s="32">
        <v>3.0590000000000002</v>
      </c>
      <c r="E27">
        <f t="shared" si="0"/>
        <v>97.403626057973</v>
      </c>
      <c r="F27">
        <f t="shared" si="1"/>
        <v>97.40717188094068</v>
      </c>
      <c r="G27">
        <f t="shared" si="2"/>
        <v>2.5855380602101837E-3</v>
      </c>
      <c r="H27">
        <f t="shared" si="3"/>
        <v>-1.3714062160788039</v>
      </c>
      <c r="J27" s="14">
        <f>B27</f>
        <v>100.462626057973</v>
      </c>
      <c r="L27" s="19">
        <f>D27</f>
        <v>3.0590000000000002</v>
      </c>
      <c r="O27">
        <f>M24</f>
        <v>3.05687809187279</v>
      </c>
      <c r="P27">
        <f t="shared" ref="P20:P56" si="8">O27-L27</f>
        <v>-2.121908127210137E-3</v>
      </c>
    </row>
    <row r="28" spans="1:16">
      <c r="A28" s="33">
        <v>44967.548611111109</v>
      </c>
      <c r="B28" s="32">
        <v>100.46831386453501</v>
      </c>
      <c r="C28" s="33">
        <v>44967.548611111109</v>
      </c>
      <c r="D28" s="32">
        <v>3.0590000000000002</v>
      </c>
      <c r="E28">
        <f t="shared" si="0"/>
        <v>97.409313864535008</v>
      </c>
      <c r="F28">
        <f t="shared" si="1"/>
        <v>97.407552644122674</v>
      </c>
      <c r="G28">
        <f t="shared" si="2"/>
        <v>2.7814136039123003E-3</v>
      </c>
      <c r="H28">
        <f t="shared" si="3"/>
        <v>0.63321054080433481</v>
      </c>
    </row>
    <row r="29" spans="1:16">
      <c r="A29" s="33">
        <v>44967.552083333336</v>
      </c>
      <c r="B29" s="32">
        <v>100.474551936862</v>
      </c>
      <c r="C29" s="33">
        <v>44967.552083333336</v>
      </c>
      <c r="D29" s="32">
        <v>3.0582958199356902</v>
      </c>
      <c r="E29">
        <f t="shared" si="0"/>
        <v>97.416256116926306</v>
      </c>
      <c r="F29">
        <f t="shared" si="1"/>
        <v>97.409732013144776</v>
      </c>
      <c r="G29">
        <f t="shared" si="2"/>
        <v>5.1646705920049387E-3</v>
      </c>
      <c r="H29" s="19">
        <f t="shared" si="3"/>
        <v>1.2632177919786971</v>
      </c>
      <c r="I29">
        <f t="shared" ref="I29:I30" si="9">B29</f>
        <v>100.474551936862</v>
      </c>
      <c r="J29">
        <f>J27</f>
        <v>100.462626057973</v>
      </c>
      <c r="K29">
        <f t="shared" si="6"/>
        <v>-1.1925878889002206E-2</v>
      </c>
      <c r="L29">
        <f>L27</f>
        <v>3.0590000000000002</v>
      </c>
      <c r="M29" s="14">
        <f t="shared" ref="M29:M30" si="10">D29</f>
        <v>3.0582958199356902</v>
      </c>
      <c r="N29">
        <f t="shared" si="7"/>
        <v>7.0418006430994495E-4</v>
      </c>
    </row>
    <row r="30" spans="1:16">
      <c r="A30" s="33">
        <v>44967.555555555555</v>
      </c>
      <c r="B30" s="32">
        <v>100.487391437938</v>
      </c>
      <c r="C30" s="33">
        <v>44967.555555555555</v>
      </c>
      <c r="D30" s="32">
        <v>3.05753816793893</v>
      </c>
      <c r="E30">
        <f t="shared" si="0"/>
        <v>97.429853269999072</v>
      </c>
      <c r="F30">
        <f t="shared" si="1"/>
        <v>97.418474417153462</v>
      </c>
      <c r="G30">
        <f t="shared" si="2"/>
        <v>8.5306285867514341E-3</v>
      </c>
      <c r="H30" s="19">
        <f t="shared" si="3"/>
        <v>1.3338821084394443</v>
      </c>
      <c r="I30">
        <f t="shared" si="9"/>
        <v>100.487391437938</v>
      </c>
      <c r="M30" s="14">
        <f t="shared" si="10"/>
        <v>3.05753816793893</v>
      </c>
    </row>
    <row r="31" spans="1:16">
      <c r="A31" s="33">
        <v>44967.559027777781</v>
      </c>
      <c r="B31" s="32">
        <v>100.48771607459</v>
      </c>
      <c r="C31" s="33">
        <v>44967.559027777781</v>
      </c>
      <c r="D31" s="32">
        <v>3.0576757679180799</v>
      </c>
      <c r="E31">
        <f t="shared" si="0"/>
        <v>97.430040306671913</v>
      </c>
      <c r="F31">
        <f t="shared" si="1"/>
        <v>97.425383231199092</v>
      </c>
      <c r="G31">
        <f t="shared" si="2"/>
        <v>6.454296083007312E-3</v>
      </c>
      <c r="H31">
        <f t="shared" si="3"/>
        <v>0.72154661219862681</v>
      </c>
    </row>
    <row r="32" spans="1:16">
      <c r="A32" s="33">
        <v>44967.5625</v>
      </c>
      <c r="B32" s="32">
        <v>100.46820264218201</v>
      </c>
      <c r="C32" s="33">
        <v>44967.5625</v>
      </c>
      <c r="D32" s="32">
        <v>3.0596772079772001</v>
      </c>
      <c r="E32">
        <f t="shared" si="0"/>
        <v>97.408525434204805</v>
      </c>
      <c r="F32">
        <f t="shared" si="1"/>
        <v>97.422806336958601</v>
      </c>
      <c r="G32">
        <f t="shared" si="2"/>
        <v>1.0098411864469539E-2</v>
      </c>
      <c r="H32">
        <f t="shared" si="3"/>
        <v>-1.4141731339006558</v>
      </c>
      <c r="I32">
        <f>I30</f>
        <v>100.487391437938</v>
      </c>
      <c r="J32" s="14">
        <f>B32</f>
        <v>100.46820264218201</v>
      </c>
      <c r="K32">
        <f t="shared" si="6"/>
        <v>-1.9188795755994192E-2</v>
      </c>
      <c r="L32" s="19">
        <f>D32</f>
        <v>3.0596772079772001</v>
      </c>
      <c r="O32">
        <f>AVERAGE(M29:M30)</f>
        <v>3.0579169939373099</v>
      </c>
      <c r="P32">
        <f t="shared" si="8"/>
        <v>-1.7602140398902399E-3</v>
      </c>
    </row>
    <row r="33" spans="1:14">
      <c r="A33" s="33">
        <v>44967.565972222219</v>
      </c>
      <c r="B33" s="32">
        <v>100.46064948784201</v>
      </c>
      <c r="C33" s="33">
        <v>44967.565972222219</v>
      </c>
      <c r="D33" s="32">
        <v>3.0590855704697901</v>
      </c>
      <c r="E33">
        <f t="shared" si="0"/>
        <v>97.401563917372215</v>
      </c>
      <c r="F33">
        <f t="shared" si="1"/>
        <v>97.413376552749654</v>
      </c>
      <c r="G33">
        <f t="shared" si="2"/>
        <v>1.2120951564379468E-2</v>
      </c>
      <c r="H33">
        <f t="shared" si="3"/>
        <v>-0.97456336779309161</v>
      </c>
    </row>
    <row r="34" spans="1:14">
      <c r="A34" s="33">
        <v>44967.569444444445</v>
      </c>
      <c r="B34" s="32">
        <v>100.448971349064</v>
      </c>
      <c r="C34" s="33">
        <v>44967.569444444445</v>
      </c>
      <c r="D34" s="32">
        <v>3.0594927152317801</v>
      </c>
      <c r="E34">
        <f t="shared" si="0"/>
        <v>97.389478633832212</v>
      </c>
      <c r="F34">
        <f t="shared" si="1"/>
        <v>97.399855995136406</v>
      </c>
      <c r="G34">
        <f t="shared" si="2"/>
        <v>7.8690490692338126E-3</v>
      </c>
      <c r="H34">
        <f t="shared" si="3"/>
        <v>-1.3187567154418787</v>
      </c>
      <c r="J34" s="14">
        <f>B34</f>
        <v>100.448971349064</v>
      </c>
      <c r="L34" s="19">
        <f>D34</f>
        <v>3.0594927152317801</v>
      </c>
    </row>
    <row r="35" spans="1:14">
      <c r="A35" s="33">
        <v>44967.572916666664</v>
      </c>
      <c r="B35" s="32">
        <v>100.44653786620501</v>
      </c>
      <c r="C35" s="33">
        <v>44967.572916666664</v>
      </c>
      <c r="D35" s="32">
        <v>3.06029540636042</v>
      </c>
      <c r="E35">
        <f t="shared" si="0"/>
        <v>97.386242459844581</v>
      </c>
      <c r="F35">
        <f t="shared" si="1"/>
        <v>97.392428337016341</v>
      </c>
      <c r="G35">
        <f t="shared" si="2"/>
        <v>6.5935487080728905E-3</v>
      </c>
      <c r="H35">
        <f t="shared" si="3"/>
        <v>-0.93817114965508697</v>
      </c>
    </row>
    <row r="36" spans="1:14">
      <c r="A36" s="33">
        <v>44967.576388888891</v>
      </c>
      <c r="B36" s="32">
        <v>100.43141821778499</v>
      </c>
      <c r="C36" s="33">
        <v>44967.576388888891</v>
      </c>
      <c r="D36" s="32">
        <v>3.0605641025641002</v>
      </c>
      <c r="E36">
        <f t="shared" si="0"/>
        <v>97.370854115220894</v>
      </c>
      <c r="F36">
        <f t="shared" si="1"/>
        <v>97.38219173629922</v>
      </c>
      <c r="G36">
        <f t="shared" si="2"/>
        <v>8.1250413047766062E-3</v>
      </c>
      <c r="H36">
        <f t="shared" si="3"/>
        <v>-1.395392423625043</v>
      </c>
      <c r="J36" s="14">
        <f>B36</f>
        <v>100.43141821778499</v>
      </c>
      <c r="L36" s="19">
        <f>D36</f>
        <v>3.0605641025641002</v>
      </c>
    </row>
    <row r="37" spans="1:14">
      <c r="A37" s="33">
        <v>44967.579861111109</v>
      </c>
      <c r="B37" s="32">
        <v>100.416287899382</v>
      </c>
      <c r="C37" s="33">
        <v>44967.579861111109</v>
      </c>
      <c r="D37" s="32">
        <v>3.0623862815884402</v>
      </c>
      <c r="E37">
        <f t="shared" si="0"/>
        <v>97.353901617793554</v>
      </c>
      <c r="F37">
        <f t="shared" si="1"/>
        <v>97.37033273095301</v>
      </c>
      <c r="G37">
        <f t="shared" si="2"/>
        <v>1.320823978453038E-2</v>
      </c>
      <c r="H37">
        <f t="shared" si="3"/>
        <v>-1.2440047597182609</v>
      </c>
    </row>
    <row r="38" spans="1:14">
      <c r="A38" s="33">
        <v>44967.583333333336</v>
      </c>
      <c r="B38" s="32">
        <v>100.424891491171</v>
      </c>
      <c r="C38" s="33">
        <v>44967.583333333336</v>
      </c>
      <c r="D38" s="32">
        <v>3.0621111111111099</v>
      </c>
      <c r="E38">
        <f t="shared" si="0"/>
        <v>97.362780380059888</v>
      </c>
      <c r="F38">
        <f t="shared" si="1"/>
        <v>97.362512037691431</v>
      </c>
      <c r="G38">
        <f t="shared" si="2"/>
        <v>6.9234287255193197E-3</v>
      </c>
      <c r="H38">
        <f t="shared" si="3"/>
        <v>3.8758594779520761E-2</v>
      </c>
    </row>
    <row r="39" spans="1:14">
      <c r="A39" s="33">
        <v>44967.586805555555</v>
      </c>
      <c r="B39" s="32">
        <v>100.425959112374</v>
      </c>
      <c r="C39" s="33">
        <v>44967.586805555555</v>
      </c>
      <c r="D39" s="32">
        <v>3.0602499999999999</v>
      </c>
      <c r="E39">
        <f t="shared" si="0"/>
        <v>97.365709112374006</v>
      </c>
      <c r="F39">
        <f t="shared" si="1"/>
        <v>97.360797036742483</v>
      </c>
      <c r="G39">
        <f t="shared" si="2"/>
        <v>5.0202569723654432E-3</v>
      </c>
      <c r="H39">
        <f t="shared" si="3"/>
        <v>0.97845103518850818</v>
      </c>
    </row>
    <row r="40" spans="1:14">
      <c r="A40" s="33">
        <v>44967.590277777781</v>
      </c>
      <c r="B40" s="32">
        <v>100.422204745909</v>
      </c>
      <c r="C40" s="33">
        <v>44967.590277777781</v>
      </c>
      <c r="D40" s="32">
        <v>3.0614949324324301</v>
      </c>
      <c r="E40">
        <f t="shared" si="0"/>
        <v>97.360709813476575</v>
      </c>
      <c r="F40">
        <f t="shared" si="1"/>
        <v>97.363066435303494</v>
      </c>
      <c r="G40">
        <f t="shared" si="2"/>
        <v>2.0509539354907685E-3</v>
      </c>
      <c r="H40">
        <f t="shared" si="3"/>
        <v>-1.1490369364905433</v>
      </c>
    </row>
    <row r="41" spans="1:14">
      <c r="A41" s="33">
        <v>44967.59375</v>
      </c>
      <c r="B41" s="32">
        <v>100.426044942041</v>
      </c>
      <c r="C41" s="33">
        <v>44967.59375</v>
      </c>
      <c r="D41" s="32">
        <v>3.06257575757575</v>
      </c>
      <c r="E41">
        <f t="shared" si="0"/>
        <v>97.363469184465259</v>
      </c>
      <c r="F41">
        <f t="shared" si="1"/>
        <v>97.363296036771942</v>
      </c>
      <c r="G41">
        <f t="shared" si="2"/>
        <v>2.0446242457133482E-3</v>
      </c>
      <c r="H41">
        <f t="shared" si="3"/>
        <v>8.4684358840185409E-2</v>
      </c>
    </row>
    <row r="42" spans="1:14">
      <c r="A42" s="33">
        <v>44967.597222222219</v>
      </c>
      <c r="B42" s="32">
        <v>100.417634531129</v>
      </c>
      <c r="C42" s="33">
        <v>44967.597222222219</v>
      </c>
      <c r="D42" s="32">
        <v>3.0607517482517399</v>
      </c>
      <c r="E42">
        <f t="shared" si="0"/>
        <v>97.35688278287725</v>
      </c>
      <c r="F42">
        <f t="shared" si="1"/>
        <v>97.360353926939695</v>
      </c>
      <c r="G42">
        <f t="shared" si="2"/>
        <v>2.7006373186074617E-3</v>
      </c>
      <c r="H42">
        <f t="shared" si="3"/>
        <v>-1.2853055234512947</v>
      </c>
      <c r="J42" s="14">
        <f t="shared" ref="J42:J43" si="11">B42</f>
        <v>100.417634531129</v>
      </c>
      <c r="L42" s="19">
        <f t="shared" ref="L42:L43" si="12">D42</f>
        <v>3.0607517482517399</v>
      </c>
    </row>
    <row r="43" spans="1:14">
      <c r="A43" s="33">
        <v>44967.600694444445</v>
      </c>
      <c r="B43" s="32">
        <v>100.41038944671099</v>
      </c>
      <c r="C43" s="33">
        <v>44967.600694444445</v>
      </c>
      <c r="D43" s="32">
        <v>3.0620747422680399</v>
      </c>
      <c r="E43">
        <f t="shared" si="0"/>
        <v>97.348314704442956</v>
      </c>
      <c r="F43">
        <f t="shared" si="1"/>
        <v>97.356222223928498</v>
      </c>
      <c r="G43">
        <f t="shared" si="2"/>
        <v>6.2043973535007802E-3</v>
      </c>
      <c r="H43">
        <f t="shared" si="3"/>
        <v>-1.2745024270697736</v>
      </c>
      <c r="J43" s="14">
        <f t="shared" si="11"/>
        <v>100.41038944671099</v>
      </c>
      <c r="L43" s="19">
        <f t="shared" si="12"/>
        <v>3.0620747422680399</v>
      </c>
    </row>
    <row r="44" spans="1:14">
      <c r="A44" s="33">
        <v>44967.604166666664</v>
      </c>
      <c r="B44" s="32">
        <v>100.433845058941</v>
      </c>
      <c r="C44" s="33">
        <v>44967.604166666664</v>
      </c>
      <c r="D44" s="32">
        <v>3.0608337531486098</v>
      </c>
      <c r="E44">
        <f t="shared" si="0"/>
        <v>97.373011305792389</v>
      </c>
      <c r="F44">
        <f t="shared" si="1"/>
        <v>97.359402931037536</v>
      </c>
      <c r="G44">
        <f t="shared" si="2"/>
        <v>1.0238616104908307E-2</v>
      </c>
      <c r="H44" s="19">
        <f t="shared" si="3"/>
        <v>1.3291224727459805</v>
      </c>
      <c r="I44">
        <f>B44</f>
        <v>100.433845058941</v>
      </c>
      <c r="J44">
        <f>AVERAGE(J34:J43)</f>
        <v>100.42710338617225</v>
      </c>
      <c r="K44">
        <f t="shared" si="6"/>
        <v>-6.7416727687543698E-3</v>
      </c>
      <c r="L44">
        <f>AVERAGE(L32:L43)</f>
        <v>3.060512103258572</v>
      </c>
      <c r="M44" s="14">
        <f>D44</f>
        <v>3.0608337531486098</v>
      </c>
      <c r="N44">
        <f t="shared" si="7"/>
        <v>-3.2164989003780065E-4</v>
      </c>
    </row>
    <row r="45" spans="1:14">
      <c r="A45" s="33">
        <v>44967.607638888891</v>
      </c>
      <c r="B45" s="32">
        <v>100.44318354409</v>
      </c>
      <c r="C45" s="33">
        <v>44967.607638888891</v>
      </c>
      <c r="D45" s="32">
        <v>3.0602374213836399</v>
      </c>
      <c r="E45">
        <f t="shared" si="0"/>
        <v>97.382946122706358</v>
      </c>
      <c r="F45">
        <f t="shared" si="1"/>
        <v>97.368090710980553</v>
      </c>
      <c r="G45">
        <f t="shared" si="2"/>
        <v>1.4560058898925331E-2</v>
      </c>
      <c r="H45">
        <f t="shared" si="3"/>
        <v>1.0202851395677301</v>
      </c>
    </row>
    <row r="46" spans="1:14">
      <c r="A46" s="33">
        <v>44967.611111111109</v>
      </c>
      <c r="B46" s="32">
        <v>100.464492025924</v>
      </c>
      <c r="C46" s="33">
        <v>44967.611111111109</v>
      </c>
      <c r="D46" s="32">
        <v>3.0596993464052198</v>
      </c>
      <c r="E46">
        <f t="shared" si="0"/>
        <v>97.404792679518778</v>
      </c>
      <c r="F46">
        <f t="shared" si="1"/>
        <v>97.386916702672508</v>
      </c>
      <c r="G46">
        <f t="shared" si="2"/>
        <v>1.3274990469169181E-2</v>
      </c>
      <c r="H46" s="19">
        <f t="shared" si="3"/>
        <v>1.3465905597285532</v>
      </c>
      <c r="I46">
        <f>B46</f>
        <v>100.464492025924</v>
      </c>
      <c r="M46" s="14">
        <f>D46</f>
        <v>3.0596993464052198</v>
      </c>
    </row>
    <row r="47" spans="1:14">
      <c r="A47" s="33">
        <v>44967.614583333336</v>
      </c>
      <c r="B47" s="32">
        <v>100.452169488034</v>
      </c>
      <c r="C47" s="33">
        <v>44967.614583333336</v>
      </c>
      <c r="D47" s="32">
        <v>3.0595889261744902</v>
      </c>
      <c r="E47">
        <f t="shared" si="0"/>
        <v>97.392580561859518</v>
      </c>
      <c r="F47">
        <f t="shared" si="1"/>
        <v>97.393439788028218</v>
      </c>
      <c r="G47">
        <f t="shared" si="2"/>
        <v>8.9394896702332319E-3</v>
      </c>
      <c r="H47">
        <f t="shared" si="3"/>
        <v>-9.6115796359269839E-2</v>
      </c>
    </row>
    <row r="48" spans="1:14">
      <c r="A48" s="33">
        <v>44967.618055555555</v>
      </c>
      <c r="B48" s="32">
        <v>100.443302513655</v>
      </c>
      <c r="C48" s="33">
        <v>44967.618055555555</v>
      </c>
      <c r="D48" s="32">
        <v>3.05819966996699</v>
      </c>
      <c r="E48">
        <f t="shared" si="0"/>
        <v>97.385102843688003</v>
      </c>
      <c r="F48">
        <f t="shared" si="1"/>
        <v>97.394158695022099</v>
      </c>
      <c r="G48">
        <f t="shared" si="2"/>
        <v>8.1154292131242894E-3</v>
      </c>
      <c r="H48">
        <f t="shared" si="3"/>
        <v>-1.1158807619751578</v>
      </c>
    </row>
    <row r="49" spans="1:16">
      <c r="A49" s="33">
        <v>44967.621527777781</v>
      </c>
      <c r="B49" s="32">
        <v>100.44413613775799</v>
      </c>
      <c r="C49" s="33">
        <v>44967.621527777781</v>
      </c>
      <c r="D49" s="32">
        <v>3.0602633333333298</v>
      </c>
      <c r="E49">
        <f t="shared" si="0"/>
        <v>97.383872804424669</v>
      </c>
      <c r="F49">
        <f t="shared" si="1"/>
        <v>97.387185403324068</v>
      </c>
      <c r="G49">
        <f t="shared" si="2"/>
        <v>3.8478609524730872E-3</v>
      </c>
      <c r="H49">
        <f t="shared" si="3"/>
        <v>-0.86089360824477223</v>
      </c>
    </row>
    <row r="50" spans="1:16">
      <c r="A50" s="33">
        <v>44967.625</v>
      </c>
      <c r="B50" s="32">
        <v>100.45718042056799</v>
      </c>
      <c r="C50" s="33">
        <v>44967.625</v>
      </c>
      <c r="D50" s="32">
        <v>3.0600673400673402</v>
      </c>
      <c r="E50">
        <f t="shared" si="0"/>
        <v>97.39711308050066</v>
      </c>
      <c r="F50">
        <f t="shared" si="1"/>
        <v>97.388696242871106</v>
      </c>
      <c r="G50">
        <f t="shared" si="2"/>
        <v>5.9727501152584111E-3</v>
      </c>
      <c r="H50" s="19">
        <f t="shared" si="3"/>
        <v>1.4092063902106748</v>
      </c>
      <c r="I50">
        <f>B50</f>
        <v>100.45718042056799</v>
      </c>
      <c r="M50" s="14">
        <f>D50</f>
        <v>3.0600673400673402</v>
      </c>
    </row>
    <row r="51" spans="1:16">
      <c r="A51" s="33">
        <v>44967.628472222219</v>
      </c>
      <c r="B51" s="32">
        <v>100.454828476977</v>
      </c>
      <c r="C51" s="33">
        <v>44967.628472222219</v>
      </c>
      <c r="D51" s="32">
        <v>3.0598316831683099</v>
      </c>
      <c r="E51">
        <f t="shared" si="0"/>
        <v>97.394996793808687</v>
      </c>
      <c r="F51">
        <f t="shared" si="1"/>
        <v>97.391994226244663</v>
      </c>
      <c r="G51">
        <f t="shared" si="2"/>
        <v>5.8073394151691958E-3</v>
      </c>
      <c r="H51">
        <f t="shared" si="3"/>
        <v>0.51702980476424198</v>
      </c>
    </row>
    <row r="52" spans="1:16">
      <c r="A52" s="33">
        <v>44967.631944444445</v>
      </c>
      <c r="B52" s="32">
        <v>100.459816179973</v>
      </c>
      <c r="C52" s="33">
        <v>44967.631944444445</v>
      </c>
      <c r="D52" s="32">
        <v>3.0592553191489298</v>
      </c>
      <c r="E52">
        <f t="shared" si="0"/>
        <v>97.400560860824072</v>
      </c>
      <c r="F52">
        <f t="shared" si="1"/>
        <v>97.397556911711149</v>
      </c>
      <c r="G52">
        <f t="shared" si="2"/>
        <v>2.2930983472833947E-3</v>
      </c>
      <c r="H52" s="19">
        <f t="shared" si="3"/>
        <v>1.3099957603134429</v>
      </c>
      <c r="I52">
        <f>B52</f>
        <v>100.459816179973</v>
      </c>
      <c r="M52" s="14">
        <f>D52</f>
        <v>3.0592553191489298</v>
      </c>
    </row>
    <row r="53" spans="1:16">
      <c r="A53" s="33">
        <v>44967.642361111109</v>
      </c>
      <c r="B53" s="32">
        <v>100.47</v>
      </c>
      <c r="C53" s="33">
        <v>44967.635416666664</v>
      </c>
      <c r="D53" s="32">
        <v>3.0606739130434701</v>
      </c>
      <c r="I53">
        <f>AVERAGE(I46:I52)</f>
        <v>100.46049620882167</v>
      </c>
      <c r="J53">
        <f>B53</f>
        <v>100.47</v>
      </c>
      <c r="K53">
        <f t="shared" si="6"/>
        <v>9.5037911783322215E-3</v>
      </c>
    </row>
    <row r="54" spans="1:16">
      <c r="C54" s="33">
        <v>44967.638888888891</v>
      </c>
      <c r="D54" s="32">
        <v>3.0581824925815999</v>
      </c>
    </row>
    <row r="55" spans="1:16">
      <c r="C55" s="33">
        <v>44967.642361111109</v>
      </c>
      <c r="D55" s="32">
        <v>3.06129310344827</v>
      </c>
    </row>
    <row r="56" spans="1:16">
      <c r="C56" s="33">
        <v>44967.645833333336</v>
      </c>
      <c r="D56" s="32">
        <v>3.0599999999999898</v>
      </c>
      <c r="L56">
        <f>D56</f>
        <v>3.0599999999999898</v>
      </c>
      <c r="O56">
        <f>AVERAGE(M44:M52)</f>
        <v>3.0599639396925249</v>
      </c>
      <c r="P56">
        <f t="shared" si="8"/>
        <v>-3.6060307464946817E-5</v>
      </c>
    </row>
    <row r="58" spans="1:16">
      <c r="J58" t="s">
        <v>42</v>
      </c>
      <c r="K58">
        <f>SUM(K17:K53)*10000</f>
        <v>-381.45021798186463</v>
      </c>
      <c r="M58" t="s">
        <v>22</v>
      </c>
      <c r="N58">
        <f>SUM(N17:N44)*100</f>
        <v>0.1629223093582155</v>
      </c>
      <c r="P58">
        <f>SUM(P14:P56)*100</f>
        <v>-0.38607077270955692</v>
      </c>
    </row>
  </sheetData>
  <autoFilter ref="A1:H56" xr:uid="{90EBDCF6-BB60-4919-B8EA-9742B919CAA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T2303-20230207</vt:lpstr>
      <vt:lpstr>T2303-20230208</vt:lpstr>
      <vt:lpstr>T2303-20230209</vt:lpstr>
      <vt:lpstr>T2303-20230210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 GUO</cp:lastModifiedBy>
  <dcterms:created xsi:type="dcterms:W3CDTF">2023-02-08T09:09:00Z</dcterms:created>
  <dcterms:modified xsi:type="dcterms:W3CDTF">2023-02-12T11:44:29Z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141A49E8E8AB4CE7A80CBE32AB8FA237</vt:lpwstr>
  </property>
  <property fmtid="{D5CDD505-2E9C-101B-9397-08002B2CF9AE}" pid="3" name="KSOProductBuildVer">
    <vt:lpwstr>1033-11.2.0.11417</vt:lpwstr>
  </property>
</Properties>
</file>