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git\TreasuryFutureTrading\wind\"/>
    </mc:Choice>
  </mc:AlternateContent>
  <xr:revisionPtr revIDLastSave="0" documentId="13_ncr:1_{C27EB9EB-6026-4A38-9BB5-910D144EB154}" xr6:coauthVersionLast="47" xr6:coauthVersionMax="47" xr10:uidLastSave="{00000000-0000-0000-0000-000000000000}"/>
  <bookViews>
    <workbookView xWindow="28680" yWindow="-720" windowWidth="29040" windowHeight="17520" firstSheet="2" activeTab="8" xr2:uid="{00000000-000D-0000-FFFF-FFFF00000000}"/>
  </bookViews>
  <sheets>
    <sheet name="T2303-20230207" sheetId="1" r:id="rId1"/>
    <sheet name="T2303-20230208" sheetId="2" r:id="rId2"/>
    <sheet name="T2303-20230209" sheetId="3" r:id="rId3"/>
    <sheet name="T2303-20230210" sheetId="4" r:id="rId4"/>
    <sheet name="T2303-20230213" sheetId="5" r:id="rId5"/>
    <sheet name="T2303-20230214" sheetId="6" r:id="rId6"/>
    <sheet name="T2303-20230215" sheetId="7" r:id="rId7"/>
    <sheet name="T2303-20230216" sheetId="8" r:id="rId8"/>
    <sheet name="summary" sheetId="10" r:id="rId9"/>
    <sheet name="T2303-20230217" sheetId="9" r:id="rId10"/>
    <sheet name="T2303-20230220" sheetId="11" r:id="rId11"/>
  </sheets>
  <definedNames>
    <definedName name="_xlnm._FilterDatabase" localSheetId="0" hidden="1">'T2303-20230207'!$A$1:$BI$58</definedName>
    <definedName name="_xlnm._FilterDatabase" localSheetId="1" hidden="1">'T2303-20230208'!$A$1:$AT$60</definedName>
    <definedName name="_xlnm._FilterDatabase" localSheetId="2" hidden="1">'T2303-20230209'!$A$1:$AM$57</definedName>
    <definedName name="_xlnm._FilterDatabase" localSheetId="3" hidden="1">'T2303-20230210'!$A$1:$W$56</definedName>
    <definedName name="_xlnm._FilterDatabase" localSheetId="4" hidden="1">'T2303-20230213'!$Q$1:$Q$57</definedName>
    <definedName name="_xlnm._FilterDatabase" localSheetId="5" hidden="1">'T2303-20230214'!$A$1:$W$57</definedName>
    <definedName name="_xlnm._FilterDatabase" localSheetId="6" hidden="1">'T2303-20230215'!$A$1:$U$57</definedName>
    <definedName name="_xlnm._FilterDatabase" localSheetId="7" hidden="1">'T2303-20230216'!$A$1:$U$57</definedName>
    <definedName name="_xlnm._FilterDatabase" localSheetId="9" hidden="1">'T2303-20230217'!$A$1:$W$56</definedName>
    <definedName name="_xlnm._FilterDatabase" localSheetId="10" hidden="1">'T2303-20230220'!$A$1:$L$57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0" l="1"/>
  <c r="I2" i="10"/>
  <c r="F2" i="10"/>
  <c r="O9" i="10"/>
  <c r="Q2" i="10"/>
  <c r="P2" i="10"/>
  <c r="O11" i="10"/>
  <c r="N11" i="10"/>
  <c r="M11" i="10"/>
  <c r="K45" i="11"/>
  <c r="I45" i="11"/>
  <c r="K57" i="11"/>
  <c r="K25" i="11"/>
  <c r="I25" i="11"/>
  <c r="K52" i="11"/>
  <c r="I52" i="11"/>
  <c r="K49" i="11"/>
  <c r="I49" i="11"/>
  <c r="K35" i="11"/>
  <c r="I35" i="11"/>
  <c r="K15" i="11"/>
  <c r="I15" i="11"/>
  <c r="H57" i="11"/>
  <c r="H52" i="11"/>
  <c r="G52" i="11"/>
  <c r="H49" i="11"/>
  <c r="G49" i="11"/>
  <c r="H46" i="11"/>
  <c r="F46" i="11"/>
  <c r="H41" i="11"/>
  <c r="F41" i="11"/>
  <c r="H35" i="11"/>
  <c r="G35" i="11"/>
  <c r="H31" i="11"/>
  <c r="F31" i="11"/>
  <c r="H21" i="11"/>
  <c r="G21" i="11"/>
  <c r="H15" i="11"/>
  <c r="G15" i="11"/>
  <c r="F52" i="11"/>
  <c r="F49" i="11"/>
  <c r="F45" i="11"/>
  <c r="F44" i="11"/>
  <c r="F40" i="11"/>
  <c r="F35" i="11"/>
  <c r="F29" i="11"/>
  <c r="F27" i="11"/>
  <c r="F26" i="11"/>
  <c r="F25" i="11"/>
  <c r="F24" i="11"/>
  <c r="F23" i="11"/>
  <c r="F22" i="11"/>
  <c r="F21" i="11"/>
  <c r="F15" i="11"/>
  <c r="J49" i="11"/>
  <c r="J52" i="11"/>
  <c r="J15" i="11"/>
  <c r="J45" i="11"/>
  <c r="J44" i="11"/>
  <c r="J40" i="11"/>
  <c r="J35" i="11"/>
  <c r="J29" i="11"/>
  <c r="J27" i="11"/>
  <c r="J26" i="11"/>
  <c r="J25" i="11"/>
  <c r="J24" i="11"/>
  <c r="J23" i="11"/>
  <c r="J22" i="11"/>
  <c r="J21" i="11"/>
  <c r="G3" i="11"/>
  <c r="G50" i="11"/>
  <c r="G48" i="11"/>
  <c r="G46" i="11"/>
  <c r="G41" i="11"/>
  <c r="G34" i="11"/>
  <c r="G31" i="11"/>
  <c r="G16" i="11"/>
  <c r="G11" i="11"/>
  <c r="I50" i="11"/>
  <c r="I48" i="11"/>
  <c r="I46" i="11"/>
  <c r="I41" i="11"/>
  <c r="I34" i="11"/>
  <c r="I31" i="11"/>
  <c r="I16" i="11"/>
  <c r="I11" i="11"/>
  <c r="I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L3" i="11"/>
  <c r="AR20" i="2"/>
  <c r="AR10" i="2"/>
  <c r="AS54" i="2"/>
  <c r="AS48" i="2"/>
  <c r="AS45" i="2"/>
  <c r="AS41" i="2"/>
  <c r="AS39" i="2"/>
  <c r="AS37" i="2"/>
  <c r="AS36" i="2"/>
  <c r="AS23" i="2"/>
  <c r="AS22" i="2"/>
  <c r="AS20" i="2"/>
  <c r="AR47" i="2"/>
  <c r="AR46" i="2"/>
  <c r="AR48" i="2" s="1"/>
  <c r="AT48" i="2" s="1"/>
  <c r="AR43" i="2"/>
  <c r="AR45" i="2" s="1"/>
  <c r="AR38" i="2"/>
  <c r="AR39" i="2" s="1"/>
  <c r="AT39" i="2" s="1"/>
  <c r="AR33" i="2"/>
  <c r="AR32" i="2"/>
  <c r="AR28" i="2"/>
  <c r="AR21" i="2"/>
  <c r="AR22" i="2" s="1"/>
  <c r="AR17" i="2"/>
  <c r="W36" i="2"/>
  <c r="AR36" i="2"/>
  <c r="AO54" i="2"/>
  <c r="AO48" i="2"/>
  <c r="AO45" i="2"/>
  <c r="AO46" i="2" s="1"/>
  <c r="AO41" i="2"/>
  <c r="AO39" i="2"/>
  <c r="AO43" i="2" s="1"/>
  <c r="AO37" i="2"/>
  <c r="AO38" i="2" s="1"/>
  <c r="AO36" i="2"/>
  <c r="AO23" i="2"/>
  <c r="AO22" i="2"/>
  <c r="AO28" i="2" s="1"/>
  <c r="AO20" i="2"/>
  <c r="AO21" i="2" s="1"/>
  <c r="AO16" i="2"/>
  <c r="AO12" i="2"/>
  <c r="AO11" i="2"/>
  <c r="AO10" i="2"/>
  <c r="AS16" i="2"/>
  <c r="AS12" i="2"/>
  <c r="AS11" i="2"/>
  <c r="AS10" i="2"/>
  <c r="AP61" i="2"/>
  <c r="AP47" i="2"/>
  <c r="AP48" i="2" s="1"/>
  <c r="AP46" i="2"/>
  <c r="AP43" i="2"/>
  <c r="AP38" i="2"/>
  <c r="AQ38" i="2" s="1"/>
  <c r="AP33" i="2"/>
  <c r="AP32" i="2"/>
  <c r="AP28" i="2"/>
  <c r="AP21" i="2"/>
  <c r="AP17" i="2"/>
  <c r="AP8" i="2"/>
  <c r="AP10" i="2" s="1"/>
  <c r="AP4" i="2"/>
  <c r="AR8" i="2"/>
  <c r="AR4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3" i="2"/>
  <c r="AU3" i="2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3" i="3"/>
  <c r="S18" i="7"/>
  <c r="U18" i="7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3" i="6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3" i="7"/>
  <c r="S48" i="8"/>
  <c r="U19" i="8"/>
  <c r="S19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3" i="8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3" i="9"/>
  <c r="U47" i="4"/>
  <c r="W47" i="4"/>
  <c r="W58" i="4" s="1"/>
  <c r="N5" i="10" s="1"/>
  <c r="O5" i="10" s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3" i="4"/>
  <c r="W56" i="5"/>
  <c r="U56" i="5"/>
  <c r="V56" i="5"/>
  <c r="W49" i="5"/>
  <c r="U49" i="5"/>
  <c r="W41" i="5"/>
  <c r="U41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3" i="5"/>
  <c r="BH47" i="1"/>
  <c r="BH43" i="1"/>
  <c r="BH32" i="1"/>
  <c r="BG4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3" i="1"/>
  <c r="AJ59" i="3"/>
  <c r="M4" i="10" s="1"/>
  <c r="T58" i="4"/>
  <c r="T59" i="6"/>
  <c r="R57" i="7"/>
  <c r="R59" i="8"/>
  <c r="S58" i="9"/>
  <c r="N4" i="10"/>
  <c r="N10" i="10"/>
  <c r="O10" i="10" s="1"/>
  <c r="AM59" i="3"/>
  <c r="AM51" i="3"/>
  <c r="AK51" i="3"/>
  <c r="AM32" i="3"/>
  <c r="AK32" i="3"/>
  <c r="AM24" i="3"/>
  <c r="AK24" i="3"/>
  <c r="AJ56" i="3"/>
  <c r="AI56" i="3"/>
  <c r="AH56" i="3"/>
  <c r="AJ51" i="3"/>
  <c r="AI51" i="3"/>
  <c r="AJ40" i="3"/>
  <c r="AH40" i="3"/>
  <c r="AJ32" i="3"/>
  <c r="AI32" i="3"/>
  <c r="AJ24" i="3"/>
  <c r="AI24" i="3"/>
  <c r="AJ11" i="3"/>
  <c r="AH11" i="3"/>
  <c r="AH54" i="3"/>
  <c r="AH52" i="3"/>
  <c r="AH51" i="3"/>
  <c r="AH37" i="3"/>
  <c r="AH34" i="3"/>
  <c r="AH33" i="3"/>
  <c r="AH32" i="3"/>
  <c r="AH24" i="3"/>
  <c r="AH7" i="3"/>
  <c r="AH5" i="3"/>
  <c r="AH4" i="3"/>
  <c r="AL56" i="3"/>
  <c r="AL54" i="3"/>
  <c r="AL52" i="3"/>
  <c r="AL51" i="3"/>
  <c r="AL37" i="3"/>
  <c r="AL34" i="3"/>
  <c r="AL33" i="3"/>
  <c r="AL32" i="3"/>
  <c r="AL24" i="3"/>
  <c r="AL7" i="3"/>
  <c r="AL5" i="3"/>
  <c r="AL4" i="3"/>
  <c r="AI50" i="3"/>
  <c r="AI49" i="3"/>
  <c r="AI48" i="3"/>
  <c r="AI47" i="3"/>
  <c r="AI46" i="3"/>
  <c r="AI45" i="3"/>
  <c r="AI44" i="3"/>
  <c r="AI40" i="3"/>
  <c r="AI29" i="3"/>
  <c r="AI22" i="3"/>
  <c r="AI17" i="3"/>
  <c r="AI14" i="3"/>
  <c r="AI11" i="3"/>
  <c r="AK50" i="3"/>
  <c r="AK49" i="3"/>
  <c r="AK48" i="3"/>
  <c r="AK47" i="3"/>
  <c r="AK46" i="3"/>
  <c r="AK45" i="3"/>
  <c r="AK44" i="3"/>
  <c r="AK40" i="3"/>
  <c r="AK29" i="3"/>
  <c r="AK22" i="3"/>
  <c r="AK17" i="3"/>
  <c r="AK14" i="3"/>
  <c r="AK11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3" i="3"/>
  <c r="BG47" i="1"/>
  <c r="BG36" i="1"/>
  <c r="BG35" i="1"/>
  <c r="BG29" i="1"/>
  <c r="BG26" i="1"/>
  <c r="BG22" i="1"/>
  <c r="BG15" i="1"/>
  <c r="BG13" i="1"/>
  <c r="BG12" i="1"/>
  <c r="BG10" i="1"/>
  <c r="BG8" i="1"/>
  <c r="BG6" i="1"/>
  <c r="BG4" i="1"/>
  <c r="AW43" i="1"/>
  <c r="BD47" i="1"/>
  <c r="BD43" i="1"/>
  <c r="BD32" i="1"/>
  <c r="BE47" i="1"/>
  <c r="BF47" i="1" s="1"/>
  <c r="BE36" i="1"/>
  <c r="BE35" i="1"/>
  <c r="BE29" i="1"/>
  <c r="BE26" i="1"/>
  <c r="BE22" i="1"/>
  <c r="BE15" i="1"/>
  <c r="BE13" i="1"/>
  <c r="BE12" i="1"/>
  <c r="BE10" i="1"/>
  <c r="BE8" i="1"/>
  <c r="BE6" i="1"/>
  <c r="BE4" i="1"/>
  <c r="Z6" i="1"/>
  <c r="I4" i="1"/>
  <c r="AF4" i="1"/>
  <c r="AP4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3" i="1"/>
  <c r="M5" i="10"/>
  <c r="W19" i="4"/>
  <c r="U19" i="4"/>
  <c r="T47" i="4"/>
  <c r="S47" i="4"/>
  <c r="T44" i="4"/>
  <c r="R44" i="4"/>
  <c r="T30" i="4"/>
  <c r="R30" i="4"/>
  <c r="R17" i="4"/>
  <c r="T17" i="4"/>
  <c r="R47" i="4"/>
  <c r="R37" i="4"/>
  <c r="R36" i="4"/>
  <c r="R34" i="4"/>
  <c r="R32" i="4"/>
  <c r="R19" i="4"/>
  <c r="R12" i="4"/>
  <c r="R3" i="4"/>
  <c r="V47" i="4"/>
  <c r="V37" i="4"/>
  <c r="V36" i="4"/>
  <c r="V34" i="4"/>
  <c r="V32" i="4"/>
  <c r="V19" i="4"/>
  <c r="V12" i="4"/>
  <c r="V3" i="4"/>
  <c r="S50" i="4"/>
  <c r="S46" i="4"/>
  <c r="S44" i="4"/>
  <c r="S30" i="4"/>
  <c r="S17" i="4"/>
  <c r="U50" i="4"/>
  <c r="U46" i="4"/>
  <c r="U44" i="4"/>
  <c r="U30" i="4"/>
  <c r="U17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3" i="4"/>
  <c r="O4" i="10"/>
  <c r="R51" i="5"/>
  <c r="S25" i="5"/>
  <c r="T25" i="5" s="1"/>
  <c r="R56" i="5"/>
  <c r="R53" i="5"/>
  <c r="R49" i="5"/>
  <c r="R48" i="5"/>
  <c r="R41" i="5"/>
  <c r="R40" i="5"/>
  <c r="R39" i="5"/>
  <c r="R43" i="5" s="1"/>
  <c r="R34" i="5"/>
  <c r="R25" i="5"/>
  <c r="R17" i="5"/>
  <c r="R3" i="5"/>
  <c r="R5" i="5" s="1"/>
  <c r="V53" i="5"/>
  <c r="V49" i="5"/>
  <c r="V48" i="5"/>
  <c r="V41" i="5"/>
  <c r="V40" i="5"/>
  <c r="V39" i="5"/>
  <c r="V34" i="5"/>
  <c r="V25" i="5"/>
  <c r="V17" i="5"/>
  <c r="V3" i="5"/>
  <c r="S52" i="5"/>
  <c r="S53" i="5" s="1"/>
  <c r="T53" i="5" s="1"/>
  <c r="S51" i="5"/>
  <c r="S43" i="5"/>
  <c r="S28" i="5"/>
  <c r="S34" i="5" s="1"/>
  <c r="S23" i="5"/>
  <c r="S22" i="5"/>
  <c r="S10" i="5"/>
  <c r="S9" i="5"/>
  <c r="S6" i="5"/>
  <c r="S17" i="5" s="1"/>
  <c r="S5" i="5"/>
  <c r="U52" i="5"/>
  <c r="U51" i="5"/>
  <c r="U43" i="5"/>
  <c r="U48" i="5" s="1"/>
  <c r="U28" i="5"/>
  <c r="U34" i="5" s="1"/>
  <c r="U23" i="5"/>
  <c r="U22" i="5"/>
  <c r="U25" i="5" s="1"/>
  <c r="U10" i="5"/>
  <c r="U9" i="5"/>
  <c r="U6" i="5"/>
  <c r="U5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3" i="5"/>
  <c r="M7" i="10"/>
  <c r="W50" i="6"/>
  <c r="U50" i="6"/>
  <c r="W15" i="6"/>
  <c r="U15" i="6"/>
  <c r="T50" i="6"/>
  <c r="S50" i="6"/>
  <c r="T27" i="6"/>
  <c r="R27" i="6"/>
  <c r="T15" i="6"/>
  <c r="S15" i="6"/>
  <c r="R56" i="6"/>
  <c r="R50" i="6"/>
  <c r="R25" i="6"/>
  <c r="R18" i="6"/>
  <c r="R17" i="6"/>
  <c r="R15" i="6"/>
  <c r="V56" i="6"/>
  <c r="V50" i="6"/>
  <c r="V25" i="6"/>
  <c r="V18" i="6"/>
  <c r="V17" i="6"/>
  <c r="V15" i="6"/>
  <c r="S43" i="6"/>
  <c r="S36" i="6"/>
  <c r="S28" i="6"/>
  <c r="S27" i="6"/>
  <c r="S14" i="6"/>
  <c r="S7" i="6"/>
  <c r="S3" i="6"/>
  <c r="U43" i="6"/>
  <c r="U36" i="6"/>
  <c r="U28" i="6"/>
  <c r="U27" i="6"/>
  <c r="U14" i="6"/>
  <c r="U7" i="6"/>
  <c r="U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3" i="6"/>
  <c r="M8" i="10"/>
  <c r="U54" i="7"/>
  <c r="S54" i="7"/>
  <c r="Q53" i="7"/>
  <c r="R53" i="7" s="1"/>
  <c r="Q50" i="7"/>
  <c r="P53" i="7"/>
  <c r="R28" i="7"/>
  <c r="P28" i="7"/>
  <c r="R14" i="7"/>
  <c r="P14" i="7"/>
  <c r="R7" i="7"/>
  <c r="Q7" i="7"/>
  <c r="P54" i="7"/>
  <c r="P27" i="7"/>
  <c r="P18" i="7"/>
  <c r="P15" i="7"/>
  <c r="P8" i="7"/>
  <c r="P7" i="7"/>
  <c r="T54" i="7"/>
  <c r="T27" i="7"/>
  <c r="T18" i="7"/>
  <c r="T15" i="7"/>
  <c r="T8" i="7"/>
  <c r="T7" i="7"/>
  <c r="Q47" i="7"/>
  <c r="Q43" i="7"/>
  <c r="Q37" i="7"/>
  <c r="Q36" i="7"/>
  <c r="Q29" i="7"/>
  <c r="Q28" i="7"/>
  <c r="Q14" i="7"/>
  <c r="Q5" i="7"/>
  <c r="Q3" i="7"/>
  <c r="S50" i="7"/>
  <c r="S47" i="7"/>
  <c r="S43" i="7"/>
  <c r="S37" i="7"/>
  <c r="S36" i="7"/>
  <c r="S29" i="7"/>
  <c r="S28" i="7"/>
  <c r="S14" i="7"/>
  <c r="S5" i="7"/>
  <c r="S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3" i="7"/>
  <c r="M9" i="10"/>
  <c r="U53" i="8"/>
  <c r="S53" i="8"/>
  <c r="U48" i="8"/>
  <c r="U59" i="8"/>
  <c r="N9" i="10" s="1"/>
  <c r="R53" i="8"/>
  <c r="Q53" i="8"/>
  <c r="R50" i="8"/>
  <c r="P50" i="8"/>
  <c r="R48" i="8"/>
  <c r="Q48" i="8"/>
  <c r="R42" i="8"/>
  <c r="Q42" i="8"/>
  <c r="R40" i="8"/>
  <c r="P40" i="8"/>
  <c r="R36" i="8"/>
  <c r="P36" i="8"/>
  <c r="R13" i="8"/>
  <c r="T56" i="8"/>
  <c r="T53" i="8"/>
  <c r="T49" i="8"/>
  <c r="T48" i="8"/>
  <c r="T42" i="8"/>
  <c r="T37" i="8"/>
  <c r="T19" i="8"/>
  <c r="T15" i="8"/>
  <c r="T13" i="8"/>
  <c r="P56" i="8"/>
  <c r="P53" i="8"/>
  <c r="P49" i="8"/>
  <c r="P48" i="8"/>
  <c r="P42" i="8"/>
  <c r="P37" i="8"/>
  <c r="P19" i="8"/>
  <c r="P15" i="8"/>
  <c r="P13" i="8"/>
  <c r="S51" i="8"/>
  <c r="S50" i="8"/>
  <c r="S47" i="8"/>
  <c r="S46" i="8"/>
  <c r="S45" i="8"/>
  <c r="S41" i="8"/>
  <c r="S40" i="8"/>
  <c r="S36" i="8"/>
  <c r="S10" i="8"/>
  <c r="Q51" i="8"/>
  <c r="Q50" i="8"/>
  <c r="Q47" i="8"/>
  <c r="Q46" i="8"/>
  <c r="Q45" i="8"/>
  <c r="Q41" i="8"/>
  <c r="Q40" i="8"/>
  <c r="Q36" i="8"/>
  <c r="Q10" i="8"/>
  <c r="Q13" i="8" s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3" i="8"/>
  <c r="M10" i="10"/>
  <c r="R52" i="9"/>
  <c r="R53" i="9" s="1"/>
  <c r="R49" i="9"/>
  <c r="R44" i="9"/>
  <c r="R39" i="9"/>
  <c r="R41" i="9" s="1"/>
  <c r="R32" i="9"/>
  <c r="R30" i="9"/>
  <c r="R22" i="9"/>
  <c r="R20" i="9"/>
  <c r="R4" i="9"/>
  <c r="R3" i="9"/>
  <c r="Q53" i="9"/>
  <c r="Q46" i="9"/>
  <c r="Q45" i="9"/>
  <c r="Q49" i="9" s="1"/>
  <c r="T49" i="9" s="1"/>
  <c r="Q42" i="9"/>
  <c r="Q44" i="9" s="1"/>
  <c r="T44" i="9" s="1"/>
  <c r="Q41" i="9"/>
  <c r="Q36" i="9"/>
  <c r="Q17" i="9"/>
  <c r="Q13" i="9"/>
  <c r="Q8" i="9"/>
  <c r="V52" i="9"/>
  <c r="V49" i="9"/>
  <c r="V44" i="9"/>
  <c r="V39" i="9"/>
  <c r="V32" i="9"/>
  <c r="V30" i="9"/>
  <c r="V22" i="9"/>
  <c r="V20" i="9"/>
  <c r="V4" i="9"/>
  <c r="V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3" i="9"/>
  <c r="U53" i="9"/>
  <c r="U46" i="9"/>
  <c r="U45" i="9"/>
  <c r="U42" i="9"/>
  <c r="U41" i="9"/>
  <c r="U36" i="9"/>
  <c r="U39" i="9" s="1"/>
  <c r="U17" i="9"/>
  <c r="U13" i="9"/>
  <c r="U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3" i="9"/>
  <c r="L52" i="9"/>
  <c r="L39" i="9"/>
  <c r="L41" i="9" s="1"/>
  <c r="L32" i="9"/>
  <c r="L34" i="9" s="1"/>
  <c r="L27" i="9"/>
  <c r="L29" i="9" s="1"/>
  <c r="L22" i="9"/>
  <c r="L26" i="9" s="1"/>
  <c r="J52" i="9"/>
  <c r="J39" i="9"/>
  <c r="J32" i="9"/>
  <c r="J27" i="9"/>
  <c r="J22" i="9"/>
  <c r="M48" i="9"/>
  <c r="M42" i="9"/>
  <c r="M41" i="9"/>
  <c r="M36" i="9"/>
  <c r="M34" i="9"/>
  <c r="M29" i="9"/>
  <c r="M26" i="9"/>
  <c r="M17" i="9"/>
  <c r="M15" i="9"/>
  <c r="M13" i="9"/>
  <c r="M8" i="9"/>
  <c r="I48" i="9"/>
  <c r="I42" i="9"/>
  <c r="I41" i="9"/>
  <c r="I36" i="9"/>
  <c r="I34" i="9"/>
  <c r="I29" i="9"/>
  <c r="I32" i="9" s="1"/>
  <c r="I26" i="9"/>
  <c r="I27" i="9" s="1"/>
  <c r="I17" i="9"/>
  <c r="I15" i="9"/>
  <c r="I13" i="9"/>
  <c r="I8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2" i="9"/>
  <c r="D9" i="10"/>
  <c r="D8" i="10"/>
  <c r="M57" i="8"/>
  <c r="L56" i="8"/>
  <c r="L57" i="8" s="1"/>
  <c r="N57" i="8" s="1"/>
  <c r="L53" i="8"/>
  <c r="L49" i="8"/>
  <c r="L51" i="8" s="1"/>
  <c r="L31" i="8"/>
  <c r="L36" i="8" s="1"/>
  <c r="L25" i="8"/>
  <c r="L28" i="8" s="1"/>
  <c r="L19" i="8"/>
  <c r="L18" i="8"/>
  <c r="L15" i="8"/>
  <c r="L17" i="8" s="1"/>
  <c r="L8" i="8"/>
  <c r="L7" i="8"/>
  <c r="J56" i="8"/>
  <c r="J53" i="8"/>
  <c r="J49" i="8"/>
  <c r="J31" i="8"/>
  <c r="J36" i="8" s="1"/>
  <c r="J25" i="8"/>
  <c r="J28" i="8" s="1"/>
  <c r="J19" i="8"/>
  <c r="J23" i="8" s="1"/>
  <c r="J18" i="8"/>
  <c r="J15" i="8"/>
  <c r="J8" i="8"/>
  <c r="J10" i="8" s="1"/>
  <c r="J7" i="8"/>
  <c r="M51" i="8"/>
  <c r="M47" i="8"/>
  <c r="M46" i="8"/>
  <c r="M45" i="8"/>
  <c r="M40" i="8"/>
  <c r="M39" i="8"/>
  <c r="M36" i="8"/>
  <c r="M28" i="8"/>
  <c r="M23" i="8"/>
  <c r="M17" i="8"/>
  <c r="M11" i="8"/>
  <c r="M10" i="8"/>
  <c r="M4" i="8"/>
  <c r="I51" i="8"/>
  <c r="I53" i="8" s="1"/>
  <c r="K53" i="8" s="1"/>
  <c r="I47" i="8"/>
  <c r="I46" i="8"/>
  <c r="I45" i="8"/>
  <c r="I40" i="8"/>
  <c r="I39" i="8"/>
  <c r="I36" i="8"/>
  <c r="I28" i="8"/>
  <c r="I23" i="8"/>
  <c r="I17" i="8"/>
  <c r="I18" i="8" s="1"/>
  <c r="I11" i="8"/>
  <c r="I15" i="8" s="1"/>
  <c r="I10" i="8"/>
  <c r="I4" i="8"/>
  <c r="I7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2" i="8"/>
  <c r="J54" i="7"/>
  <c r="L54" i="7"/>
  <c r="L42" i="7"/>
  <c r="L45" i="7" s="1"/>
  <c r="L41" i="7"/>
  <c r="L27" i="7"/>
  <c r="L18" i="7"/>
  <c r="L21" i="7" s="1"/>
  <c r="N21" i="7" s="1"/>
  <c r="L7" i="7"/>
  <c r="L11" i="7" s="1"/>
  <c r="N11" i="7" s="1"/>
  <c r="J42" i="7"/>
  <c r="J45" i="7" s="1"/>
  <c r="J41" i="7"/>
  <c r="J27" i="7"/>
  <c r="J18" i="7"/>
  <c r="J7" i="7"/>
  <c r="M50" i="7"/>
  <c r="M47" i="7"/>
  <c r="M45" i="7"/>
  <c r="M39" i="7"/>
  <c r="M37" i="7"/>
  <c r="M36" i="7"/>
  <c r="M34" i="7"/>
  <c r="M21" i="7"/>
  <c r="M14" i="7"/>
  <c r="M13" i="7"/>
  <c r="M11" i="7"/>
  <c r="M5" i="7"/>
  <c r="I50" i="7"/>
  <c r="I47" i="7"/>
  <c r="I54" i="7" s="1"/>
  <c r="K54" i="7" s="1"/>
  <c r="I45" i="7"/>
  <c r="I39" i="7"/>
  <c r="I37" i="7"/>
  <c r="I36" i="7"/>
  <c r="I34" i="7"/>
  <c r="I41" i="7" s="1"/>
  <c r="I21" i="7"/>
  <c r="I27" i="7" s="1"/>
  <c r="I14" i="7"/>
  <c r="I13" i="7"/>
  <c r="I11" i="7"/>
  <c r="I18" i="7" s="1"/>
  <c r="I5" i="7"/>
  <c r="I7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2" i="7"/>
  <c r="M56" i="6"/>
  <c r="L27" i="6"/>
  <c r="I56" i="6"/>
  <c r="L53" i="6"/>
  <c r="L56" i="6" s="1"/>
  <c r="L50" i="6"/>
  <c r="L48" i="6"/>
  <c r="L25" i="6"/>
  <c r="L24" i="6"/>
  <c r="L18" i="6"/>
  <c r="L17" i="6"/>
  <c r="L22" i="6" s="1"/>
  <c r="J53" i="6"/>
  <c r="J50" i="6"/>
  <c r="J48" i="6"/>
  <c r="J25" i="6"/>
  <c r="J24" i="6"/>
  <c r="J27" i="6" s="1"/>
  <c r="K27" i="6" s="1"/>
  <c r="J18" i="6"/>
  <c r="J22" i="6" s="1"/>
  <c r="K22" i="6" s="1"/>
  <c r="J17" i="6"/>
  <c r="M43" i="6"/>
  <c r="M39" i="6"/>
  <c r="M36" i="6"/>
  <c r="M34" i="6"/>
  <c r="M27" i="6"/>
  <c r="M22" i="6"/>
  <c r="O24" i="6" s="1"/>
  <c r="P24" i="6" s="1"/>
  <c r="M14" i="6"/>
  <c r="M11" i="6"/>
  <c r="M7" i="6"/>
  <c r="I43" i="6"/>
  <c r="I39" i="6"/>
  <c r="I36" i="6"/>
  <c r="I34" i="6"/>
  <c r="I27" i="6"/>
  <c r="I22" i="6"/>
  <c r="I14" i="6"/>
  <c r="I11" i="6"/>
  <c r="I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G34" i="6" s="1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2" i="6"/>
  <c r="L54" i="5"/>
  <c r="L48" i="5"/>
  <c r="L47" i="5"/>
  <c r="L46" i="5"/>
  <c r="L45" i="5"/>
  <c r="L42" i="5"/>
  <c r="L39" i="5"/>
  <c r="L36" i="5"/>
  <c r="L34" i="5"/>
  <c r="L33" i="5"/>
  <c r="L31" i="5"/>
  <c r="L25" i="5"/>
  <c r="L27" i="5" s="1"/>
  <c r="L17" i="5"/>
  <c r="L22" i="5" s="1"/>
  <c r="J48" i="5"/>
  <c r="J47" i="5"/>
  <c r="J46" i="5"/>
  <c r="J45" i="5"/>
  <c r="J42" i="5"/>
  <c r="J39" i="5"/>
  <c r="J36" i="5"/>
  <c r="J38" i="5" s="1"/>
  <c r="J34" i="5"/>
  <c r="J33" i="5"/>
  <c r="J31" i="5"/>
  <c r="J25" i="5"/>
  <c r="J17" i="5"/>
  <c r="M51" i="5"/>
  <c r="O54" i="5" s="1"/>
  <c r="P54" i="5" s="1"/>
  <c r="M38" i="5"/>
  <c r="O39" i="5" s="1"/>
  <c r="M28" i="5"/>
  <c r="O31" i="5" s="1"/>
  <c r="M27" i="5"/>
  <c r="M22" i="5"/>
  <c r="O25" i="5" s="1"/>
  <c r="M12" i="5"/>
  <c r="O17" i="5" s="1"/>
  <c r="M9" i="5"/>
  <c r="M6" i="5"/>
  <c r="M5" i="5"/>
  <c r="I51" i="5"/>
  <c r="I38" i="5"/>
  <c r="I28" i="5"/>
  <c r="I27" i="5"/>
  <c r="I22" i="5"/>
  <c r="I25" i="5" s="1"/>
  <c r="I12" i="5"/>
  <c r="I9" i="5"/>
  <c r="I6" i="5"/>
  <c r="I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2" i="5"/>
  <c r="L56" i="4"/>
  <c r="J53" i="4"/>
  <c r="M52" i="4"/>
  <c r="I52" i="4"/>
  <c r="E52" i="4"/>
  <c r="E51" i="4"/>
  <c r="M50" i="4"/>
  <c r="I50" i="4"/>
  <c r="E50" i="4"/>
  <c r="E49" i="4"/>
  <c r="E48" i="4"/>
  <c r="E47" i="4"/>
  <c r="M46" i="4"/>
  <c r="I46" i="4"/>
  <c r="E46" i="4"/>
  <c r="E45" i="4"/>
  <c r="M44" i="4"/>
  <c r="I44" i="4"/>
  <c r="E44" i="4"/>
  <c r="L43" i="4"/>
  <c r="J43" i="4"/>
  <c r="E43" i="4"/>
  <c r="L42" i="4"/>
  <c r="J42" i="4"/>
  <c r="E42" i="4"/>
  <c r="E41" i="4"/>
  <c r="E40" i="4"/>
  <c r="E39" i="4"/>
  <c r="E38" i="4"/>
  <c r="E37" i="4"/>
  <c r="L36" i="4"/>
  <c r="J36" i="4"/>
  <c r="E36" i="4"/>
  <c r="E35" i="4"/>
  <c r="G37" i="4" s="1"/>
  <c r="L34" i="4"/>
  <c r="J34" i="4"/>
  <c r="E34" i="4"/>
  <c r="E33" i="4"/>
  <c r="L32" i="4"/>
  <c r="J32" i="4"/>
  <c r="E32" i="4"/>
  <c r="E31" i="4"/>
  <c r="M30" i="4"/>
  <c r="I30" i="4"/>
  <c r="I32" i="4" s="1"/>
  <c r="K32" i="4" s="1"/>
  <c r="E30" i="4"/>
  <c r="M29" i="4"/>
  <c r="I29" i="4"/>
  <c r="E29" i="4"/>
  <c r="E28" i="4"/>
  <c r="L27" i="4"/>
  <c r="L29" i="4" s="1"/>
  <c r="J27" i="4"/>
  <c r="J29" i="4" s="1"/>
  <c r="K29" i="4" s="1"/>
  <c r="E27" i="4"/>
  <c r="E26" i="4"/>
  <c r="G28" i="4" s="1"/>
  <c r="E25" i="4"/>
  <c r="M24" i="4"/>
  <c r="O27" i="4" s="1"/>
  <c r="P27" i="4" s="1"/>
  <c r="I24" i="4"/>
  <c r="E24" i="4"/>
  <c r="E23" i="4"/>
  <c r="E22" i="4"/>
  <c r="E21" i="4"/>
  <c r="E20" i="4"/>
  <c r="L19" i="4"/>
  <c r="L24" i="4" s="1"/>
  <c r="N24" i="4" s="1"/>
  <c r="J19" i="4"/>
  <c r="J24" i="4" s="1"/>
  <c r="K24" i="4" s="1"/>
  <c r="E19" i="4"/>
  <c r="E18" i="4"/>
  <c r="G19" i="4" s="1"/>
  <c r="M17" i="4"/>
  <c r="O19" i="4" s="1"/>
  <c r="I17" i="4"/>
  <c r="E17" i="4"/>
  <c r="E16" i="4"/>
  <c r="L15" i="4"/>
  <c r="J15" i="4"/>
  <c r="E15" i="4"/>
  <c r="E14" i="4"/>
  <c r="E13" i="4"/>
  <c r="L12" i="4"/>
  <c r="J12" i="4"/>
  <c r="E12" i="4"/>
  <c r="L11" i="4"/>
  <c r="J11" i="4"/>
  <c r="E11" i="4"/>
  <c r="L10" i="4"/>
  <c r="J10" i="4"/>
  <c r="E10" i="4"/>
  <c r="E9" i="4"/>
  <c r="E8" i="4"/>
  <c r="E7" i="4"/>
  <c r="G8" i="4" s="1"/>
  <c r="E6" i="4"/>
  <c r="E5" i="4"/>
  <c r="E4" i="4"/>
  <c r="E3" i="4"/>
  <c r="E2" i="4"/>
  <c r="U57" i="3"/>
  <c r="U56" i="3"/>
  <c r="I56" i="3"/>
  <c r="Z55" i="3"/>
  <c r="U55" i="3"/>
  <c r="W57" i="3" s="1"/>
  <c r="I55" i="3"/>
  <c r="U54" i="3"/>
  <c r="P54" i="3"/>
  <c r="N54" i="3"/>
  <c r="I54" i="3"/>
  <c r="U53" i="3"/>
  <c r="I53" i="3"/>
  <c r="U52" i="3"/>
  <c r="P52" i="3"/>
  <c r="N52" i="3"/>
  <c r="I52" i="3"/>
  <c r="U51" i="3"/>
  <c r="W53" i="3" s="1"/>
  <c r="I51" i="3"/>
  <c r="J53" i="3" s="1"/>
  <c r="AC50" i="3"/>
  <c r="Y50" i="3"/>
  <c r="U50" i="3"/>
  <c r="I50" i="3"/>
  <c r="AC49" i="3"/>
  <c r="Y49" i="3"/>
  <c r="U49" i="3"/>
  <c r="Q49" i="3"/>
  <c r="M49" i="3"/>
  <c r="I49" i="3"/>
  <c r="U48" i="3"/>
  <c r="W50" i="3" s="1"/>
  <c r="Q48" i="3"/>
  <c r="M48" i="3"/>
  <c r="I48" i="3"/>
  <c r="U47" i="3"/>
  <c r="I47" i="3"/>
  <c r="AC46" i="3"/>
  <c r="Y46" i="3"/>
  <c r="U46" i="3"/>
  <c r="Q46" i="3"/>
  <c r="M46" i="3"/>
  <c r="I46" i="3"/>
  <c r="K48" i="3" s="1"/>
  <c r="U45" i="3"/>
  <c r="I45" i="3"/>
  <c r="AC44" i="3"/>
  <c r="Y44" i="3"/>
  <c r="U44" i="3"/>
  <c r="Q44" i="3"/>
  <c r="M44" i="3"/>
  <c r="I44" i="3"/>
  <c r="U43" i="3"/>
  <c r="I43" i="3"/>
  <c r="U42" i="3"/>
  <c r="I42" i="3"/>
  <c r="AC41" i="3"/>
  <c r="Y41" i="3"/>
  <c r="U41" i="3"/>
  <c r="P41" i="3"/>
  <c r="P44" i="3" s="1"/>
  <c r="R44" i="3" s="1"/>
  <c r="N41" i="3"/>
  <c r="N44" i="3" s="1"/>
  <c r="I41" i="3"/>
  <c r="AC40" i="3"/>
  <c r="Y40" i="3"/>
  <c r="U40" i="3"/>
  <c r="Q40" i="3"/>
  <c r="M40" i="3"/>
  <c r="I40" i="3"/>
  <c r="K42" i="3" s="1"/>
  <c r="U39" i="3"/>
  <c r="I39" i="3"/>
  <c r="AB38" i="3"/>
  <c r="AB40" i="3" s="1"/>
  <c r="Z38" i="3"/>
  <c r="Z40" i="3" s="1"/>
  <c r="U38" i="3"/>
  <c r="P38" i="3"/>
  <c r="P40" i="3" s="1"/>
  <c r="N38" i="3"/>
  <c r="N40" i="3" s="1"/>
  <c r="I38" i="3"/>
  <c r="U37" i="3"/>
  <c r="I37" i="3"/>
  <c r="AC36" i="3"/>
  <c r="AE38" i="3" s="1"/>
  <c r="Y36" i="3"/>
  <c r="U36" i="3"/>
  <c r="I36" i="3"/>
  <c r="U35" i="3"/>
  <c r="Q35" i="3"/>
  <c r="M35" i="3"/>
  <c r="I35" i="3"/>
  <c r="U34" i="3"/>
  <c r="I34" i="3"/>
  <c r="AB33" i="3"/>
  <c r="Z33" i="3"/>
  <c r="U33" i="3"/>
  <c r="P33" i="3"/>
  <c r="N33" i="3"/>
  <c r="I33" i="3"/>
  <c r="AB32" i="3"/>
  <c r="Z32" i="3"/>
  <c r="U32" i="3"/>
  <c r="I32" i="3"/>
  <c r="AB31" i="3"/>
  <c r="Z31" i="3"/>
  <c r="U31" i="3"/>
  <c r="P31" i="3"/>
  <c r="N31" i="3"/>
  <c r="I31" i="3"/>
  <c r="U30" i="3"/>
  <c r="I30" i="3"/>
  <c r="U29" i="3"/>
  <c r="I29" i="3"/>
  <c r="AB28" i="3"/>
  <c r="Z28" i="3"/>
  <c r="U28" i="3"/>
  <c r="P28" i="3"/>
  <c r="N28" i="3"/>
  <c r="I28" i="3"/>
  <c r="U27" i="3"/>
  <c r="P27" i="3"/>
  <c r="N27" i="3"/>
  <c r="I27" i="3"/>
  <c r="AC26" i="3"/>
  <c r="AE28" i="3" s="1"/>
  <c r="Z26" i="3"/>
  <c r="Y26" i="3"/>
  <c r="U26" i="3"/>
  <c r="I26" i="3"/>
  <c r="U25" i="3"/>
  <c r="P25" i="3"/>
  <c r="N25" i="3"/>
  <c r="I25" i="3"/>
  <c r="J27" i="3" s="1"/>
  <c r="AB24" i="3"/>
  <c r="AB26" i="3" s="1"/>
  <c r="Z24" i="3"/>
  <c r="U24" i="3"/>
  <c r="P24" i="3"/>
  <c r="N24" i="3"/>
  <c r="I24" i="3"/>
  <c r="U23" i="3"/>
  <c r="I23" i="3"/>
  <c r="AC22" i="3"/>
  <c r="AE24" i="3" s="1"/>
  <c r="Y22" i="3"/>
  <c r="U22" i="3"/>
  <c r="Q22" i="3"/>
  <c r="M22" i="3"/>
  <c r="I22" i="3"/>
  <c r="U21" i="3"/>
  <c r="I21" i="3"/>
  <c r="AB20" i="3"/>
  <c r="Z20" i="3"/>
  <c r="Z22" i="3" s="1"/>
  <c r="U20" i="3"/>
  <c r="I20" i="3"/>
  <c r="AB19" i="3"/>
  <c r="Z19" i="3"/>
  <c r="U19" i="3"/>
  <c r="I19" i="3"/>
  <c r="U18" i="3"/>
  <c r="I18" i="3"/>
  <c r="AC17" i="3"/>
  <c r="Y17" i="3"/>
  <c r="U17" i="3"/>
  <c r="Q17" i="3"/>
  <c r="M17" i="3"/>
  <c r="I17" i="3"/>
  <c r="AC16" i="3"/>
  <c r="Y16" i="3"/>
  <c r="U16" i="3"/>
  <c r="Q16" i="3"/>
  <c r="M16" i="3"/>
  <c r="I16" i="3"/>
  <c r="U15" i="3"/>
  <c r="I15" i="3"/>
  <c r="AC14" i="3"/>
  <c r="Y14" i="3"/>
  <c r="U14" i="3"/>
  <c r="I14" i="3"/>
  <c r="AC13" i="3"/>
  <c r="Y13" i="3"/>
  <c r="U13" i="3"/>
  <c r="I13" i="3"/>
  <c r="U12" i="3"/>
  <c r="Q12" i="3"/>
  <c r="M12" i="3"/>
  <c r="I12" i="3"/>
  <c r="AC11" i="3"/>
  <c r="Y11" i="3"/>
  <c r="U11" i="3"/>
  <c r="I11" i="3"/>
  <c r="AC10" i="3"/>
  <c r="Y10" i="3"/>
  <c r="U10" i="3"/>
  <c r="Q10" i="3"/>
  <c r="M10" i="3"/>
  <c r="I10" i="3"/>
  <c r="U9" i="3"/>
  <c r="I9" i="3"/>
  <c r="U8" i="3"/>
  <c r="I8" i="3"/>
  <c r="AB7" i="3"/>
  <c r="Z7" i="3"/>
  <c r="U7" i="3"/>
  <c r="P7" i="3"/>
  <c r="P10" i="3" s="1"/>
  <c r="N7" i="3"/>
  <c r="N10" i="3" s="1"/>
  <c r="I7" i="3"/>
  <c r="U6" i="3"/>
  <c r="I6" i="3"/>
  <c r="U5" i="3"/>
  <c r="I5" i="3"/>
  <c r="AB4" i="3"/>
  <c r="Z4" i="3"/>
  <c r="U4" i="3"/>
  <c r="I4" i="3"/>
  <c r="U3" i="3"/>
  <c r="I3" i="3"/>
  <c r="U2" i="3"/>
  <c r="I2" i="3"/>
  <c r="K4" i="3" s="1"/>
  <c r="AJ57" i="2"/>
  <c r="AB57" i="2"/>
  <c r="W57" i="2"/>
  <c r="AB56" i="2"/>
  <c r="AB55" i="2"/>
  <c r="AB54" i="2"/>
  <c r="AB53" i="2"/>
  <c r="X53" i="2"/>
  <c r="T53" i="2"/>
  <c r="L53" i="2"/>
  <c r="G53" i="2"/>
  <c r="AB52" i="2"/>
  <c r="U52" i="2"/>
  <c r="G52" i="2"/>
  <c r="AL51" i="2"/>
  <c r="AI51" i="2"/>
  <c r="AG51" i="2"/>
  <c r="AF51" i="2"/>
  <c r="AB51" i="2"/>
  <c r="G51" i="2"/>
  <c r="AI50" i="2"/>
  <c r="AG50" i="2"/>
  <c r="AB50" i="2"/>
  <c r="G50" i="2"/>
  <c r="AB49" i="2"/>
  <c r="G49" i="2"/>
  <c r="AB48" i="2"/>
  <c r="G48" i="2"/>
  <c r="AB47" i="2"/>
  <c r="N47" i="2"/>
  <c r="K47" i="2"/>
  <c r="G47" i="2"/>
  <c r="AB46" i="2"/>
  <c r="G46" i="2"/>
  <c r="AB45" i="2"/>
  <c r="G45" i="2"/>
  <c r="AB44" i="2"/>
  <c r="X44" i="2"/>
  <c r="T44" i="2"/>
  <c r="N44" i="2"/>
  <c r="K44" i="2"/>
  <c r="G44" i="2"/>
  <c r="AJ43" i="2"/>
  <c r="AL50" i="2" s="1"/>
  <c r="AF43" i="2"/>
  <c r="AF50" i="2" s="1"/>
  <c r="AH50" i="2" s="1"/>
  <c r="AB43" i="2"/>
  <c r="X43" i="2"/>
  <c r="T43" i="2"/>
  <c r="N43" i="2"/>
  <c r="K43" i="2"/>
  <c r="G43" i="2"/>
  <c r="AB42" i="2"/>
  <c r="G42" i="2"/>
  <c r="AB41" i="2"/>
  <c r="G41" i="2"/>
  <c r="AB40" i="2"/>
  <c r="G40" i="2"/>
  <c r="AB39" i="2"/>
  <c r="G39" i="2"/>
  <c r="AB38" i="2"/>
  <c r="G38" i="2"/>
  <c r="AB37" i="2"/>
  <c r="N37" i="2"/>
  <c r="K37" i="2"/>
  <c r="G37" i="2"/>
  <c r="AI36" i="2"/>
  <c r="AI43" i="2" s="1"/>
  <c r="AG36" i="2"/>
  <c r="AB36" i="2"/>
  <c r="U36" i="2"/>
  <c r="G36" i="2"/>
  <c r="AB35" i="2"/>
  <c r="G35" i="2"/>
  <c r="AB34" i="2"/>
  <c r="G34" i="2"/>
  <c r="AJ33" i="2"/>
  <c r="AF33" i="2"/>
  <c r="AB33" i="2"/>
  <c r="X33" i="2"/>
  <c r="T33" i="2"/>
  <c r="N33" i="2"/>
  <c r="K33" i="2"/>
  <c r="G33" i="2"/>
  <c r="AJ32" i="2"/>
  <c r="AF32" i="2"/>
  <c r="AB32" i="2"/>
  <c r="N32" i="2"/>
  <c r="K32" i="2"/>
  <c r="G32" i="2"/>
  <c r="AB31" i="2"/>
  <c r="N31" i="2"/>
  <c r="K31" i="2"/>
  <c r="G31" i="2"/>
  <c r="AB30" i="2"/>
  <c r="G30" i="2"/>
  <c r="AB29" i="2"/>
  <c r="X29" i="2"/>
  <c r="T29" i="2"/>
  <c r="G29" i="2"/>
  <c r="AJ28" i="2"/>
  <c r="AF28" i="2"/>
  <c r="AB28" i="2"/>
  <c r="G28" i="2"/>
  <c r="AJ27" i="2"/>
  <c r="AF27" i="2"/>
  <c r="AB27" i="2"/>
  <c r="X27" i="2"/>
  <c r="T27" i="2"/>
  <c r="N27" i="2"/>
  <c r="K27" i="2"/>
  <c r="G27" i="2"/>
  <c r="AB26" i="2"/>
  <c r="G26" i="2"/>
  <c r="AJ25" i="2"/>
  <c r="AF25" i="2"/>
  <c r="AB25" i="2"/>
  <c r="G25" i="2"/>
  <c r="AB24" i="2"/>
  <c r="W24" i="2"/>
  <c r="U24" i="2"/>
  <c r="U27" i="2" s="1"/>
  <c r="G24" i="2"/>
  <c r="AB23" i="2"/>
  <c r="G23" i="2"/>
  <c r="AB22" i="2"/>
  <c r="G22" i="2"/>
  <c r="AB21" i="2"/>
  <c r="X21" i="2"/>
  <c r="X24" i="2" s="1"/>
  <c r="T21" i="2"/>
  <c r="N21" i="2"/>
  <c r="K21" i="2"/>
  <c r="G21" i="2"/>
  <c r="AI20" i="2"/>
  <c r="AG20" i="2"/>
  <c r="AB20" i="2"/>
  <c r="G20" i="2"/>
  <c r="AB19" i="2"/>
  <c r="W19" i="2"/>
  <c r="U19" i="2"/>
  <c r="U21" i="2" s="1"/>
  <c r="G19" i="2"/>
  <c r="AB18" i="2"/>
  <c r="G18" i="2"/>
  <c r="AB17" i="2"/>
  <c r="G17" i="2"/>
  <c r="AI16" i="2"/>
  <c r="AG16" i="2"/>
  <c r="AB16" i="2"/>
  <c r="G16" i="2"/>
  <c r="AB15" i="2"/>
  <c r="X15" i="2"/>
  <c r="X19" i="2" s="1"/>
  <c r="Y19" i="2" s="1"/>
  <c r="T15" i="2"/>
  <c r="N15" i="2"/>
  <c r="K15" i="2"/>
  <c r="G15" i="2"/>
  <c r="AB14" i="2"/>
  <c r="G14" i="2"/>
  <c r="AB13" i="2"/>
  <c r="U13" i="2"/>
  <c r="G13" i="2"/>
  <c r="AB12" i="2"/>
  <c r="G12" i="2"/>
  <c r="AB11" i="2"/>
  <c r="N11" i="2"/>
  <c r="K11" i="2"/>
  <c r="G11" i="2"/>
  <c r="AI10" i="2"/>
  <c r="AG10" i="2"/>
  <c r="AB10" i="2"/>
  <c r="U10" i="2"/>
  <c r="N10" i="2"/>
  <c r="K10" i="2"/>
  <c r="G10" i="2"/>
  <c r="AB9" i="2"/>
  <c r="G9" i="2"/>
  <c r="AJ8" i="2"/>
  <c r="AL10" i="2" s="1"/>
  <c r="AF8" i="2"/>
  <c r="AF10" i="2" s="1"/>
  <c r="AB8" i="2"/>
  <c r="G8" i="2"/>
  <c r="AB7" i="2"/>
  <c r="G7" i="2"/>
  <c r="AI6" i="2"/>
  <c r="AI8" i="2" s="1"/>
  <c r="AG6" i="2"/>
  <c r="AB6" i="2"/>
  <c r="U6" i="2"/>
  <c r="G6" i="2"/>
  <c r="AB5" i="2"/>
  <c r="G5" i="2"/>
  <c r="AJ4" i="2"/>
  <c r="AL6" i="2" s="1"/>
  <c r="AF4" i="2"/>
  <c r="AF6" i="2" s="1"/>
  <c r="AB4" i="2"/>
  <c r="G4" i="2"/>
  <c r="AB3" i="2"/>
  <c r="G3" i="2"/>
  <c r="AB2" i="2"/>
  <c r="G2" i="2"/>
  <c r="Y56" i="1"/>
  <c r="I55" i="1"/>
  <c r="I54" i="1"/>
  <c r="I53" i="1"/>
  <c r="W52" i="1"/>
  <c r="I52" i="1"/>
  <c r="I51" i="1"/>
  <c r="AP50" i="1"/>
  <c r="AM50" i="1"/>
  <c r="AK50" i="1"/>
  <c r="AF50" i="1"/>
  <c r="Z50" i="1"/>
  <c r="V50" i="1"/>
  <c r="P50" i="1"/>
  <c r="M50" i="1"/>
  <c r="I50" i="1"/>
  <c r="AP49" i="1"/>
  <c r="AN49" i="1"/>
  <c r="AJ49" i="1"/>
  <c r="AF49" i="1"/>
  <c r="I49" i="1"/>
  <c r="AP48" i="1"/>
  <c r="AN48" i="1"/>
  <c r="AJ48" i="1"/>
  <c r="AF48" i="1"/>
  <c r="Z48" i="1"/>
  <c r="V48" i="1"/>
  <c r="I48" i="1"/>
  <c r="AX47" i="1"/>
  <c r="AU47" i="1"/>
  <c r="AT47" i="1"/>
  <c r="AP47" i="1"/>
  <c r="AF47" i="1"/>
  <c r="Y47" i="1"/>
  <c r="W47" i="1"/>
  <c r="I47" i="1"/>
  <c r="AX46" i="1"/>
  <c r="AT46" i="1"/>
  <c r="AP46" i="1"/>
  <c r="AF46" i="1"/>
  <c r="I46" i="1"/>
  <c r="AW45" i="1"/>
  <c r="AW46" i="1" s="1"/>
  <c r="AU45" i="1"/>
  <c r="AU46" i="1" s="1"/>
  <c r="AP45" i="1"/>
  <c r="AN45" i="1"/>
  <c r="AJ45" i="1"/>
  <c r="AF45" i="1"/>
  <c r="P45" i="1"/>
  <c r="M45" i="1"/>
  <c r="I45" i="1"/>
  <c r="AP44" i="1"/>
  <c r="AF44" i="1"/>
  <c r="I44" i="1"/>
  <c r="AU43" i="1"/>
  <c r="AP43" i="1"/>
  <c r="AF43" i="1"/>
  <c r="Z43" i="1"/>
  <c r="Z47" i="1" s="1"/>
  <c r="V43" i="1"/>
  <c r="V47" i="1" s="1"/>
  <c r="I43" i="1"/>
  <c r="AP42" i="1"/>
  <c r="AM42" i="1"/>
  <c r="AK42" i="1"/>
  <c r="AF42" i="1"/>
  <c r="I42" i="1"/>
  <c r="AX41" i="1"/>
  <c r="AT41" i="1"/>
  <c r="AP41" i="1"/>
  <c r="AF41" i="1"/>
  <c r="I41" i="1"/>
  <c r="AP40" i="1"/>
  <c r="AN40" i="1"/>
  <c r="AN42" i="1" s="1"/>
  <c r="AJ40" i="1"/>
  <c r="AJ42" i="1" s="1"/>
  <c r="AF40" i="1"/>
  <c r="Z40" i="1"/>
  <c r="V40" i="1"/>
  <c r="I40" i="1"/>
  <c r="AP39" i="1"/>
  <c r="AF39" i="1"/>
  <c r="Y39" i="1"/>
  <c r="Y40" i="1" s="1"/>
  <c r="W39" i="1"/>
  <c r="W40" i="1" s="1"/>
  <c r="I39" i="1"/>
  <c r="AP38" i="1"/>
  <c r="AF38" i="1"/>
  <c r="I38" i="1"/>
  <c r="AP37" i="1"/>
  <c r="AF37" i="1"/>
  <c r="I37" i="1"/>
  <c r="AP36" i="1"/>
  <c r="AN36" i="1"/>
  <c r="AJ36" i="1"/>
  <c r="AF36" i="1"/>
  <c r="Z36" i="1"/>
  <c r="V36" i="1"/>
  <c r="I36" i="1"/>
  <c r="AX35" i="1"/>
  <c r="AT35" i="1"/>
  <c r="AP35" i="1"/>
  <c r="AF35" i="1"/>
  <c r="I35" i="1"/>
  <c r="AX34" i="1"/>
  <c r="AT34" i="1"/>
  <c r="AP34" i="1"/>
  <c r="AM34" i="1"/>
  <c r="AK34" i="1"/>
  <c r="AF34" i="1"/>
  <c r="Y34" i="1"/>
  <c r="Y36" i="1" s="1"/>
  <c r="W34" i="1"/>
  <c r="W36" i="1" s="1"/>
  <c r="P34" i="1"/>
  <c r="M34" i="1"/>
  <c r="I34" i="1"/>
  <c r="AP33" i="1"/>
  <c r="AM33" i="1"/>
  <c r="AK33" i="1"/>
  <c r="AF33" i="1"/>
  <c r="Y33" i="1"/>
  <c r="W33" i="1"/>
  <c r="P33" i="1"/>
  <c r="M33" i="1"/>
  <c r="I33" i="1"/>
  <c r="AP32" i="1"/>
  <c r="AF32" i="1"/>
  <c r="I32" i="1"/>
  <c r="AP31" i="1"/>
  <c r="AF31" i="1"/>
  <c r="I31" i="1"/>
  <c r="AP30" i="1"/>
  <c r="AF30" i="1"/>
  <c r="I30" i="1"/>
  <c r="AX29" i="1"/>
  <c r="AT29" i="1"/>
  <c r="AP29" i="1"/>
  <c r="AN29" i="1"/>
  <c r="AJ29" i="1"/>
  <c r="AF29" i="1"/>
  <c r="Z29" i="1"/>
  <c r="Z33" i="1" s="1"/>
  <c r="V29" i="1"/>
  <c r="V33" i="1" s="1"/>
  <c r="I29" i="1"/>
  <c r="AW28" i="1"/>
  <c r="AW29" i="1" s="1"/>
  <c r="AU28" i="1"/>
  <c r="AP28" i="1"/>
  <c r="AF28" i="1"/>
  <c r="I28" i="1"/>
  <c r="AP27" i="1"/>
  <c r="AF27" i="1"/>
  <c r="P27" i="1"/>
  <c r="M27" i="1"/>
  <c r="I27" i="1"/>
  <c r="AX26" i="1"/>
  <c r="AT26" i="1"/>
  <c r="AP26" i="1"/>
  <c r="AM26" i="1"/>
  <c r="AM29" i="1" s="1"/>
  <c r="AK26" i="1"/>
  <c r="AK29" i="1" s="1"/>
  <c r="AF26" i="1"/>
  <c r="Y26" i="1"/>
  <c r="W26" i="1"/>
  <c r="I26" i="1"/>
  <c r="AP25" i="1"/>
  <c r="AF25" i="1"/>
  <c r="Z25" i="1"/>
  <c r="V25" i="1"/>
  <c r="P25" i="1"/>
  <c r="M25" i="1"/>
  <c r="I25" i="1"/>
  <c r="AX24" i="1"/>
  <c r="AT24" i="1"/>
  <c r="AP24" i="1"/>
  <c r="AF24" i="1"/>
  <c r="Z24" i="1"/>
  <c r="V24" i="1"/>
  <c r="I24" i="1"/>
  <c r="AP23" i="1"/>
  <c r="AF23" i="1"/>
  <c r="I23" i="1"/>
  <c r="AX22" i="1"/>
  <c r="AT22" i="1"/>
  <c r="AP22" i="1"/>
  <c r="AF22" i="1"/>
  <c r="Z22" i="1"/>
  <c r="V22" i="1"/>
  <c r="I22" i="1"/>
  <c r="AP21" i="1"/>
  <c r="AM21" i="1"/>
  <c r="AK21" i="1"/>
  <c r="AF21" i="1"/>
  <c r="I21" i="1"/>
  <c r="AP20" i="1"/>
  <c r="AF20" i="1"/>
  <c r="P20" i="1"/>
  <c r="M20" i="1"/>
  <c r="I20" i="1"/>
  <c r="AW19" i="1"/>
  <c r="AY19" i="1" s="1"/>
  <c r="AU19" i="1"/>
  <c r="AP19" i="1"/>
  <c r="AF19" i="1"/>
  <c r="Y19" i="1"/>
  <c r="W19" i="1"/>
  <c r="P19" i="1"/>
  <c r="M19" i="1"/>
  <c r="I19" i="1"/>
  <c r="AP18" i="1"/>
  <c r="AF18" i="1"/>
  <c r="I18" i="1"/>
  <c r="AP17" i="1"/>
  <c r="AF17" i="1"/>
  <c r="I17" i="1"/>
  <c r="AP16" i="1"/>
  <c r="AF16" i="1"/>
  <c r="I16" i="1"/>
  <c r="AX15" i="1"/>
  <c r="AT15" i="1"/>
  <c r="AP15" i="1"/>
  <c r="AN15" i="1"/>
  <c r="AJ15" i="1"/>
  <c r="AF15" i="1"/>
  <c r="Z15" i="1"/>
  <c r="V15" i="1"/>
  <c r="I15" i="1"/>
  <c r="AP14" i="1"/>
  <c r="AF14" i="1"/>
  <c r="I14" i="1"/>
  <c r="AP13" i="1"/>
  <c r="AF13" i="1"/>
  <c r="P13" i="1"/>
  <c r="M13" i="1"/>
  <c r="I13" i="1"/>
  <c r="AX12" i="1"/>
  <c r="AT12" i="1"/>
  <c r="AP12" i="1"/>
  <c r="AN12" i="1"/>
  <c r="AJ12" i="1"/>
  <c r="AF12" i="1"/>
  <c r="Z12" i="1"/>
  <c r="V12" i="1"/>
  <c r="P12" i="1"/>
  <c r="M12" i="1"/>
  <c r="I12" i="1"/>
  <c r="AP11" i="1"/>
  <c r="AF11" i="1"/>
  <c r="I11" i="1"/>
  <c r="AX10" i="1"/>
  <c r="AT10" i="1"/>
  <c r="AP10" i="1"/>
  <c r="AN10" i="1"/>
  <c r="AJ10" i="1"/>
  <c r="AF10" i="1"/>
  <c r="Z10" i="1"/>
  <c r="V10" i="1"/>
  <c r="I10" i="1"/>
  <c r="AP9" i="1"/>
  <c r="AR11" i="1" s="1"/>
  <c r="AF9" i="1"/>
  <c r="I9" i="1"/>
  <c r="AP8" i="1"/>
  <c r="AN8" i="1"/>
  <c r="AJ8" i="1"/>
  <c r="AF8" i="1"/>
  <c r="Z8" i="1"/>
  <c r="V8" i="1"/>
  <c r="P8" i="1"/>
  <c r="M8" i="1"/>
  <c r="I8" i="1"/>
  <c r="AP7" i="1"/>
  <c r="AF7" i="1"/>
  <c r="I7" i="1"/>
  <c r="AP6" i="1"/>
  <c r="AN6" i="1"/>
  <c r="AJ6" i="1"/>
  <c r="AF6" i="1"/>
  <c r="V6" i="1"/>
  <c r="I6" i="1"/>
  <c r="AP5" i="1"/>
  <c r="AF5" i="1"/>
  <c r="I5" i="1"/>
  <c r="AX4" i="1"/>
  <c r="AT4" i="1"/>
  <c r="AP3" i="1"/>
  <c r="AF3" i="1"/>
  <c r="I3" i="1"/>
  <c r="AP2" i="1"/>
  <c r="AF2" i="1"/>
  <c r="I2" i="1"/>
  <c r="AT10" i="2" l="1"/>
  <c r="AM50" i="2"/>
  <c r="AD52" i="2"/>
  <c r="AQ48" i="2"/>
  <c r="X36" i="2"/>
  <c r="AQ10" i="2"/>
  <c r="AQ43" i="2"/>
  <c r="AT36" i="2"/>
  <c r="AT22" i="2"/>
  <c r="AQ46" i="2"/>
  <c r="AT20" i="2"/>
  <c r="AM10" i="2"/>
  <c r="R45" i="2"/>
  <c r="AQ21" i="2"/>
  <c r="AQ28" i="2"/>
  <c r="AP36" i="2"/>
  <c r="AQ36" i="2" s="1"/>
  <c r="AO17" i="2"/>
  <c r="AT45" i="2"/>
  <c r="AQ17" i="2"/>
  <c r="L12" i="2"/>
  <c r="M15" i="2" s="1"/>
  <c r="AK43" i="2"/>
  <c r="AD44" i="2"/>
  <c r="AD50" i="2"/>
  <c r="AD19" i="2"/>
  <c r="Q12" i="2"/>
  <c r="T36" i="2"/>
  <c r="V36" i="2" s="1"/>
  <c r="AC33" i="2"/>
  <c r="R37" i="2"/>
  <c r="H42" i="2"/>
  <c r="H48" i="2"/>
  <c r="AD31" i="2"/>
  <c r="AI57" i="2"/>
  <c r="AK57" i="2" s="1"/>
  <c r="R42" i="2"/>
  <c r="AH6" i="2"/>
  <c r="U57" i="7"/>
  <c r="N8" i="10" s="1"/>
  <c r="O8" i="10" s="1"/>
  <c r="W59" i="6"/>
  <c r="N7" i="10" s="1"/>
  <c r="O7" i="10" s="1"/>
  <c r="T51" i="5"/>
  <c r="U53" i="5"/>
  <c r="T5" i="5"/>
  <c r="T17" i="5"/>
  <c r="U17" i="5"/>
  <c r="W17" i="5" s="1"/>
  <c r="W25" i="5"/>
  <c r="T34" i="5"/>
  <c r="T43" i="5"/>
  <c r="T57" i="5"/>
  <c r="M6" i="10" s="1"/>
  <c r="W57" i="5"/>
  <c r="N6" i="10" s="1"/>
  <c r="O6" i="10" s="1"/>
  <c r="BI47" i="1"/>
  <c r="BA49" i="1"/>
  <c r="BB49" i="1" s="1"/>
  <c r="BI43" i="1"/>
  <c r="AH28" i="1"/>
  <c r="T52" i="1"/>
  <c r="Q14" i="2"/>
  <c r="AC17" i="2"/>
  <c r="I25" i="2"/>
  <c r="AC40" i="2"/>
  <c r="AI25" i="2"/>
  <c r="AK25" i="2" s="1"/>
  <c r="AD20" i="2"/>
  <c r="AM6" i="2"/>
  <c r="I23" i="2"/>
  <c r="H45" i="2"/>
  <c r="AD49" i="2"/>
  <c r="AD17" i="2"/>
  <c r="V27" i="2"/>
  <c r="AH51" i="2"/>
  <c r="AC13" i="2"/>
  <c r="V21" i="2"/>
  <c r="R36" i="2"/>
  <c r="R41" i="2"/>
  <c r="AC44" i="2"/>
  <c r="AD11" i="2"/>
  <c r="AD23" i="2"/>
  <c r="Q39" i="2"/>
  <c r="T52" i="2"/>
  <c r="V52" i="2" s="1"/>
  <c r="AD18" i="2"/>
  <c r="R24" i="2"/>
  <c r="X57" i="2"/>
  <c r="Y57" i="2" s="1"/>
  <c r="I11" i="2"/>
  <c r="AD32" i="2"/>
  <c r="Q42" i="2"/>
  <c r="AC47" i="2"/>
  <c r="H8" i="2"/>
  <c r="AC9" i="2"/>
  <c r="Q25" i="2"/>
  <c r="I35" i="2"/>
  <c r="I49" i="2"/>
  <c r="R43" i="2"/>
  <c r="AD48" i="2"/>
  <c r="AC10" i="2"/>
  <c r="AD14" i="2"/>
  <c r="AC19" i="2"/>
  <c r="R39" i="2"/>
  <c r="AC42" i="2"/>
  <c r="AD47" i="2"/>
  <c r="I40" i="2"/>
  <c r="Q24" i="2"/>
  <c r="Q35" i="2"/>
  <c r="AD33" i="2"/>
  <c r="AE33" i="2" s="1"/>
  <c r="AD4" i="2"/>
  <c r="AD16" i="2"/>
  <c r="R21" i="2"/>
  <c r="R26" i="2"/>
  <c r="AD30" i="2"/>
  <c r="AD36" i="2"/>
  <c r="I39" i="2"/>
  <c r="AC46" i="2"/>
  <c r="Q37" i="2"/>
  <c r="AC5" i="2"/>
  <c r="Q36" i="2"/>
  <c r="H12" i="2"/>
  <c r="AD12" i="2"/>
  <c r="Q15" i="2"/>
  <c r="R15" i="2"/>
  <c r="H38" i="2"/>
  <c r="Q40" i="2"/>
  <c r="AC48" i="2"/>
  <c r="Q13" i="2"/>
  <c r="I18" i="2"/>
  <c r="I38" i="2"/>
  <c r="R40" i="2"/>
  <c r="H46" i="2"/>
  <c r="Q6" i="2"/>
  <c r="R13" i="2"/>
  <c r="AC22" i="2"/>
  <c r="AF36" i="2"/>
  <c r="AH36" i="2" s="1"/>
  <c r="Q38" i="2"/>
  <c r="H44" i="2"/>
  <c r="AC7" i="2"/>
  <c r="AH10" i="2"/>
  <c r="AC32" i="2"/>
  <c r="R38" i="2"/>
  <c r="L48" i="2"/>
  <c r="M53" i="2" s="1"/>
  <c r="H17" i="2"/>
  <c r="H25" i="2"/>
  <c r="H39" i="2"/>
  <c r="Q11" i="2"/>
  <c r="AC18" i="2"/>
  <c r="L34" i="2"/>
  <c r="M37" i="2" s="1"/>
  <c r="Q43" i="2"/>
  <c r="AD8" i="2"/>
  <c r="O12" i="2"/>
  <c r="P15" i="2" s="1"/>
  <c r="AG25" i="2"/>
  <c r="AH25" i="2" s="1"/>
  <c r="O34" i="2"/>
  <c r="P37" i="2" s="1"/>
  <c r="I43" i="2"/>
  <c r="Q41" i="2"/>
  <c r="AC49" i="2"/>
  <c r="H53" i="2"/>
  <c r="AM51" i="2"/>
  <c r="K12" i="3"/>
  <c r="Q24" i="3"/>
  <c r="R24" i="3" s="1"/>
  <c r="W56" i="3"/>
  <c r="K54" i="3"/>
  <c r="K5" i="3"/>
  <c r="AB22" i="3"/>
  <c r="AD22" i="3" s="1"/>
  <c r="AF24" i="3"/>
  <c r="Q52" i="3"/>
  <c r="J46" i="3"/>
  <c r="V5" i="3"/>
  <c r="AB10" i="3"/>
  <c r="AD10" i="3" s="1"/>
  <c r="AD57" i="3" s="1"/>
  <c r="C4" i="10" s="1"/>
  <c r="V57" i="3"/>
  <c r="J43" i="3"/>
  <c r="W55" i="3"/>
  <c r="W34" i="3"/>
  <c r="W39" i="3"/>
  <c r="J31" i="3"/>
  <c r="AA40" i="3"/>
  <c r="V10" i="3"/>
  <c r="W23" i="3"/>
  <c r="W26" i="3"/>
  <c r="K27" i="3"/>
  <c r="L27" i="3" s="1"/>
  <c r="AD40" i="3"/>
  <c r="K37" i="3"/>
  <c r="AF28" i="3"/>
  <c r="K51" i="3"/>
  <c r="O10" i="3"/>
  <c r="K35" i="3"/>
  <c r="K38" i="3"/>
  <c r="K41" i="3"/>
  <c r="W43" i="3"/>
  <c r="W4" i="3"/>
  <c r="R10" i="3"/>
  <c r="V37" i="3"/>
  <c r="X37" i="3" s="1"/>
  <c r="K32" i="3"/>
  <c r="X57" i="3"/>
  <c r="V29" i="3"/>
  <c r="K53" i="3"/>
  <c r="L53" i="3" s="1"/>
  <c r="V13" i="3"/>
  <c r="J42" i="3"/>
  <c r="W49" i="3"/>
  <c r="Z10" i="3"/>
  <c r="AA10" i="3" s="1"/>
  <c r="V16" i="3"/>
  <c r="W25" i="3"/>
  <c r="K28" i="3"/>
  <c r="W33" i="3"/>
  <c r="AA22" i="3"/>
  <c r="K47" i="3"/>
  <c r="J48" i="3"/>
  <c r="V36" i="3"/>
  <c r="O40" i="3"/>
  <c r="K45" i="3"/>
  <c r="V47" i="3"/>
  <c r="V4" i="3"/>
  <c r="X4" i="3" s="1"/>
  <c r="W17" i="3"/>
  <c r="V23" i="3"/>
  <c r="X23" i="3" s="1"/>
  <c r="K29" i="3"/>
  <c r="AB36" i="3"/>
  <c r="AD36" i="3" s="1"/>
  <c r="K36" i="3"/>
  <c r="J38" i="3"/>
  <c r="J39" i="3"/>
  <c r="W44" i="3"/>
  <c r="K20" i="3"/>
  <c r="P35" i="3"/>
  <c r="R35" i="3" s="1"/>
  <c r="J37" i="3"/>
  <c r="W48" i="3"/>
  <c r="J51" i="3"/>
  <c r="V53" i="3"/>
  <c r="X53" i="3" s="1"/>
  <c r="J29" i="3"/>
  <c r="K14" i="3"/>
  <c r="J32" i="3"/>
  <c r="L32" i="3" s="1"/>
  <c r="J41" i="3"/>
  <c r="V44" i="3"/>
  <c r="X44" i="3" s="1"/>
  <c r="M52" i="3"/>
  <c r="O52" i="3" s="1"/>
  <c r="AF38" i="3"/>
  <c r="K21" i="3"/>
  <c r="V43" i="3"/>
  <c r="J45" i="3"/>
  <c r="L45" i="3" s="1"/>
  <c r="K6" i="3"/>
  <c r="V21" i="3"/>
  <c r="K30" i="3"/>
  <c r="J54" i="3"/>
  <c r="L54" i="3" s="1"/>
  <c r="J12" i="3"/>
  <c r="L12" i="3" s="1"/>
  <c r="Y19" i="3"/>
  <c r="AA19" i="3" s="1"/>
  <c r="V32" i="3"/>
  <c r="W37" i="3"/>
  <c r="K40" i="3"/>
  <c r="K46" i="3"/>
  <c r="J47" i="3"/>
  <c r="L47" i="3" s="1"/>
  <c r="V49" i="3"/>
  <c r="R52" i="3"/>
  <c r="V24" i="3"/>
  <c r="W24" i="3"/>
  <c r="X24" i="3" s="1"/>
  <c r="AA26" i="3"/>
  <c r="J36" i="3"/>
  <c r="R40" i="3"/>
  <c r="O44" i="3"/>
  <c r="V45" i="3"/>
  <c r="L48" i="3"/>
  <c r="J20" i="3"/>
  <c r="Z36" i="3"/>
  <c r="AA36" i="3" s="1"/>
  <c r="AE51" i="3"/>
  <c r="AF51" i="3" s="1"/>
  <c r="W45" i="3"/>
  <c r="K52" i="3"/>
  <c r="K55" i="3"/>
  <c r="J4" i="3"/>
  <c r="L4" i="3" s="1"/>
  <c r="K7" i="3"/>
  <c r="J14" i="3"/>
  <c r="AD26" i="3"/>
  <c r="V35" i="3"/>
  <c r="W36" i="3"/>
  <c r="X36" i="3" s="1"/>
  <c r="K44" i="3"/>
  <c r="AA36" i="1"/>
  <c r="BG32" i="1"/>
  <c r="BI32" i="1" s="1"/>
  <c r="AH35" i="1"/>
  <c r="Q21" i="1"/>
  <c r="AH48" i="1"/>
  <c r="T39" i="1"/>
  <c r="T26" i="1"/>
  <c r="V52" i="1"/>
  <c r="X52" i="1" s="1"/>
  <c r="T9" i="1"/>
  <c r="BE43" i="1"/>
  <c r="BF43" i="1" s="1"/>
  <c r="AQ49" i="1"/>
  <c r="BE32" i="1"/>
  <c r="BF32" i="1" s="1"/>
  <c r="AH7" i="1"/>
  <c r="AG42" i="1"/>
  <c r="T51" i="1"/>
  <c r="AV47" i="1"/>
  <c r="S37" i="1"/>
  <c r="S42" i="1"/>
  <c r="Z19" i="1"/>
  <c r="AJ50" i="1"/>
  <c r="AL50" i="1" s="1"/>
  <c r="AA47" i="1"/>
  <c r="AR4" i="1"/>
  <c r="S31" i="1"/>
  <c r="AK36" i="1"/>
  <c r="AL36" i="1" s="1"/>
  <c r="AA40" i="1"/>
  <c r="AG5" i="1"/>
  <c r="AR35" i="1"/>
  <c r="AQ40" i="1"/>
  <c r="AQ5" i="1"/>
  <c r="AG31" i="1"/>
  <c r="AY46" i="1"/>
  <c r="AQ27" i="1"/>
  <c r="AH34" i="1"/>
  <c r="AQ36" i="1"/>
  <c r="AQ31" i="1"/>
  <c r="AQ48" i="1"/>
  <c r="AR13" i="1"/>
  <c r="S12" i="1"/>
  <c r="AH24" i="1"/>
  <c r="J33" i="1"/>
  <c r="AH40" i="1"/>
  <c r="AT28" i="1"/>
  <c r="AV28" i="1" s="1"/>
  <c r="BA28" i="1"/>
  <c r="BB28" i="1" s="1"/>
  <c r="X36" i="1"/>
  <c r="J52" i="1"/>
  <c r="T4" i="1"/>
  <c r="AR22" i="1"/>
  <c r="AW22" i="1"/>
  <c r="AZ22" i="1" s="1"/>
  <c r="AO29" i="1"/>
  <c r="AG10" i="1"/>
  <c r="AH43" i="1"/>
  <c r="AH9" i="1"/>
  <c r="N14" i="1"/>
  <c r="BA19" i="1"/>
  <c r="BB19" i="1" s="1"/>
  <c r="T20" i="1"/>
  <c r="AH26" i="1"/>
  <c r="X40" i="1"/>
  <c r="AR42" i="1"/>
  <c r="AR44" i="1"/>
  <c r="Q14" i="1"/>
  <c r="R21" i="1" s="1"/>
  <c r="AG27" i="1"/>
  <c r="AR31" i="1"/>
  <c r="Z56" i="1"/>
  <c r="AA56" i="1" s="1"/>
  <c r="T14" i="1"/>
  <c r="AR24" i="1"/>
  <c r="J39" i="1"/>
  <c r="AH41" i="1"/>
  <c r="S43" i="1"/>
  <c r="X47" i="1"/>
  <c r="AR34" i="1"/>
  <c r="J23" i="1"/>
  <c r="AR30" i="1"/>
  <c r="AZ29" i="1"/>
  <c r="J38" i="1"/>
  <c r="K40" i="1"/>
  <c r="AR47" i="1"/>
  <c r="T15" i="1"/>
  <c r="J21" i="1"/>
  <c r="AG23" i="1"/>
  <c r="K28" i="1"/>
  <c r="BA43" i="1"/>
  <c r="BB43" i="1" s="1"/>
  <c r="AL29" i="1"/>
  <c r="AR9" i="1"/>
  <c r="AH14" i="1"/>
  <c r="AH18" i="1"/>
  <c r="AH32" i="1"/>
  <c r="Q46" i="1"/>
  <c r="R50" i="1" s="1"/>
  <c r="AG36" i="1"/>
  <c r="J41" i="1"/>
  <c r="AR39" i="1"/>
  <c r="AG50" i="1"/>
  <c r="J12" i="1"/>
  <c r="T11" i="1"/>
  <c r="AQ18" i="1"/>
  <c r="Z26" i="1"/>
  <c r="AA26" i="1" s="1"/>
  <c r="AY28" i="1"/>
  <c r="S19" i="1"/>
  <c r="S26" i="1"/>
  <c r="U26" i="1" s="1"/>
  <c r="T27" i="1"/>
  <c r="AQ30" i="1"/>
  <c r="AG19" i="1"/>
  <c r="AR36" i="1"/>
  <c r="N21" i="1"/>
  <c r="K12" i="1"/>
  <c r="AG9" i="1"/>
  <c r="AA33" i="1"/>
  <c r="J50" i="1"/>
  <c r="AO42" i="1"/>
  <c r="S9" i="1"/>
  <c r="T29" i="1"/>
  <c r="K35" i="1"/>
  <c r="AQ34" i="1"/>
  <c r="AG38" i="1"/>
  <c r="J49" i="1"/>
  <c r="AH50" i="1"/>
  <c r="AR6" i="1"/>
  <c r="AG6" i="1"/>
  <c r="AR12" i="1"/>
  <c r="J14" i="1"/>
  <c r="AR18" i="1"/>
  <c r="AH20" i="1"/>
  <c r="K29" i="1"/>
  <c r="AQ29" i="1"/>
  <c r="AR32" i="1"/>
  <c r="AQ32" i="1"/>
  <c r="AL42" i="1"/>
  <c r="AN50" i="1"/>
  <c r="AO50" i="1" s="1"/>
  <c r="AH6" i="1"/>
  <c r="AT19" i="1"/>
  <c r="AV19" i="1" s="1"/>
  <c r="K18" i="1"/>
  <c r="S14" i="1"/>
  <c r="AR20" i="1"/>
  <c r="R27" i="1"/>
  <c r="AG29" i="1"/>
  <c r="K33" i="1"/>
  <c r="S35" i="1"/>
  <c r="AG41" i="1"/>
  <c r="AW49" i="1"/>
  <c r="AV46" i="1"/>
  <c r="AN21" i="1"/>
  <c r="AO21" i="1" s="1"/>
  <c r="AH10" i="1"/>
  <c r="AQ11" i="1"/>
  <c r="AS11" i="1" s="1"/>
  <c r="K16" i="1"/>
  <c r="K13" i="1"/>
  <c r="AH16" i="1"/>
  <c r="AG18" i="1"/>
  <c r="AH23" i="1"/>
  <c r="AG28" i="1"/>
  <c r="AI28" i="1" s="1"/>
  <c r="T35" i="1"/>
  <c r="K42" i="1"/>
  <c r="S44" i="1"/>
  <c r="AG48" i="1"/>
  <c r="AX49" i="1"/>
  <c r="AH19" i="1"/>
  <c r="S7" i="1"/>
  <c r="K15" i="1"/>
  <c r="AR17" i="1"/>
  <c r="AH37" i="1"/>
  <c r="AH42" i="1"/>
  <c r="AH46" i="1"/>
  <c r="S48" i="1"/>
  <c r="AH4" i="1"/>
  <c r="AQ8" i="1"/>
  <c r="AG8" i="1"/>
  <c r="S11" i="1"/>
  <c r="AH8" i="1"/>
  <c r="T10" i="1"/>
  <c r="AR15" i="1"/>
  <c r="T24" i="1"/>
  <c r="AH27" i="1"/>
  <c r="AG33" i="1"/>
  <c r="AG40" i="1"/>
  <c r="AQ42" i="1"/>
  <c r="AR46" i="1"/>
  <c r="S46" i="1"/>
  <c r="AH49" i="1"/>
  <c r="J51" i="1"/>
  <c r="K8" i="1"/>
  <c r="AG13" i="1"/>
  <c r="S13" i="1"/>
  <c r="K23" i="1"/>
  <c r="V26" i="1"/>
  <c r="X26" i="1" s="1"/>
  <c r="S47" i="1"/>
  <c r="S51" i="1"/>
  <c r="K14" i="1"/>
  <c r="AH5" i="1"/>
  <c r="AR5" i="1"/>
  <c r="AG7" i="1"/>
  <c r="AG11" i="1"/>
  <c r="AG12" i="1"/>
  <c r="T13" i="1"/>
  <c r="J15" i="1"/>
  <c r="L15" i="1" s="1"/>
  <c r="K19" i="1"/>
  <c r="K48" i="1"/>
  <c r="AG46" i="1"/>
  <c r="AR48" i="1"/>
  <c r="T43" i="1"/>
  <c r="J11" i="1"/>
  <c r="AH11" i="1"/>
  <c r="AH12" i="1"/>
  <c r="AH15" i="1"/>
  <c r="S15" i="1"/>
  <c r="AG26" i="1"/>
  <c r="AM36" i="1"/>
  <c r="AO36" i="1" s="1"/>
  <c r="J8" i="1"/>
  <c r="V19" i="1"/>
  <c r="X19" i="1" s="1"/>
  <c r="AQ9" i="1"/>
  <c r="AH13" i="1"/>
  <c r="AH22" i="1"/>
  <c r="AR25" i="1"/>
  <c r="K36" i="1"/>
  <c r="AH33" i="1"/>
  <c r="J42" i="1"/>
  <c r="T45" i="1"/>
  <c r="I53" i="4"/>
  <c r="F34" i="4"/>
  <c r="G40" i="4"/>
  <c r="G47" i="4"/>
  <c r="N29" i="4"/>
  <c r="G17" i="4"/>
  <c r="F22" i="4"/>
  <c r="F25" i="4"/>
  <c r="F48" i="4"/>
  <c r="F26" i="4"/>
  <c r="P19" i="4"/>
  <c r="G27" i="4"/>
  <c r="G7" i="4"/>
  <c r="G21" i="4"/>
  <c r="G38" i="4"/>
  <c r="F30" i="4"/>
  <c r="L17" i="4"/>
  <c r="N17" i="4" s="1"/>
  <c r="F28" i="4"/>
  <c r="H28" i="4" s="1"/>
  <c r="F39" i="4"/>
  <c r="G26" i="4"/>
  <c r="G35" i="4"/>
  <c r="G4" i="4"/>
  <c r="G5" i="4"/>
  <c r="J44" i="4"/>
  <c r="K44" i="4" s="1"/>
  <c r="G6" i="4"/>
  <c r="G18" i="4"/>
  <c r="F21" i="4"/>
  <c r="O32" i="4"/>
  <c r="P32" i="4" s="1"/>
  <c r="G43" i="4"/>
  <c r="F5" i="4"/>
  <c r="G20" i="4"/>
  <c r="G9" i="4"/>
  <c r="F19" i="4"/>
  <c r="H19" i="4" s="1"/>
  <c r="G25" i="4"/>
  <c r="G30" i="4"/>
  <c r="H30" i="4" s="1"/>
  <c r="G10" i="4"/>
  <c r="G52" i="4"/>
  <c r="F4" i="4"/>
  <c r="G12" i="4"/>
  <c r="L44" i="4"/>
  <c r="N44" i="4" s="1"/>
  <c r="P39" i="5"/>
  <c r="L38" i="5"/>
  <c r="N38" i="5" s="1"/>
  <c r="N22" i="5"/>
  <c r="G20" i="5"/>
  <c r="G32" i="5"/>
  <c r="G44" i="5"/>
  <c r="P17" i="5"/>
  <c r="G13" i="5"/>
  <c r="P31" i="5"/>
  <c r="I31" i="5"/>
  <c r="K31" i="5" s="1"/>
  <c r="P25" i="5"/>
  <c r="G25" i="5"/>
  <c r="K25" i="5"/>
  <c r="N27" i="5"/>
  <c r="K38" i="5"/>
  <c r="G8" i="5"/>
  <c r="G24" i="5"/>
  <c r="I17" i="5"/>
  <c r="K17" i="5" s="1"/>
  <c r="J51" i="5"/>
  <c r="K51" i="5" s="1"/>
  <c r="L51" i="5"/>
  <c r="N51" i="5" s="1"/>
  <c r="F23" i="5"/>
  <c r="F45" i="5"/>
  <c r="F33" i="5"/>
  <c r="F21" i="5"/>
  <c r="F9" i="5"/>
  <c r="F11" i="5"/>
  <c r="N27" i="6"/>
  <c r="I17" i="6"/>
  <c r="K17" i="6" s="1"/>
  <c r="N56" i="6"/>
  <c r="O17" i="6"/>
  <c r="P17" i="6" s="1"/>
  <c r="J56" i="6"/>
  <c r="K56" i="6" s="1"/>
  <c r="N22" i="6"/>
  <c r="N59" i="6" s="1"/>
  <c r="C7" i="10" s="1"/>
  <c r="O48" i="6"/>
  <c r="P48" i="6" s="1"/>
  <c r="I48" i="6"/>
  <c r="K48" i="6" s="1"/>
  <c r="K59" i="6" s="1"/>
  <c r="B7" i="10" s="1"/>
  <c r="F54" i="6"/>
  <c r="F6" i="6"/>
  <c r="F42" i="6"/>
  <c r="F18" i="6"/>
  <c r="F30" i="6"/>
  <c r="F13" i="6"/>
  <c r="K45" i="7"/>
  <c r="F44" i="7"/>
  <c r="F32" i="7"/>
  <c r="K18" i="7"/>
  <c r="K27" i="7"/>
  <c r="F21" i="7"/>
  <c r="N45" i="7"/>
  <c r="K7" i="7"/>
  <c r="K41" i="7"/>
  <c r="N57" i="7"/>
  <c r="C8" i="10" s="1"/>
  <c r="L10" i="8"/>
  <c r="K10" i="8"/>
  <c r="N51" i="8"/>
  <c r="N28" i="8"/>
  <c r="F46" i="8"/>
  <c r="G57" i="8"/>
  <c r="G21" i="8"/>
  <c r="K28" i="8"/>
  <c r="G9" i="8"/>
  <c r="G45" i="8"/>
  <c r="G33" i="8"/>
  <c r="G50" i="8"/>
  <c r="F38" i="8"/>
  <c r="G26" i="8"/>
  <c r="K7" i="8"/>
  <c r="N17" i="8"/>
  <c r="L23" i="8"/>
  <c r="N23" i="8" s="1"/>
  <c r="K18" i="8"/>
  <c r="K23" i="8"/>
  <c r="N36" i="8"/>
  <c r="I49" i="8"/>
  <c r="K49" i="8" s="1"/>
  <c r="K36" i="8"/>
  <c r="N10" i="8"/>
  <c r="K15" i="8"/>
  <c r="F47" i="8"/>
  <c r="G56" i="8"/>
  <c r="G44" i="8"/>
  <c r="G32" i="8"/>
  <c r="G20" i="8"/>
  <c r="G55" i="8"/>
  <c r="G43" i="8"/>
  <c r="G31" i="8"/>
  <c r="G19" i="8"/>
  <c r="G7" i="8"/>
  <c r="F8" i="8"/>
  <c r="F26" i="8"/>
  <c r="F14" i="8"/>
  <c r="R36" i="9"/>
  <c r="S36" i="9" s="1"/>
  <c r="S41" i="9"/>
  <c r="T53" i="9"/>
  <c r="T41" i="9"/>
  <c r="U44" i="9"/>
  <c r="W44" i="9" s="1"/>
  <c r="S53" i="9"/>
  <c r="R8" i="9"/>
  <c r="S8" i="9" s="1"/>
  <c r="Q20" i="9"/>
  <c r="T20" i="9" s="1"/>
  <c r="S49" i="9"/>
  <c r="S44" i="9"/>
  <c r="U49" i="9"/>
  <c r="W49" i="9" s="1"/>
  <c r="U20" i="9"/>
  <c r="W20" i="9" s="1"/>
  <c r="W39" i="9"/>
  <c r="N41" i="9"/>
  <c r="I52" i="9"/>
  <c r="K52" i="9" s="1"/>
  <c r="I39" i="9"/>
  <c r="K39" i="9" s="1"/>
  <c r="F8" i="9"/>
  <c r="K32" i="9"/>
  <c r="N26" i="9"/>
  <c r="N29" i="9"/>
  <c r="N34" i="9"/>
  <c r="K27" i="9"/>
  <c r="I22" i="9"/>
  <c r="K22" i="9" s="1"/>
  <c r="F46" i="9"/>
  <c r="F34" i="9"/>
  <c r="F22" i="9"/>
  <c r="F10" i="9"/>
  <c r="G13" i="9"/>
  <c r="G4" i="9"/>
  <c r="F45" i="9"/>
  <c r="G32" i="9"/>
  <c r="G24" i="9"/>
  <c r="G37" i="9"/>
  <c r="G44" i="9"/>
  <c r="G20" i="9"/>
  <c r="G34" i="9"/>
  <c r="G8" i="9"/>
  <c r="G54" i="9"/>
  <c r="G30" i="9"/>
  <c r="G46" i="9"/>
  <c r="G53" i="9"/>
  <c r="G41" i="9"/>
  <c r="G29" i="9"/>
  <c r="G17" i="9"/>
  <c r="G5" i="9"/>
  <c r="F20" i="9"/>
  <c r="F32" i="9"/>
  <c r="G51" i="9"/>
  <c r="G39" i="9"/>
  <c r="G27" i="9"/>
  <c r="G15" i="9"/>
  <c r="F44" i="9"/>
  <c r="G47" i="9"/>
  <c r="F35" i="9"/>
  <c r="F23" i="9"/>
  <c r="G11" i="9"/>
  <c r="F9" i="9"/>
  <c r="F49" i="9"/>
  <c r="G52" i="9"/>
  <c r="G40" i="9"/>
  <c r="G28" i="9"/>
  <c r="G16" i="9"/>
  <c r="F47" i="9"/>
  <c r="F11" i="9"/>
  <c r="G26" i="9"/>
  <c r="F48" i="9"/>
  <c r="F36" i="9"/>
  <c r="F24" i="9"/>
  <c r="F12" i="9"/>
  <c r="G49" i="9"/>
  <c r="G23" i="9"/>
  <c r="G38" i="9"/>
  <c r="G48" i="9"/>
  <c r="G50" i="9"/>
  <c r="F33" i="9"/>
  <c r="F13" i="9"/>
  <c r="G12" i="9"/>
  <c r="G25" i="9"/>
  <c r="G14" i="9"/>
  <c r="F37" i="9"/>
  <c r="F41" i="9"/>
  <c r="F17" i="9"/>
  <c r="F21" i="9"/>
  <c r="G36" i="9"/>
  <c r="F25" i="9"/>
  <c r="G35" i="9"/>
  <c r="F4" i="9"/>
  <c r="F43" i="9"/>
  <c r="F31" i="9"/>
  <c r="F19" i="9"/>
  <c r="F7" i="9"/>
  <c r="G22" i="9"/>
  <c r="G10" i="9"/>
  <c r="F54" i="9"/>
  <c r="F42" i="9"/>
  <c r="F30" i="9"/>
  <c r="F18" i="9"/>
  <c r="F6" i="9"/>
  <c r="G45" i="9"/>
  <c r="G33" i="9"/>
  <c r="G21" i="9"/>
  <c r="G9" i="9"/>
  <c r="F52" i="9"/>
  <c r="F40" i="9"/>
  <c r="F28" i="9"/>
  <c r="F16" i="9"/>
  <c r="G43" i="9"/>
  <c r="G31" i="9"/>
  <c r="G19" i="9"/>
  <c r="G7" i="9"/>
  <c r="F53" i="9"/>
  <c r="F29" i="9"/>
  <c r="F5" i="9"/>
  <c r="F51" i="9"/>
  <c r="F39" i="9"/>
  <c r="F27" i="9"/>
  <c r="F15" i="9"/>
  <c r="G42" i="9"/>
  <c r="G18" i="9"/>
  <c r="G6" i="9"/>
  <c r="F50" i="9"/>
  <c r="F38" i="9"/>
  <c r="F26" i="9"/>
  <c r="F14" i="9"/>
  <c r="F53" i="8"/>
  <c r="F41" i="8"/>
  <c r="F5" i="8"/>
  <c r="F52" i="8"/>
  <c r="F40" i="8"/>
  <c r="F28" i="8"/>
  <c r="F16" i="8"/>
  <c r="F56" i="8"/>
  <c r="F51" i="8"/>
  <c r="F39" i="8"/>
  <c r="F27" i="8"/>
  <c r="F15" i="8"/>
  <c r="F48" i="8"/>
  <c r="F36" i="8"/>
  <c r="F24" i="8"/>
  <c r="F12" i="8"/>
  <c r="F44" i="8"/>
  <c r="G30" i="8"/>
  <c r="G4" i="8"/>
  <c r="G48" i="8"/>
  <c r="G36" i="8"/>
  <c r="G24" i="8"/>
  <c r="G12" i="8"/>
  <c r="F35" i="8"/>
  <c r="G54" i="8"/>
  <c r="G47" i="8"/>
  <c r="G35" i="8"/>
  <c r="G23" i="8"/>
  <c r="G11" i="8"/>
  <c r="F32" i="8"/>
  <c r="G42" i="8"/>
  <c r="F57" i="8"/>
  <c r="G46" i="8"/>
  <c r="G34" i="8"/>
  <c r="G22" i="8"/>
  <c r="G10" i="8"/>
  <c r="F23" i="8"/>
  <c r="G18" i="8"/>
  <c r="F20" i="8"/>
  <c r="G6" i="8"/>
  <c r="F11" i="8"/>
  <c r="H11" i="8" s="1"/>
  <c r="G53" i="8"/>
  <c r="G29" i="8"/>
  <c r="G5" i="8"/>
  <c r="F4" i="8"/>
  <c r="F34" i="8"/>
  <c r="F22" i="8"/>
  <c r="F10" i="8"/>
  <c r="G52" i="8"/>
  <c r="G40" i="8"/>
  <c r="G28" i="8"/>
  <c r="G16" i="8"/>
  <c r="G41" i="8"/>
  <c r="G17" i="8"/>
  <c r="F45" i="8"/>
  <c r="F33" i="8"/>
  <c r="F21" i="8"/>
  <c r="F9" i="8"/>
  <c r="G51" i="8"/>
  <c r="G39" i="8"/>
  <c r="G27" i="8"/>
  <c r="G15" i="8"/>
  <c r="F55" i="8"/>
  <c r="F43" i="8"/>
  <c r="F31" i="8"/>
  <c r="H31" i="8" s="1"/>
  <c r="F19" i="8"/>
  <c r="F7" i="8"/>
  <c r="G49" i="8"/>
  <c r="G37" i="8"/>
  <c r="G25" i="8"/>
  <c r="G13" i="8"/>
  <c r="F54" i="8"/>
  <c r="F42" i="8"/>
  <c r="F30" i="8"/>
  <c r="F18" i="8"/>
  <c r="F6" i="8"/>
  <c r="H6" i="8" s="1"/>
  <c r="F29" i="8"/>
  <c r="F17" i="8"/>
  <c r="G14" i="8"/>
  <c r="G38" i="8"/>
  <c r="F50" i="8"/>
  <c r="G8" i="8"/>
  <c r="F49" i="8"/>
  <c r="F37" i="8"/>
  <c r="F25" i="8"/>
  <c r="F13" i="8"/>
  <c r="G46" i="7"/>
  <c r="G13" i="7"/>
  <c r="F23" i="7"/>
  <c r="F56" i="7"/>
  <c r="F20" i="7"/>
  <c r="H20" i="7" s="1"/>
  <c r="G53" i="7"/>
  <c r="G41" i="7"/>
  <c r="G29" i="7"/>
  <c r="G17" i="7"/>
  <c r="G55" i="7"/>
  <c r="G43" i="7"/>
  <c r="G31" i="7"/>
  <c r="G19" i="7"/>
  <c r="G7" i="7"/>
  <c r="F4" i="7"/>
  <c r="G37" i="7"/>
  <c r="G25" i="7"/>
  <c r="G49" i="7"/>
  <c r="F31" i="7"/>
  <c r="F47" i="7"/>
  <c r="F35" i="7"/>
  <c r="F11" i="7"/>
  <c r="F45" i="7"/>
  <c r="F9" i="7"/>
  <c r="F8" i="7"/>
  <c r="G56" i="7"/>
  <c r="G44" i="7"/>
  <c r="G32" i="7"/>
  <c r="H32" i="7" s="1"/>
  <c r="G20" i="7"/>
  <c r="G8" i="7"/>
  <c r="G51" i="7"/>
  <c r="G15" i="7"/>
  <c r="G50" i="7"/>
  <c r="G38" i="7"/>
  <c r="G26" i="7"/>
  <c r="G12" i="7"/>
  <c r="F55" i="7"/>
  <c r="F19" i="7"/>
  <c r="G52" i="7"/>
  <c r="G4" i="7"/>
  <c r="H4" i="7" s="1"/>
  <c r="G40" i="7"/>
  <c r="F43" i="7"/>
  <c r="F7" i="7"/>
  <c r="G16" i="7"/>
  <c r="G45" i="7"/>
  <c r="G33" i="7"/>
  <c r="G21" i="7"/>
  <c r="H21" i="7" s="1"/>
  <c r="G9" i="7"/>
  <c r="H9" i="7" s="1"/>
  <c r="G28" i="7"/>
  <c r="F33" i="7"/>
  <c r="H44" i="7"/>
  <c r="G48" i="7"/>
  <c r="G36" i="7"/>
  <c r="G24" i="7"/>
  <c r="F54" i="7"/>
  <c r="F42" i="7"/>
  <c r="F30" i="7"/>
  <c r="F18" i="7"/>
  <c r="F6" i="7"/>
  <c r="G47" i="7"/>
  <c r="G35" i="7"/>
  <c r="G23" i="7"/>
  <c r="H23" i="7" s="1"/>
  <c r="G11" i="7"/>
  <c r="F41" i="7"/>
  <c r="F17" i="7"/>
  <c r="F5" i="7"/>
  <c r="G10" i="7"/>
  <c r="F52" i="7"/>
  <c r="F40" i="7"/>
  <c r="F28" i="7"/>
  <c r="F16" i="7"/>
  <c r="F29" i="7"/>
  <c r="G34" i="7"/>
  <c r="F51" i="7"/>
  <c r="F39" i="7"/>
  <c r="F27" i="7"/>
  <c r="F15" i="7"/>
  <c r="F53" i="7"/>
  <c r="G22" i="7"/>
  <c r="F50" i="7"/>
  <c r="F38" i="7"/>
  <c r="F26" i="7"/>
  <c r="F14" i="7"/>
  <c r="F49" i="7"/>
  <c r="F37" i="7"/>
  <c r="F25" i="7"/>
  <c r="F13" i="7"/>
  <c r="G54" i="7"/>
  <c r="G42" i="7"/>
  <c r="G30" i="7"/>
  <c r="G18" i="7"/>
  <c r="G6" i="7"/>
  <c r="F48" i="7"/>
  <c r="F36" i="7"/>
  <c r="F24" i="7"/>
  <c r="F12" i="7"/>
  <c r="G5" i="7"/>
  <c r="F46" i="7"/>
  <c r="F34" i="7"/>
  <c r="F22" i="7"/>
  <c r="F10" i="7"/>
  <c r="G39" i="7"/>
  <c r="G27" i="7"/>
  <c r="G14" i="7"/>
  <c r="G16" i="6"/>
  <c r="F39" i="6"/>
  <c r="G52" i="6"/>
  <c r="G46" i="6"/>
  <c r="G22" i="6"/>
  <c r="G40" i="6"/>
  <c r="G57" i="6"/>
  <c r="G21" i="6"/>
  <c r="G28" i="6"/>
  <c r="F15" i="6"/>
  <c r="F16" i="6"/>
  <c r="G4" i="6"/>
  <c r="F53" i="6"/>
  <c r="F41" i="6"/>
  <c r="F29" i="6"/>
  <c r="F17" i="6"/>
  <c r="F5" i="6"/>
  <c r="G51" i="6"/>
  <c r="F51" i="6"/>
  <c r="G50" i="6"/>
  <c r="G38" i="6"/>
  <c r="G26" i="6"/>
  <c r="G14" i="6"/>
  <c r="F40" i="6"/>
  <c r="F52" i="6"/>
  <c r="G15" i="6"/>
  <c r="G49" i="6"/>
  <c r="G37" i="6"/>
  <c r="G25" i="6"/>
  <c r="G13" i="6"/>
  <c r="H13" i="6" s="1"/>
  <c r="G27" i="6"/>
  <c r="F4" i="6"/>
  <c r="G48" i="6"/>
  <c r="G36" i="6"/>
  <c r="G24" i="6"/>
  <c r="G12" i="6"/>
  <c r="F28" i="6"/>
  <c r="G39" i="6"/>
  <c r="H39" i="6" s="1"/>
  <c r="G47" i="6"/>
  <c r="G35" i="6"/>
  <c r="G23" i="6"/>
  <c r="G11" i="6"/>
  <c r="F27" i="6"/>
  <c r="H27" i="6" s="1"/>
  <c r="G9" i="6"/>
  <c r="F25" i="6"/>
  <c r="F50" i="6"/>
  <c r="F38" i="6"/>
  <c r="F26" i="6"/>
  <c r="F14" i="6"/>
  <c r="G56" i="6"/>
  <c r="G44" i="6"/>
  <c r="G32" i="6"/>
  <c r="G20" i="6"/>
  <c r="G8" i="6"/>
  <c r="F49" i="6"/>
  <c r="H49" i="6" s="1"/>
  <c r="F37" i="6"/>
  <c r="G55" i="6"/>
  <c r="G43" i="6"/>
  <c r="G31" i="6"/>
  <c r="G19" i="6"/>
  <c r="G7" i="6"/>
  <c r="F48" i="6"/>
  <c r="F36" i="6"/>
  <c r="F24" i="6"/>
  <c r="F12" i="6"/>
  <c r="G54" i="6"/>
  <c r="G42" i="6"/>
  <c r="G30" i="6"/>
  <c r="G18" i="6"/>
  <c r="G6" i="6"/>
  <c r="F47" i="6"/>
  <c r="F35" i="6"/>
  <c r="F23" i="6"/>
  <c r="F11" i="6"/>
  <c r="G53" i="6"/>
  <c r="H53" i="6" s="1"/>
  <c r="G41" i="6"/>
  <c r="G29" i="6"/>
  <c r="G17" i="6"/>
  <c r="G5" i="6"/>
  <c r="G10" i="6"/>
  <c r="G45" i="6"/>
  <c r="F46" i="6"/>
  <c r="F34" i="6"/>
  <c r="H34" i="6" s="1"/>
  <c r="F22" i="6"/>
  <c r="F10" i="6"/>
  <c r="G33" i="6"/>
  <c r="F57" i="6"/>
  <c r="F45" i="6"/>
  <c r="H45" i="6" s="1"/>
  <c r="F33" i="6"/>
  <c r="F21" i="6"/>
  <c r="F9" i="6"/>
  <c r="F56" i="6"/>
  <c r="F44" i="6"/>
  <c r="F32" i="6"/>
  <c r="F20" i="6"/>
  <c r="F8" i="6"/>
  <c r="F55" i="6"/>
  <c r="F43" i="6"/>
  <c r="F31" i="6"/>
  <c r="H31" i="6" s="1"/>
  <c r="F19" i="6"/>
  <c r="H19" i="6" s="1"/>
  <c r="F7" i="6"/>
  <c r="F49" i="5"/>
  <c r="F37" i="5"/>
  <c r="F25" i="5"/>
  <c r="F13" i="5"/>
  <c r="G12" i="5"/>
  <c r="F48" i="5"/>
  <c r="F36" i="5"/>
  <c r="F24" i="5"/>
  <c r="H24" i="5" s="1"/>
  <c r="F12" i="5"/>
  <c r="F22" i="5"/>
  <c r="G4" i="5"/>
  <c r="G42" i="5"/>
  <c r="G53" i="5"/>
  <c r="G41" i="5"/>
  <c r="G29" i="5"/>
  <c r="G17" i="5"/>
  <c r="G5" i="5"/>
  <c r="F8" i="5"/>
  <c r="G52" i="5"/>
  <c r="G40" i="5"/>
  <c r="G28" i="5"/>
  <c r="G16" i="5"/>
  <c r="F46" i="5"/>
  <c r="G49" i="5"/>
  <c r="F20" i="5"/>
  <c r="G30" i="5"/>
  <c r="G51" i="5"/>
  <c r="G39" i="5"/>
  <c r="G27" i="5"/>
  <c r="G15" i="5"/>
  <c r="G48" i="5"/>
  <c r="G50" i="5"/>
  <c r="G38" i="5"/>
  <c r="G26" i="5"/>
  <c r="G14" i="5"/>
  <c r="F44" i="5"/>
  <c r="H44" i="5" s="1"/>
  <c r="G18" i="5"/>
  <c r="F34" i="5"/>
  <c r="G37" i="5"/>
  <c r="F10" i="5"/>
  <c r="G36" i="5"/>
  <c r="G54" i="5"/>
  <c r="F47" i="5"/>
  <c r="F35" i="5"/>
  <c r="F32" i="5"/>
  <c r="G47" i="5"/>
  <c r="G35" i="5"/>
  <c r="G23" i="5"/>
  <c r="G11" i="5"/>
  <c r="H11" i="5" s="1"/>
  <c r="F4" i="5"/>
  <c r="F43" i="5"/>
  <c r="F31" i="5"/>
  <c r="F19" i="5"/>
  <c r="F7" i="5"/>
  <c r="G46" i="5"/>
  <c r="G34" i="5"/>
  <c r="G22" i="5"/>
  <c r="G10" i="5"/>
  <c r="F54" i="5"/>
  <c r="F42" i="5"/>
  <c r="F30" i="5"/>
  <c r="F18" i="5"/>
  <c r="F6" i="5"/>
  <c r="G45" i="5"/>
  <c r="G33" i="5"/>
  <c r="G21" i="5"/>
  <c r="G9" i="5"/>
  <c r="F53" i="5"/>
  <c r="F41" i="5"/>
  <c r="F29" i="5"/>
  <c r="F17" i="5"/>
  <c r="F5" i="5"/>
  <c r="F52" i="5"/>
  <c r="F40" i="5"/>
  <c r="F28" i="5"/>
  <c r="F16" i="5"/>
  <c r="G43" i="5"/>
  <c r="G31" i="5"/>
  <c r="G19" i="5"/>
  <c r="G7" i="5"/>
  <c r="F51" i="5"/>
  <c r="F39" i="5"/>
  <c r="F27" i="5"/>
  <c r="F15" i="5"/>
  <c r="G6" i="5"/>
  <c r="F50" i="5"/>
  <c r="F38" i="5"/>
  <c r="F26" i="5"/>
  <c r="F14" i="5"/>
  <c r="AQ6" i="1"/>
  <c r="AJ21" i="1"/>
  <c r="AL21" i="1" s="1"/>
  <c r="AG17" i="1"/>
  <c r="J25" i="1"/>
  <c r="AG21" i="1"/>
  <c r="AH25" i="1"/>
  <c r="AQ25" i="1"/>
  <c r="K32" i="1"/>
  <c r="J32" i="1"/>
  <c r="S4" i="1"/>
  <c r="S10" i="1"/>
  <c r="AQ10" i="1"/>
  <c r="T16" i="1"/>
  <c r="AH17" i="1"/>
  <c r="J20" i="1"/>
  <c r="AH21" i="1"/>
  <c r="J22" i="1"/>
  <c r="K27" i="1"/>
  <c r="AR28" i="1"/>
  <c r="S29" i="1"/>
  <c r="AR29" i="1"/>
  <c r="AR33" i="1"/>
  <c r="AQ33" i="1"/>
  <c r="AH38" i="1"/>
  <c r="AG44" i="1"/>
  <c r="AR45" i="1"/>
  <c r="I6" i="2"/>
  <c r="Q28" i="2"/>
  <c r="I29" i="2"/>
  <c r="I30" i="2"/>
  <c r="H30" i="2"/>
  <c r="H26" i="2"/>
  <c r="R28" i="2"/>
  <c r="AD57" i="2"/>
  <c r="S5" i="1"/>
  <c r="AR16" i="1"/>
  <c r="T6" i="1"/>
  <c r="AR8" i="1"/>
  <c r="T12" i="1"/>
  <c r="AR14" i="1"/>
  <c r="AG15" i="1"/>
  <c r="J16" i="1"/>
  <c r="AQ17" i="1"/>
  <c r="T19" i="1"/>
  <c r="K21" i="1"/>
  <c r="T22" i="1"/>
  <c r="AG24" i="1"/>
  <c r="S25" i="1"/>
  <c r="J26" i="1"/>
  <c r="J28" i="1"/>
  <c r="S32" i="1"/>
  <c r="N46" i="1"/>
  <c r="O51" i="1" s="1"/>
  <c r="J35" i="1"/>
  <c r="T37" i="1"/>
  <c r="K41" i="1"/>
  <c r="J40" i="1"/>
  <c r="T38" i="1"/>
  <c r="T40" i="1"/>
  <c r="AD22" i="2"/>
  <c r="AE22" i="2" s="1"/>
  <c r="AC20" i="2"/>
  <c r="G15" i="4"/>
  <c r="F15" i="4"/>
  <c r="F13" i="4"/>
  <c r="K19" i="3"/>
  <c r="J19" i="3"/>
  <c r="K18" i="3"/>
  <c r="S8" i="1"/>
  <c r="S22" i="1"/>
  <c r="T30" i="1"/>
  <c r="I7" i="2"/>
  <c r="R4" i="2"/>
  <c r="H7" i="2"/>
  <c r="Q5" i="2"/>
  <c r="R20" i="2"/>
  <c r="Q20" i="2"/>
  <c r="I22" i="2"/>
  <c r="H22" i="2"/>
  <c r="T5" i="1"/>
  <c r="T8" i="1"/>
  <c r="AG4" i="1"/>
  <c r="K22" i="1"/>
  <c r="AQ20" i="1"/>
  <c r="S20" i="1"/>
  <c r="AQ23" i="1"/>
  <c r="T32" i="1"/>
  <c r="AQ35" i="1"/>
  <c r="AG34" i="1"/>
  <c r="S38" i="1"/>
  <c r="AR43" i="1"/>
  <c r="AQ43" i="1"/>
  <c r="I8" i="2"/>
  <c r="R6" i="2"/>
  <c r="AC15" i="2"/>
  <c r="Y24" i="2"/>
  <c r="J15" i="3"/>
  <c r="K16" i="3"/>
  <c r="J16" i="3"/>
  <c r="J17" i="3"/>
  <c r="G46" i="4"/>
  <c r="F46" i="4"/>
  <c r="F45" i="4"/>
  <c r="G45" i="4"/>
  <c r="F44" i="4"/>
  <c r="AQ16" i="1"/>
  <c r="AQ14" i="1"/>
  <c r="O27" i="1"/>
  <c r="AT43" i="1"/>
  <c r="AV43" i="1" s="1"/>
  <c r="K37" i="1"/>
  <c r="T34" i="1"/>
  <c r="AR37" i="1"/>
  <c r="K17" i="3"/>
  <c r="AQ7" i="1"/>
  <c r="K20" i="1"/>
  <c r="J17" i="1"/>
  <c r="T25" i="1"/>
  <c r="AR23" i="1"/>
  <c r="S27" i="1"/>
  <c r="T31" i="1"/>
  <c r="J31" i="1"/>
  <c r="T33" i="1"/>
  <c r="K38" i="1"/>
  <c r="T36" i="1"/>
  <c r="K39" i="1"/>
  <c r="S36" i="1"/>
  <c r="AQ41" i="1"/>
  <c r="AR40" i="1"/>
  <c r="AS40" i="1" s="1"/>
  <c r="AR41" i="1"/>
  <c r="AK8" i="2"/>
  <c r="W22" i="3"/>
  <c r="V22" i="3"/>
  <c r="W21" i="3"/>
  <c r="V30" i="3"/>
  <c r="W30" i="3"/>
  <c r="W28" i="3"/>
  <c r="V28" i="3"/>
  <c r="W29" i="3"/>
  <c r="J30" i="1"/>
  <c r="J34" i="1"/>
  <c r="AR38" i="1"/>
  <c r="I28" i="2"/>
  <c r="I53" i="2"/>
  <c r="AQ39" i="1"/>
  <c r="AQ12" i="1"/>
  <c r="AR19" i="1"/>
  <c r="AR7" i="1"/>
  <c r="S16" i="1"/>
  <c r="J18" i="1"/>
  <c r="AQ26" i="1"/>
  <c r="T28" i="1"/>
  <c r="K7" i="1"/>
  <c r="K9" i="1"/>
  <c r="K11" i="1"/>
  <c r="S17" i="1"/>
  <c r="AA19" i="1"/>
  <c r="AG20" i="1"/>
  <c r="AR26" i="1"/>
  <c r="AH30" i="1"/>
  <c r="AG30" i="1"/>
  <c r="AH29" i="1"/>
  <c r="K30" i="1"/>
  <c r="AG32" i="1"/>
  <c r="X33" i="1"/>
  <c r="K34" i="1"/>
  <c r="J45" i="1"/>
  <c r="J43" i="1"/>
  <c r="T42" i="1"/>
  <c r="U42" i="1" s="1"/>
  <c r="K45" i="1"/>
  <c r="AX43" i="1"/>
  <c r="AY43" i="1" s="1"/>
  <c r="AQ50" i="1"/>
  <c r="AR49" i="1"/>
  <c r="AR50" i="1"/>
  <c r="R9" i="2"/>
  <c r="Q9" i="2"/>
  <c r="R8" i="2"/>
  <c r="I10" i="2"/>
  <c r="Q8" i="2"/>
  <c r="H10" i="2"/>
  <c r="H11" i="2"/>
  <c r="AC16" i="2"/>
  <c r="AE16" i="2" s="1"/>
  <c r="AD15" i="2"/>
  <c r="AC14" i="2"/>
  <c r="Q19" i="2"/>
  <c r="J18" i="3"/>
  <c r="AG43" i="1"/>
  <c r="AD28" i="2"/>
  <c r="AC28" i="2"/>
  <c r="AD26" i="2"/>
  <c r="J9" i="1"/>
  <c r="AQ4" i="1"/>
  <c r="K17" i="1"/>
  <c r="J13" i="1"/>
  <c r="T17" i="1"/>
  <c r="T21" i="1"/>
  <c r="K24" i="1"/>
  <c r="S21" i="1"/>
  <c r="AQ21" i="1"/>
  <c r="AG22" i="1"/>
  <c r="J24" i="1"/>
  <c r="AG25" i="1"/>
  <c r="S30" i="1"/>
  <c r="AH36" i="1"/>
  <c r="AI36" i="1" s="1"/>
  <c r="AG37" i="1"/>
  <c r="R7" i="2"/>
  <c r="I9" i="2"/>
  <c r="Q7" i="2"/>
  <c r="H9" i="2"/>
  <c r="I34" i="2"/>
  <c r="H34" i="2"/>
  <c r="R32" i="2"/>
  <c r="Q32" i="2"/>
  <c r="AR10" i="1"/>
  <c r="K26" i="1"/>
  <c r="T23" i="1"/>
  <c r="AQ19" i="1"/>
  <c r="J7" i="1"/>
  <c r="AQ13" i="1"/>
  <c r="AQ15" i="1"/>
  <c r="AG16" i="1"/>
  <c r="S18" i="1"/>
  <c r="J19" i="1"/>
  <c r="AR21" i="1"/>
  <c r="S23" i="1"/>
  <c r="J29" i="1"/>
  <c r="R5" i="2"/>
  <c r="R19" i="2"/>
  <c r="AC26" i="2"/>
  <c r="AH45" i="1"/>
  <c r="AG45" i="1"/>
  <c r="J10" i="1"/>
  <c r="T7" i="1"/>
  <c r="K10" i="1"/>
  <c r="AG14" i="1"/>
  <c r="AI14" i="1" s="1"/>
  <c r="T18" i="1"/>
  <c r="AQ22" i="1"/>
  <c r="AR27" i="1"/>
  <c r="AH31" i="1"/>
  <c r="AQ37" i="1"/>
  <c r="J37" i="1"/>
  <c r="S6" i="1"/>
  <c r="J27" i="1"/>
  <c r="S24" i="1"/>
  <c r="AQ24" i="1"/>
  <c r="K25" i="1"/>
  <c r="AQ28" i="1"/>
  <c r="AG35" i="1"/>
  <c r="AI35" i="1" s="1"/>
  <c r="S34" i="1"/>
  <c r="AH39" i="1"/>
  <c r="AG39" i="1"/>
  <c r="AH44" i="1"/>
  <c r="AQ47" i="1"/>
  <c r="AS47" i="1" s="1"/>
  <c r="AD56" i="2"/>
  <c r="K9" i="3"/>
  <c r="J9" i="3"/>
  <c r="L9" i="3" s="1"/>
  <c r="J8" i="3"/>
  <c r="L8" i="3" s="1"/>
  <c r="J7" i="3"/>
  <c r="K8" i="3"/>
  <c r="T44" i="1"/>
  <c r="T48" i="1"/>
  <c r="K52" i="1"/>
  <c r="AD7" i="2"/>
  <c r="I20" i="2"/>
  <c r="R22" i="2"/>
  <c r="R48" i="2"/>
  <c r="Q48" i="2"/>
  <c r="H49" i="2"/>
  <c r="W15" i="3"/>
  <c r="V15" i="3"/>
  <c r="W31" i="3"/>
  <c r="V31" i="3"/>
  <c r="V39" i="3"/>
  <c r="W52" i="3"/>
  <c r="V52" i="3"/>
  <c r="V50" i="3"/>
  <c r="X50" i="3" s="1"/>
  <c r="G22" i="4"/>
  <c r="H22" i="4" s="1"/>
  <c r="G24" i="4"/>
  <c r="F24" i="4"/>
  <c r="G50" i="4"/>
  <c r="F50" i="4"/>
  <c r="AQ45" i="1"/>
  <c r="T46" i="1"/>
  <c r="U46" i="1" s="1"/>
  <c r="K50" i="1"/>
  <c r="S52" i="1"/>
  <c r="U52" i="1" s="1"/>
  <c r="I12" i="2"/>
  <c r="AD9" i="2"/>
  <c r="H18" i="2"/>
  <c r="AD24" i="2"/>
  <c r="AC24" i="2"/>
  <c r="Y36" i="2"/>
  <c r="I46" i="2"/>
  <c r="V8" i="3"/>
  <c r="W12" i="3"/>
  <c r="X12" i="3" s="1"/>
  <c r="V12" i="3"/>
  <c r="W13" i="3"/>
  <c r="V18" i="3"/>
  <c r="K24" i="3"/>
  <c r="J24" i="3"/>
  <c r="J22" i="3"/>
  <c r="K34" i="3"/>
  <c r="J34" i="3"/>
  <c r="L34" i="3" s="1"/>
  <c r="K56" i="3"/>
  <c r="J55" i="3"/>
  <c r="L55" i="3" s="1"/>
  <c r="H25" i="4"/>
  <c r="F32" i="4"/>
  <c r="F36" i="4"/>
  <c r="G39" i="4"/>
  <c r="H39" i="4" s="1"/>
  <c r="G41" i="4"/>
  <c r="F41" i="4"/>
  <c r="S28" i="1"/>
  <c r="S33" i="1"/>
  <c r="J36" i="1"/>
  <c r="S39" i="1"/>
  <c r="S45" i="1"/>
  <c r="K49" i="1"/>
  <c r="K51" i="1"/>
  <c r="Q4" i="2"/>
  <c r="U15" i="2"/>
  <c r="V15" i="2" s="1"/>
  <c r="I14" i="2"/>
  <c r="R12" i="2"/>
  <c r="R25" i="2"/>
  <c r="AD29" i="2"/>
  <c r="AC29" i="2"/>
  <c r="I37" i="2"/>
  <c r="H37" i="2"/>
  <c r="R35" i="2"/>
  <c r="AD42" i="2"/>
  <c r="AD46" i="2"/>
  <c r="R50" i="2"/>
  <c r="Q50" i="2"/>
  <c r="H52" i="2"/>
  <c r="AC56" i="2"/>
  <c r="W10" i="3"/>
  <c r="X10" i="3" s="1"/>
  <c r="V20" i="3"/>
  <c r="W40" i="3"/>
  <c r="J17" i="4"/>
  <c r="K17" i="4" s="1"/>
  <c r="K58" i="4" s="1"/>
  <c r="B5" i="10" s="1"/>
  <c r="O56" i="4"/>
  <c r="P56" i="4" s="1"/>
  <c r="I13" i="2"/>
  <c r="H13" i="2"/>
  <c r="R11" i="2"/>
  <c r="I21" i="2"/>
  <c r="Q18" i="2"/>
  <c r="R31" i="2"/>
  <c r="I33" i="2"/>
  <c r="Q31" i="2"/>
  <c r="R30" i="2"/>
  <c r="I36" i="2"/>
  <c r="H36" i="2"/>
  <c r="H33" i="2"/>
  <c r="R51" i="2"/>
  <c r="I52" i="2"/>
  <c r="W11" i="3"/>
  <c r="V11" i="3"/>
  <c r="X11" i="3" s="1"/>
  <c r="AE19" i="3"/>
  <c r="AF19" i="3" s="1"/>
  <c r="W20" i="3"/>
  <c r="V38" i="3"/>
  <c r="K31" i="1"/>
  <c r="S49" i="1"/>
  <c r="AC6" i="2"/>
  <c r="AD13" i="2"/>
  <c r="AD21" i="2"/>
  <c r="AC21" i="2"/>
  <c r="AD27" i="2"/>
  <c r="AE27" i="2" s="1"/>
  <c r="AC27" i="2"/>
  <c r="H29" i="2"/>
  <c r="H32" i="2"/>
  <c r="AD37" i="2"/>
  <c r="AC37" i="2"/>
  <c r="R46" i="2"/>
  <c r="Q46" i="2"/>
  <c r="R47" i="2"/>
  <c r="Q47" i="2"/>
  <c r="I51" i="2"/>
  <c r="H51" i="2"/>
  <c r="R49" i="2"/>
  <c r="Q49" i="2"/>
  <c r="I48" i="2"/>
  <c r="H50" i="2"/>
  <c r="W7" i="3"/>
  <c r="V7" i="3"/>
  <c r="V9" i="3"/>
  <c r="V19" i="3"/>
  <c r="J25" i="3"/>
  <c r="K26" i="3"/>
  <c r="J26" i="3"/>
  <c r="K25" i="3"/>
  <c r="N35" i="3"/>
  <c r="O35" i="3" s="1"/>
  <c r="W38" i="3"/>
  <c r="V51" i="3"/>
  <c r="J56" i="3"/>
  <c r="G13" i="4"/>
  <c r="G44" i="4"/>
  <c r="G42" i="4"/>
  <c r="AQ44" i="1"/>
  <c r="J47" i="1"/>
  <c r="T49" i="1"/>
  <c r="S50" i="1"/>
  <c r="AD5" i="2"/>
  <c r="AD6" i="2"/>
  <c r="AC12" i="2"/>
  <c r="AE12" i="2" s="1"/>
  <c r="R18" i="2"/>
  <c r="I17" i="2"/>
  <c r="Q23" i="2"/>
  <c r="Q30" i="2"/>
  <c r="I32" i="2"/>
  <c r="H47" i="2"/>
  <c r="I50" i="2"/>
  <c r="Q52" i="2"/>
  <c r="X7" i="3"/>
  <c r="W9" i="3"/>
  <c r="M24" i="3"/>
  <c r="O24" i="3" s="1"/>
  <c r="W19" i="3"/>
  <c r="W35" i="3"/>
  <c r="V34" i="3"/>
  <c r="X34" i="3" s="1"/>
  <c r="W42" i="3"/>
  <c r="V42" i="3"/>
  <c r="Y55" i="3"/>
  <c r="AA55" i="3" s="1"/>
  <c r="W51" i="3"/>
  <c r="X51" i="3" s="1"/>
  <c r="F11" i="4"/>
  <c r="G34" i="4"/>
  <c r="H34" i="4" s="1"/>
  <c r="F42" i="4"/>
  <c r="S41" i="1"/>
  <c r="K43" i="1"/>
  <c r="J44" i="1"/>
  <c r="J46" i="1"/>
  <c r="K47" i="1"/>
  <c r="AG47" i="1"/>
  <c r="J48" i="1"/>
  <c r="T50" i="1"/>
  <c r="AC4" i="2"/>
  <c r="AC11" i="2"/>
  <c r="R16" i="2"/>
  <c r="H16" i="2"/>
  <c r="H21" i="2"/>
  <c r="R23" i="2"/>
  <c r="H27" i="2"/>
  <c r="H28" i="2"/>
  <c r="Q34" i="2"/>
  <c r="AD43" i="2"/>
  <c r="AC43" i="2"/>
  <c r="I44" i="2"/>
  <c r="I47" i="2"/>
  <c r="AC51" i="2"/>
  <c r="R52" i="2"/>
  <c r="AD55" i="2"/>
  <c r="AC55" i="2"/>
  <c r="AD54" i="2"/>
  <c r="AC54" i="2"/>
  <c r="W5" i="3"/>
  <c r="K13" i="3"/>
  <c r="J13" i="3"/>
  <c r="V14" i="3"/>
  <c r="K23" i="3"/>
  <c r="X25" i="3"/>
  <c r="W27" i="3"/>
  <c r="V27" i="3"/>
  <c r="K31" i="3"/>
  <c r="L31" i="3" s="1"/>
  <c r="L38" i="3"/>
  <c r="G23" i="4"/>
  <c r="H23" i="4" s="1"/>
  <c r="G32" i="4"/>
  <c r="G36" i="4"/>
  <c r="AQ38" i="1"/>
  <c r="S40" i="1"/>
  <c r="T41" i="1"/>
  <c r="K44" i="1"/>
  <c r="K46" i="1"/>
  <c r="AQ46" i="1"/>
  <c r="AH47" i="1"/>
  <c r="AD10" i="2"/>
  <c r="AE10" i="2" s="1"/>
  <c r="I16" i="2"/>
  <c r="H23" i="2"/>
  <c r="Q29" i="2"/>
  <c r="H35" i="2"/>
  <c r="R33" i="2"/>
  <c r="Q33" i="2"/>
  <c r="R34" i="2"/>
  <c r="AC41" i="2"/>
  <c r="AC45" i="2"/>
  <c r="AC52" i="2"/>
  <c r="AE52" i="2" s="1"/>
  <c r="AD51" i="2"/>
  <c r="AC53" i="2"/>
  <c r="J11" i="3"/>
  <c r="W14" i="3"/>
  <c r="J33" i="3"/>
  <c r="G31" i="4"/>
  <c r="AG49" i="1"/>
  <c r="H6" i="2"/>
  <c r="AC8" i="2"/>
  <c r="Q10" i="2"/>
  <c r="H19" i="2"/>
  <c r="I24" i="2"/>
  <c r="H24" i="2"/>
  <c r="AD25" i="2"/>
  <c r="AC25" i="2"/>
  <c r="R29" i="2"/>
  <c r="S29" i="2" s="1"/>
  <c r="H31" i="2"/>
  <c r="AD41" i="2"/>
  <c r="AD45" i="2"/>
  <c r="AD53" i="2"/>
  <c r="J6" i="3"/>
  <c r="K10" i="3"/>
  <c r="J10" i="3"/>
  <c r="K11" i="3"/>
  <c r="L11" i="3" s="1"/>
  <c r="K33" i="3"/>
  <c r="G14" i="4"/>
  <c r="H14" i="4" s="1"/>
  <c r="K53" i="4"/>
  <c r="T47" i="1"/>
  <c r="R10" i="2"/>
  <c r="I15" i="2"/>
  <c r="H15" i="2"/>
  <c r="R14" i="2"/>
  <c r="Q16" i="2"/>
  <c r="I19" i="2"/>
  <c r="H20" i="2"/>
  <c r="Q21" i="2"/>
  <c r="Q22" i="2"/>
  <c r="S22" i="2" s="1"/>
  <c r="AC23" i="2"/>
  <c r="R27" i="2"/>
  <c r="Q27" i="2"/>
  <c r="I26" i="2"/>
  <c r="I27" i="2"/>
  <c r="AL36" i="2"/>
  <c r="AM36" i="2" s="1"/>
  <c r="I31" i="2"/>
  <c r="AD34" i="2"/>
  <c r="AD35" i="2"/>
  <c r="AC34" i="2"/>
  <c r="AC35" i="2"/>
  <c r="AC36" i="2"/>
  <c r="Q51" i="2"/>
  <c r="W6" i="3"/>
  <c r="V6" i="3"/>
  <c r="W8" i="3"/>
  <c r="V26" i="3"/>
  <c r="X26" i="3" s="1"/>
  <c r="W41" i="3"/>
  <c r="W46" i="3"/>
  <c r="V46" i="3"/>
  <c r="G49" i="4"/>
  <c r="K39" i="3"/>
  <c r="L39" i="3" s="1"/>
  <c r="K43" i="3"/>
  <c r="L43" i="3" s="1"/>
  <c r="W47" i="3"/>
  <c r="X47" i="3" s="1"/>
  <c r="F33" i="4"/>
  <c r="F38" i="4"/>
  <c r="H38" i="4" s="1"/>
  <c r="F47" i="4"/>
  <c r="H47" i="4" s="1"/>
  <c r="J49" i="3"/>
  <c r="J50" i="3"/>
  <c r="V54" i="3"/>
  <c r="G33" i="4"/>
  <c r="K49" i="3"/>
  <c r="K50" i="3"/>
  <c r="W54" i="3"/>
  <c r="F8" i="4"/>
  <c r="H8" i="4" s="1"/>
  <c r="AC39" i="2"/>
  <c r="AD40" i="2"/>
  <c r="I45" i="2"/>
  <c r="V25" i="3"/>
  <c r="V40" i="3"/>
  <c r="L41" i="3"/>
  <c r="L42" i="3"/>
  <c r="X43" i="3"/>
  <c r="X45" i="3"/>
  <c r="G11" i="4"/>
  <c r="G48" i="4"/>
  <c r="H48" i="4" s="1"/>
  <c r="AC38" i="2"/>
  <c r="AD39" i="2"/>
  <c r="H43" i="2"/>
  <c r="J43" i="2" s="1"/>
  <c r="Q44" i="2"/>
  <c r="K15" i="3"/>
  <c r="W18" i="3"/>
  <c r="K22" i="3"/>
  <c r="F6" i="4"/>
  <c r="H6" i="4" s="1"/>
  <c r="F9" i="4"/>
  <c r="H9" i="4" s="1"/>
  <c r="F16" i="4"/>
  <c r="F27" i="4"/>
  <c r="H27" i="4" s="1"/>
  <c r="F29" i="4"/>
  <c r="H29" i="4" s="1"/>
  <c r="F51" i="4"/>
  <c r="Q17" i="2"/>
  <c r="AD38" i="2"/>
  <c r="R44" i="2"/>
  <c r="Q45" i="2"/>
  <c r="S45" i="2" s="1"/>
  <c r="Q53" i="2"/>
  <c r="AC57" i="2"/>
  <c r="V17" i="3"/>
  <c r="X17" i="3" s="1"/>
  <c r="J30" i="3"/>
  <c r="L30" i="3" s="1"/>
  <c r="V33" i="3"/>
  <c r="J40" i="3"/>
  <c r="L40" i="3" s="1"/>
  <c r="J44" i="3"/>
  <c r="G16" i="4"/>
  <c r="G29" i="4"/>
  <c r="G51" i="4"/>
  <c r="R17" i="2"/>
  <c r="Q26" i="2"/>
  <c r="AC30" i="2"/>
  <c r="H41" i="2"/>
  <c r="I42" i="2"/>
  <c r="R53" i="2"/>
  <c r="W16" i="3"/>
  <c r="X16" i="3" s="1"/>
  <c r="W32" i="3"/>
  <c r="V56" i="3"/>
  <c r="F14" i="4"/>
  <c r="F18" i="4"/>
  <c r="F20" i="4"/>
  <c r="H20" i="4" s="1"/>
  <c r="F23" i="4"/>
  <c r="F37" i="4"/>
  <c r="H37" i="4" s="1"/>
  <c r="F40" i="4"/>
  <c r="H40" i="4" s="1"/>
  <c r="F49" i="4"/>
  <c r="H49" i="4" s="1"/>
  <c r="H14" i="2"/>
  <c r="AC31" i="2"/>
  <c r="H40" i="2"/>
  <c r="I41" i="2"/>
  <c r="AC50" i="2"/>
  <c r="J5" i="3"/>
  <c r="L5" i="3" s="1"/>
  <c r="J21" i="3"/>
  <c r="J23" i="3"/>
  <c r="J28" i="3"/>
  <c r="J35" i="3"/>
  <c r="V41" i="3"/>
  <c r="V48" i="3"/>
  <c r="X48" i="3" s="1"/>
  <c r="J52" i="3"/>
  <c r="L52" i="3" s="1"/>
  <c r="V55" i="3"/>
  <c r="X55" i="3" s="1"/>
  <c r="F7" i="4"/>
  <c r="H7" i="4" s="1"/>
  <c r="F10" i="4"/>
  <c r="H10" i="4" s="1"/>
  <c r="F12" i="4"/>
  <c r="H12" i="4" s="1"/>
  <c r="F17" i="4"/>
  <c r="H17" i="4" s="1"/>
  <c r="F31" i="4"/>
  <c r="H31" i="4" s="1"/>
  <c r="F35" i="4"/>
  <c r="H35" i="4" s="1"/>
  <c r="F43" i="4"/>
  <c r="H43" i="4" s="1"/>
  <c r="F52" i="4"/>
  <c r="H52" i="4" s="1"/>
  <c r="AT58" i="2" l="1"/>
  <c r="N3" i="10" s="1"/>
  <c r="O3" i="10" s="1"/>
  <c r="AE44" i="2"/>
  <c r="AE50" i="2"/>
  <c r="J8" i="2"/>
  <c r="AQ58" i="2"/>
  <c r="M3" i="10" s="1"/>
  <c r="S16" i="2"/>
  <c r="J42" i="2"/>
  <c r="S26" i="2"/>
  <c r="AE14" i="2"/>
  <c r="AE20" i="2"/>
  <c r="AE13" i="2"/>
  <c r="AE24" i="2"/>
  <c r="J11" i="2"/>
  <c r="S21" i="2"/>
  <c r="S37" i="2"/>
  <c r="J39" i="2"/>
  <c r="S14" i="2"/>
  <c r="S12" i="2"/>
  <c r="AE19" i="2"/>
  <c r="J17" i="2"/>
  <c r="AE40" i="2"/>
  <c r="J48" i="2"/>
  <c r="AE36" i="2"/>
  <c r="AE53" i="2"/>
  <c r="J25" i="2"/>
  <c r="AE17" i="2"/>
  <c r="M55" i="2"/>
  <c r="S39" i="2"/>
  <c r="S24" i="2"/>
  <c r="AE31" i="2"/>
  <c r="S42" i="2"/>
  <c r="AE42" i="2"/>
  <c r="J9" i="2"/>
  <c r="S41" i="2"/>
  <c r="J44" i="2"/>
  <c r="AE5" i="2"/>
  <c r="J13" i="2"/>
  <c r="AE6" i="2"/>
  <c r="S46" i="2"/>
  <c r="AE9" i="2"/>
  <c r="H20" i="5"/>
  <c r="H13" i="5"/>
  <c r="AS30" i="1"/>
  <c r="U51" i="1"/>
  <c r="AS17" i="1"/>
  <c r="BI57" i="1"/>
  <c r="N2" i="10" s="1"/>
  <c r="AS15" i="1"/>
  <c r="L19" i="1"/>
  <c r="U39" i="1"/>
  <c r="AI20" i="1"/>
  <c r="AI43" i="1"/>
  <c r="AI29" i="1"/>
  <c r="U13" i="1"/>
  <c r="AS31" i="1"/>
  <c r="J47" i="2"/>
  <c r="J18" i="2"/>
  <c r="J45" i="2"/>
  <c r="S32" i="2"/>
  <c r="AE28" i="2"/>
  <c r="J23" i="2"/>
  <c r="J34" i="2"/>
  <c r="S9" i="2"/>
  <c r="J30" i="2"/>
  <c r="AE48" i="2"/>
  <c r="S35" i="2"/>
  <c r="AE35" i="2"/>
  <c r="AE51" i="2"/>
  <c r="AE18" i="2"/>
  <c r="AE47" i="2"/>
  <c r="AE7" i="2"/>
  <c r="AE57" i="2"/>
  <c r="AE43" i="2"/>
  <c r="J12" i="2"/>
  <c r="AE49" i="2"/>
  <c r="S23" i="2"/>
  <c r="AE37" i="2"/>
  <c r="S8" i="2"/>
  <c r="S6" i="2"/>
  <c r="AE4" i="2"/>
  <c r="J35" i="2"/>
  <c r="AE23" i="2"/>
  <c r="S27" i="2"/>
  <c r="S30" i="2"/>
  <c r="S31" i="2"/>
  <c r="AE29" i="2"/>
  <c r="J7" i="2"/>
  <c r="S25" i="2"/>
  <c r="AE25" i="2"/>
  <c r="S19" i="2"/>
  <c r="J10" i="2"/>
  <c r="J53" i="2"/>
  <c r="AK60" i="2"/>
  <c r="C3" i="10" s="1"/>
  <c r="J40" i="2"/>
  <c r="J20" i="2"/>
  <c r="S49" i="2"/>
  <c r="S11" i="2"/>
  <c r="V58" i="2"/>
  <c r="AE26" i="2"/>
  <c r="S15" i="2"/>
  <c r="S4" i="2"/>
  <c r="J14" i="2"/>
  <c r="J51" i="2"/>
  <c r="J22" i="2"/>
  <c r="S38" i="2"/>
  <c r="J46" i="2"/>
  <c r="S10" i="2"/>
  <c r="J33" i="2"/>
  <c r="S40" i="2"/>
  <c r="S36" i="2"/>
  <c r="AE46" i="2"/>
  <c r="AE11" i="2"/>
  <c r="J41" i="2"/>
  <c r="AM60" i="2"/>
  <c r="D3" i="10" s="1"/>
  <c r="S47" i="2"/>
  <c r="J36" i="2"/>
  <c r="J37" i="2"/>
  <c r="Y58" i="2"/>
  <c r="J49" i="2"/>
  <c r="S20" i="2"/>
  <c r="AE32" i="2"/>
  <c r="AH60" i="2"/>
  <c r="B3" i="10" s="1"/>
  <c r="S7" i="2"/>
  <c r="S5" i="2"/>
  <c r="S43" i="2"/>
  <c r="AE21" i="2"/>
  <c r="S50" i="2"/>
  <c r="J26" i="2"/>
  <c r="AE34" i="2"/>
  <c r="AE30" i="2"/>
  <c r="S53" i="2"/>
  <c r="J27" i="2"/>
  <c r="S28" i="2"/>
  <c r="J50" i="2"/>
  <c r="S44" i="2"/>
  <c r="J15" i="2"/>
  <c r="J21" i="2"/>
  <c r="S13" i="2"/>
  <c r="S17" i="2"/>
  <c r="AE8" i="2"/>
  <c r="AE41" i="2"/>
  <c r="J16" i="2"/>
  <c r="J29" i="2"/>
  <c r="AE38" i="2"/>
  <c r="J52" i="2"/>
  <c r="S48" i="2"/>
  <c r="J32" i="2"/>
  <c r="AE39" i="2"/>
  <c r="S52" i="2"/>
  <c r="S18" i="2"/>
  <c r="J38" i="2"/>
  <c r="L29" i="3"/>
  <c r="L35" i="3"/>
  <c r="X40" i="3"/>
  <c r="X5" i="3"/>
  <c r="X13" i="3"/>
  <c r="X29" i="3"/>
  <c r="X28" i="3"/>
  <c r="L51" i="3"/>
  <c r="X6" i="3"/>
  <c r="X39" i="3"/>
  <c r="X49" i="3"/>
  <c r="L37" i="3"/>
  <c r="X38" i="3"/>
  <c r="X20" i="3"/>
  <c r="L46" i="3"/>
  <c r="X32" i="3"/>
  <c r="X27" i="3"/>
  <c r="X15" i="3"/>
  <c r="X33" i="3"/>
  <c r="L14" i="3"/>
  <c r="L26" i="3"/>
  <c r="L28" i="3"/>
  <c r="L22" i="3"/>
  <c r="L23" i="3"/>
  <c r="L49" i="3"/>
  <c r="L10" i="3"/>
  <c r="X42" i="3"/>
  <c r="X19" i="3"/>
  <c r="L24" i="3"/>
  <c r="R57" i="3"/>
  <c r="X9" i="3"/>
  <c r="L21" i="3"/>
  <c r="L6" i="3"/>
  <c r="X18" i="3"/>
  <c r="AA57" i="3"/>
  <c r="B4" i="10" s="1"/>
  <c r="X35" i="3"/>
  <c r="L44" i="3"/>
  <c r="O57" i="3"/>
  <c r="L56" i="3"/>
  <c r="L25" i="3"/>
  <c r="AF57" i="3"/>
  <c r="D4" i="10" s="1"/>
  <c r="L17" i="3"/>
  <c r="L36" i="3"/>
  <c r="X21" i="3"/>
  <c r="L15" i="3"/>
  <c r="L20" i="3"/>
  <c r="X41" i="3"/>
  <c r="X8" i="3"/>
  <c r="L7" i="3"/>
  <c r="X52" i="3"/>
  <c r="L29" i="1"/>
  <c r="AS23" i="1"/>
  <c r="BF57" i="1"/>
  <c r="M2" i="10" s="1"/>
  <c r="AI48" i="1"/>
  <c r="AI32" i="1"/>
  <c r="U45" i="1"/>
  <c r="AS38" i="1"/>
  <c r="U6" i="1"/>
  <c r="AS44" i="1"/>
  <c r="AI37" i="1"/>
  <c r="U9" i="1"/>
  <c r="AI12" i="1"/>
  <c r="AI7" i="1"/>
  <c r="U16" i="1"/>
  <c r="L38" i="1"/>
  <c r="AI15" i="1"/>
  <c r="AI5" i="1"/>
  <c r="L18" i="1"/>
  <c r="U28" i="1"/>
  <c r="AS12" i="1"/>
  <c r="U29" i="1"/>
  <c r="U37" i="1"/>
  <c r="AS49" i="1"/>
  <c r="U31" i="1"/>
  <c r="U12" i="1"/>
  <c r="AS9" i="1"/>
  <c r="AI42" i="1"/>
  <c r="L33" i="1"/>
  <c r="AS22" i="1"/>
  <c r="L51" i="1"/>
  <c r="L23" i="1"/>
  <c r="L50" i="1"/>
  <c r="AI25" i="1"/>
  <c r="U27" i="1"/>
  <c r="AI40" i="1"/>
  <c r="AI46" i="1"/>
  <c r="AS24" i="1"/>
  <c r="L27" i="1"/>
  <c r="AI24" i="1"/>
  <c r="U14" i="1"/>
  <c r="L40" i="1"/>
  <c r="U15" i="1"/>
  <c r="AI19" i="1"/>
  <c r="AS18" i="1"/>
  <c r="L41" i="1"/>
  <c r="AI10" i="1"/>
  <c r="AI9" i="1"/>
  <c r="U47" i="1"/>
  <c r="AI33" i="1"/>
  <c r="L35" i="1"/>
  <c r="AS5" i="1"/>
  <c r="O21" i="1"/>
  <c r="O56" i="1" s="1"/>
  <c r="AI49" i="1"/>
  <c r="L43" i="1"/>
  <c r="U23" i="1"/>
  <c r="AS4" i="1"/>
  <c r="AS33" i="1"/>
  <c r="U4" i="1"/>
  <c r="AI11" i="1"/>
  <c r="L12" i="1"/>
  <c r="U7" i="1"/>
  <c r="AS42" i="1"/>
  <c r="AS36" i="1"/>
  <c r="AS13" i="1"/>
  <c r="AS48" i="1"/>
  <c r="AS34" i="1"/>
  <c r="L52" i="1"/>
  <c r="AI39" i="1"/>
  <c r="AS43" i="1"/>
  <c r="U44" i="1"/>
  <c r="AI31" i="1"/>
  <c r="L39" i="1"/>
  <c r="L21" i="1"/>
  <c r="AS6" i="1"/>
  <c r="AI41" i="1"/>
  <c r="AS46" i="1"/>
  <c r="AS27" i="1"/>
  <c r="U35" i="1"/>
  <c r="AI34" i="1"/>
  <c r="U19" i="1"/>
  <c r="AI23" i="1"/>
  <c r="AI38" i="1"/>
  <c r="AS35" i="1"/>
  <c r="AI18" i="1"/>
  <c r="U24" i="1"/>
  <c r="AS39" i="1"/>
  <c r="L32" i="1"/>
  <c r="U20" i="1"/>
  <c r="U32" i="1"/>
  <c r="L42" i="1"/>
  <c r="AI26" i="1"/>
  <c r="L14" i="1"/>
  <c r="U33" i="1"/>
  <c r="AS45" i="1"/>
  <c r="AI16" i="1"/>
  <c r="L28" i="1"/>
  <c r="AI47" i="1"/>
  <c r="X58" i="1"/>
  <c r="AS41" i="1"/>
  <c r="U43" i="1"/>
  <c r="U48" i="1"/>
  <c r="AI4" i="1"/>
  <c r="AI50" i="1"/>
  <c r="BB57" i="1"/>
  <c r="D2" i="10" s="1"/>
  <c r="AS37" i="1"/>
  <c r="L46" i="1"/>
  <c r="AI45" i="1"/>
  <c r="AI22" i="1"/>
  <c r="AO58" i="1"/>
  <c r="L47" i="1"/>
  <c r="L44" i="1"/>
  <c r="L11" i="1"/>
  <c r="AI27" i="1"/>
  <c r="AS19" i="1"/>
  <c r="U21" i="1"/>
  <c r="AS14" i="1"/>
  <c r="L30" i="1"/>
  <c r="AS16" i="1"/>
  <c r="AI13" i="1"/>
  <c r="U50" i="1"/>
  <c r="L25" i="1"/>
  <c r="L26" i="1"/>
  <c r="U40" i="1"/>
  <c r="U36" i="1"/>
  <c r="U25" i="1"/>
  <c r="AS8" i="1"/>
  <c r="AI8" i="1"/>
  <c r="U11" i="1"/>
  <c r="L48" i="1"/>
  <c r="U22" i="1"/>
  <c r="AS29" i="1"/>
  <c r="U10" i="1"/>
  <c r="L36" i="1"/>
  <c r="L13" i="1"/>
  <c r="AS50" i="1"/>
  <c r="U8" i="1"/>
  <c r="AS32" i="1"/>
  <c r="R56" i="1"/>
  <c r="AS20" i="1"/>
  <c r="L22" i="1"/>
  <c r="AS25" i="1"/>
  <c r="L24" i="1"/>
  <c r="U5" i="1"/>
  <c r="U41" i="1"/>
  <c r="U49" i="1"/>
  <c r="L16" i="1"/>
  <c r="AV57" i="1"/>
  <c r="B2" i="10" s="1"/>
  <c r="U17" i="1"/>
  <c r="U30" i="1"/>
  <c r="L49" i="1"/>
  <c r="L8" i="1"/>
  <c r="AZ49" i="1"/>
  <c r="AZ57" i="1" s="1"/>
  <c r="C2" i="10" s="1"/>
  <c r="AI6" i="1"/>
  <c r="AS28" i="1"/>
  <c r="H33" i="4"/>
  <c r="H42" i="4"/>
  <c r="H26" i="4"/>
  <c r="H5" i="4"/>
  <c r="N58" i="4"/>
  <c r="C5" i="10" s="1"/>
  <c r="H18" i="4"/>
  <c r="H21" i="4"/>
  <c r="H4" i="4"/>
  <c r="P58" i="4"/>
  <c r="D5" i="10" s="1"/>
  <c r="H32" i="4"/>
  <c r="H46" i="4"/>
  <c r="H11" i="4"/>
  <c r="H50" i="4"/>
  <c r="H51" i="4"/>
  <c r="H44" i="4"/>
  <c r="H13" i="4"/>
  <c r="H15" i="4"/>
  <c r="H16" i="4"/>
  <c r="H42" i="5"/>
  <c r="H34" i="5"/>
  <c r="H41" i="5"/>
  <c r="H37" i="5"/>
  <c r="H51" i="5"/>
  <c r="H46" i="5"/>
  <c r="H45" i="5"/>
  <c r="H49" i="5"/>
  <c r="P57" i="5"/>
  <c r="D6" i="10" s="1"/>
  <c r="H32" i="5"/>
  <c r="K57" i="5"/>
  <c r="B6" i="10" s="1"/>
  <c r="H21" i="5"/>
  <c r="H8" i="5"/>
  <c r="H33" i="5"/>
  <c r="N57" i="5"/>
  <c r="C6" i="10" s="1"/>
  <c r="H25" i="5"/>
  <c r="H6" i="5"/>
  <c r="H31" i="5"/>
  <c r="H27" i="5"/>
  <c r="H52" i="5"/>
  <c r="H5" i="5"/>
  <c r="H29" i="5"/>
  <c r="H23" i="5"/>
  <c r="H48" i="5"/>
  <c r="H22" i="5"/>
  <c r="H26" i="5"/>
  <c r="H36" i="5"/>
  <c r="H30" i="5"/>
  <c r="H54" i="5"/>
  <c r="H10" i="5"/>
  <c r="H9" i="5"/>
  <c r="H35" i="5"/>
  <c r="H12" i="5"/>
  <c r="H7" i="5"/>
  <c r="H29" i="6"/>
  <c r="H41" i="6"/>
  <c r="H57" i="6"/>
  <c r="H47" i="6"/>
  <c r="P59" i="6"/>
  <c r="D7" i="10" s="1"/>
  <c r="H5" i="6"/>
  <c r="H21" i="6"/>
  <c r="H54" i="6"/>
  <c r="H18" i="6"/>
  <c r="H23" i="6"/>
  <c r="H22" i="6"/>
  <c r="H35" i="6"/>
  <c r="H40" i="6"/>
  <c r="H46" i="6"/>
  <c r="H6" i="6"/>
  <c r="H14" i="6"/>
  <c r="H16" i="6"/>
  <c r="H15" i="6"/>
  <c r="H30" i="6"/>
  <c r="H37" i="6"/>
  <c r="H25" i="6"/>
  <c r="H42" i="6"/>
  <c r="H32" i="6"/>
  <c r="H38" i="6"/>
  <c r="K57" i="7"/>
  <c r="B8" i="10" s="1"/>
  <c r="H56" i="7"/>
  <c r="H52" i="7"/>
  <c r="H40" i="7"/>
  <c r="H53" i="7"/>
  <c r="H13" i="7"/>
  <c r="H25" i="7"/>
  <c r="H49" i="7"/>
  <c r="H28" i="7"/>
  <c r="H7" i="7"/>
  <c r="H31" i="7"/>
  <c r="H34" i="7"/>
  <c r="H46" i="7"/>
  <c r="H10" i="8"/>
  <c r="H46" i="8"/>
  <c r="H57" i="8"/>
  <c r="H9" i="8"/>
  <c r="H56" i="8"/>
  <c r="H38" i="8"/>
  <c r="H33" i="8"/>
  <c r="H45" i="8"/>
  <c r="H8" i="8"/>
  <c r="H17" i="8"/>
  <c r="H50" i="8"/>
  <c r="H21" i="8"/>
  <c r="H14" i="8"/>
  <c r="H26" i="8"/>
  <c r="K59" i="8"/>
  <c r="B9" i="10" s="1"/>
  <c r="H53" i="8"/>
  <c r="H32" i="8"/>
  <c r="H41" i="8"/>
  <c r="N59" i="8"/>
  <c r="C9" i="10" s="1"/>
  <c r="H43" i="8"/>
  <c r="H23" i="8"/>
  <c r="H55" i="8"/>
  <c r="H20" i="8"/>
  <c r="H35" i="8"/>
  <c r="H54" i="8"/>
  <c r="H44" i="8"/>
  <c r="H30" i="8"/>
  <c r="H18" i="8"/>
  <c r="H47" i="8"/>
  <c r="H42" i="8"/>
  <c r="H52" i="8"/>
  <c r="H51" i="8"/>
  <c r="H7" i="8"/>
  <c r="H5" i="8"/>
  <c r="H19" i="8"/>
  <c r="H39" i="8"/>
  <c r="H40" i="8"/>
  <c r="T36" i="9"/>
  <c r="T8" i="9"/>
  <c r="T58" i="9" s="1"/>
  <c r="W58" i="9"/>
  <c r="S20" i="9"/>
  <c r="H45" i="9"/>
  <c r="H8" i="9"/>
  <c r="H34" i="9"/>
  <c r="H41" i="9"/>
  <c r="H4" i="9"/>
  <c r="H47" i="9"/>
  <c r="K58" i="9"/>
  <c r="B10" i="10" s="1"/>
  <c r="H20" i="9"/>
  <c r="H40" i="9"/>
  <c r="H13" i="9"/>
  <c r="H15" i="9"/>
  <c r="H16" i="9"/>
  <c r="H54" i="9"/>
  <c r="H30" i="9"/>
  <c r="H28" i="9"/>
  <c r="H10" i="9"/>
  <c r="H39" i="9"/>
  <c r="H22" i="9"/>
  <c r="H48" i="9"/>
  <c r="N58" i="9"/>
  <c r="C10" i="10" s="1"/>
  <c r="H36" i="9"/>
  <c r="H37" i="9"/>
  <c r="H38" i="9"/>
  <c r="H24" i="9"/>
  <c r="H35" i="9"/>
  <c r="H17" i="9"/>
  <c r="H46" i="9"/>
  <c r="H27" i="9"/>
  <c r="H51" i="9"/>
  <c r="H32" i="9"/>
  <c r="H12" i="9"/>
  <c r="H25" i="9"/>
  <c r="H44" i="9"/>
  <c r="H14" i="9"/>
  <c r="H18" i="9"/>
  <c r="H11" i="9"/>
  <c r="H5" i="9"/>
  <c r="H29" i="9"/>
  <c r="H9" i="9"/>
  <c r="H53" i="9"/>
  <c r="H21" i="9"/>
  <c r="H19" i="9"/>
  <c r="H50" i="9"/>
  <c r="H23" i="9"/>
  <c r="H6" i="9"/>
  <c r="H49" i="9"/>
  <c r="H43" i="9"/>
  <c r="H26" i="9"/>
  <c r="H52" i="9"/>
  <c r="H42" i="9"/>
  <c r="H7" i="9"/>
  <c r="H31" i="9"/>
  <c r="H33" i="9"/>
  <c r="H15" i="8"/>
  <c r="H16" i="8"/>
  <c r="H27" i="8"/>
  <c r="H28" i="8"/>
  <c r="H13" i="8"/>
  <c r="H12" i="8"/>
  <c r="H25" i="8"/>
  <c r="H22" i="8"/>
  <c r="H24" i="8"/>
  <c r="H34" i="8"/>
  <c r="H36" i="8"/>
  <c r="H49" i="8"/>
  <c r="H48" i="8"/>
  <c r="H4" i="8"/>
  <c r="H37" i="8"/>
  <c r="H29" i="8"/>
  <c r="H45" i="7"/>
  <c r="H50" i="7"/>
  <c r="H17" i="7"/>
  <c r="H41" i="7"/>
  <c r="H43" i="7"/>
  <c r="H8" i="7"/>
  <c r="H10" i="7"/>
  <c r="H12" i="7"/>
  <c r="H14" i="7"/>
  <c r="H29" i="7"/>
  <c r="H47" i="7"/>
  <c r="H36" i="7"/>
  <c r="H16" i="7"/>
  <c r="H33" i="7"/>
  <c r="H48" i="7"/>
  <c r="H38" i="7"/>
  <c r="H15" i="7"/>
  <c r="H19" i="7"/>
  <c r="H37" i="7"/>
  <c r="H55" i="7"/>
  <c r="H51" i="7"/>
  <c r="H11" i="7"/>
  <c r="H24" i="7"/>
  <c r="H35" i="7"/>
  <c r="H22" i="7"/>
  <c r="H18" i="7"/>
  <c r="H5" i="7"/>
  <c r="H30" i="7"/>
  <c r="H26" i="7"/>
  <c r="H54" i="7"/>
  <c r="H27" i="7"/>
  <c r="H42" i="7"/>
  <c r="H39" i="7"/>
  <c r="H6" i="7"/>
  <c r="H4" i="6"/>
  <c r="H24" i="6"/>
  <c r="H20" i="6"/>
  <c r="H10" i="6"/>
  <c r="H11" i="6"/>
  <c r="H12" i="6"/>
  <c r="H26" i="6"/>
  <c r="H43" i="6"/>
  <c r="H55" i="6"/>
  <c r="H50" i="6"/>
  <c r="H28" i="6"/>
  <c r="H52" i="6"/>
  <c r="H7" i="6"/>
  <c r="H9" i="6"/>
  <c r="H36" i="6"/>
  <c r="H51" i="6"/>
  <c r="H48" i="6"/>
  <c r="H8" i="6"/>
  <c r="H33" i="6"/>
  <c r="H44" i="6"/>
  <c r="H17" i="6"/>
  <c r="H39" i="5"/>
  <c r="H47" i="5"/>
  <c r="H14" i="5"/>
  <c r="H53" i="5"/>
  <c r="H43" i="5"/>
  <c r="H18" i="5"/>
  <c r="H4" i="5"/>
  <c r="H50" i="5"/>
  <c r="H38" i="5"/>
  <c r="H17" i="5"/>
  <c r="H19" i="5"/>
  <c r="H16" i="5"/>
  <c r="H15" i="5"/>
  <c r="H28" i="5"/>
  <c r="H40" i="5"/>
  <c r="X30" i="3"/>
  <c r="AI44" i="1"/>
  <c r="X46" i="3"/>
  <c r="S33" i="2"/>
  <c r="U34" i="1"/>
  <c r="AI30" i="1"/>
  <c r="X22" i="3"/>
  <c r="L16" i="3"/>
  <c r="J19" i="2"/>
  <c r="L10" i="1"/>
  <c r="J6" i="2"/>
  <c r="S34" i="2"/>
  <c r="L37" i="1"/>
  <c r="U18" i="1"/>
  <c r="L18" i="3"/>
  <c r="AS26" i="1"/>
  <c r="U38" i="1"/>
  <c r="L20" i="1"/>
  <c r="L33" i="3"/>
  <c r="X54" i="3"/>
  <c r="S51" i="2"/>
  <c r="AE55" i="2"/>
  <c r="H41" i="4"/>
  <c r="H24" i="4"/>
  <c r="X31" i="3"/>
  <c r="L17" i="1"/>
  <c r="AI21" i="1"/>
  <c r="L50" i="3"/>
  <c r="L34" i="1"/>
  <c r="AL58" i="1"/>
  <c r="L7" i="1"/>
  <c r="AS7" i="1"/>
  <c r="AI17" i="1"/>
  <c r="J31" i="2"/>
  <c r="J28" i="2"/>
  <c r="J24" i="2"/>
  <c r="X14" i="3"/>
  <c r="H36" i="4"/>
  <c r="L45" i="1"/>
  <c r="AA58" i="1"/>
  <c r="L31" i="1"/>
  <c r="H45" i="4"/>
  <c r="AE15" i="2"/>
  <c r="L19" i="3"/>
  <c r="AS10" i="1"/>
  <c r="AS21" i="1"/>
  <c r="AE45" i="2"/>
  <c r="L13" i="3"/>
  <c r="L9" i="1"/>
  <c r="O2" i="10" l="1"/>
  <c r="G2" i="10"/>
  <c r="E2" i="10"/>
</calcChain>
</file>

<file path=xl/sharedStrings.xml><?xml version="1.0" encoding="utf-8"?>
<sst xmlns="http://schemas.openxmlformats.org/spreadsheetml/2006/main" count="418" uniqueCount="95">
  <si>
    <t>ts_date</t>
  </si>
  <si>
    <t>t-VWAP-5M</t>
  </si>
  <si>
    <t>20-YTM</t>
  </si>
  <si>
    <t>20-FP-TWAP-5M</t>
  </si>
  <si>
    <t>spread</t>
  </si>
  <si>
    <t>mean5</t>
  </si>
  <si>
    <t>std5</t>
  </si>
  <si>
    <t>zscore-5</t>
  </si>
  <si>
    <t>t2303</t>
  </si>
  <si>
    <t>mean</t>
  </si>
  <si>
    <t>P&amp;L</t>
  </si>
  <si>
    <t>mean3</t>
  </si>
  <si>
    <t>std3</t>
  </si>
  <si>
    <t>z3</t>
  </si>
  <si>
    <t>buy_T</t>
  </si>
  <si>
    <t>Sell_T</t>
  </si>
  <si>
    <t>P&amp;L-T</t>
  </si>
  <si>
    <t>buy_02</t>
  </si>
  <si>
    <t>Sell_02</t>
  </si>
  <si>
    <t>P&amp;L-02</t>
  </si>
  <si>
    <t>20-YTM-NET</t>
  </si>
  <si>
    <t>20-NP-TWAP-5M</t>
  </si>
  <si>
    <t>spread-net</t>
  </si>
  <si>
    <t>mean-net3</t>
  </si>
  <si>
    <t>std-net3</t>
  </si>
  <si>
    <t>zs-net3</t>
  </si>
  <si>
    <t>buy_02_Net</t>
  </si>
  <si>
    <t>Sell_02_Net</t>
  </si>
  <si>
    <t>P&amp;L-02_Net</t>
  </si>
  <si>
    <t>spread-y</t>
  </si>
  <si>
    <t>mean-Y</t>
  </si>
  <si>
    <t>std-Y</t>
  </si>
  <si>
    <t>zs-Y</t>
  </si>
  <si>
    <t>buy-t</t>
  </si>
  <si>
    <t>sell_t</t>
  </si>
  <si>
    <t>P&amp;L T</t>
  </si>
  <si>
    <t>buy-20</t>
  </si>
  <si>
    <t>sell_20</t>
  </si>
  <si>
    <t>P&amp;L 20</t>
  </si>
  <si>
    <t>P&amp;L 20-BS</t>
  </si>
  <si>
    <t xml:space="preserve"> </t>
  </si>
  <si>
    <t>sum-T</t>
  </si>
  <si>
    <t>sum-20</t>
  </si>
  <si>
    <t>Sum_T</t>
  </si>
  <si>
    <t>sun-20</t>
  </si>
  <si>
    <t>sum</t>
  </si>
  <si>
    <t>sum_T</t>
  </si>
  <si>
    <t>sum_02</t>
  </si>
  <si>
    <t>t-vwap-5m</t>
  </si>
  <si>
    <t>20-twap-5m</t>
  </si>
  <si>
    <t>20-twap-YTM-5m</t>
  </si>
  <si>
    <t>zscore5</t>
  </si>
  <si>
    <t>t</t>
  </si>
  <si>
    <t>p&amp;L</t>
  </si>
  <si>
    <t>Z3</t>
  </si>
  <si>
    <t>20-Y</t>
  </si>
  <si>
    <t>spread-Y</t>
  </si>
  <si>
    <t xml:space="preserve">sum_t </t>
  </si>
  <si>
    <t>SUM</t>
  </si>
  <si>
    <t>spread_Y</t>
  </si>
  <si>
    <t>std_Y</t>
  </si>
  <si>
    <t>med3</t>
  </si>
  <si>
    <t xml:space="preserve">  </t>
  </si>
  <si>
    <t xml:space="preserve">sum </t>
  </si>
  <si>
    <t>zs3</t>
  </si>
  <si>
    <t>mea3</t>
  </si>
  <si>
    <t>T2303-20230207</t>
  </si>
  <si>
    <t>T2303-20230208</t>
  </si>
  <si>
    <t>T2303-20230209</t>
  </si>
  <si>
    <t>T2303-20230210</t>
  </si>
  <si>
    <t>T2303-20230213</t>
  </si>
  <si>
    <t>T2303-20230214</t>
  </si>
  <si>
    <t>T2303-20230215</t>
  </si>
  <si>
    <t>T2303-20230216</t>
  </si>
  <si>
    <t>T2303-20230217</t>
  </si>
  <si>
    <t>T2303-20230218</t>
  </si>
  <si>
    <t>T2303-20230219</t>
  </si>
  <si>
    <t>T2303-20230220</t>
  </si>
  <si>
    <t>220220-reverse</t>
  </si>
  <si>
    <t>20-DV01-1000万</t>
  </si>
  <si>
    <t>sum_20-元</t>
  </si>
  <si>
    <t>Column1</t>
  </si>
  <si>
    <t>220220</t>
  </si>
  <si>
    <t>sum_20-BP</t>
  </si>
  <si>
    <t>sum_20_reserve_BP</t>
  </si>
  <si>
    <t>sum_t-1手</t>
  </si>
  <si>
    <t>PCT</t>
  </si>
  <si>
    <t>diff</t>
  </si>
  <si>
    <t>sell_T</t>
  </si>
  <si>
    <t>220220元</t>
  </si>
  <si>
    <t>pct</t>
  </si>
  <si>
    <t>pCT</t>
  </si>
  <si>
    <t>220220-BP</t>
  </si>
  <si>
    <t>日期</t>
  </si>
  <si>
    <t>T2303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</si>
</sst>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6" fillId="0" borderId="0" xfId="0" applyFont="1">
      <alignment vertical="center"/>
    </xf>
    <xf numFmtId="22" fontId="6" fillId="0" borderId="0" xfId="0" applyNumberFormat="1" applyFont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14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2" fontId="0" fillId="2" borderId="0" xfId="0" applyNumberFormat="1" applyFill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22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4" borderId="0" xfId="0" applyFill="1">
      <alignment vertical="center"/>
    </xf>
    <xf numFmtId="164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14" fontId="9" fillId="3" borderId="0" xfId="0" applyNumberFormat="1" applyFont="1" applyFill="1">
      <alignment vertical="center"/>
    </xf>
    <xf numFmtId="164" fontId="9" fillId="3" borderId="0" xfId="0" applyNumberFormat="1" applyFont="1" applyFill="1">
      <alignment vertical="center"/>
    </xf>
    <xf numFmtId="0" fontId="9" fillId="3" borderId="0" xfId="0" applyFont="1" applyFill="1">
      <alignment vertical="center"/>
    </xf>
    <xf numFmtId="22" fontId="9" fillId="3" borderId="0" xfId="0" applyNumberFormat="1" applyFont="1" applyFill="1">
      <alignment vertical="center"/>
    </xf>
    <xf numFmtId="14" fontId="9" fillId="2" borderId="0" xfId="0" applyNumberFormat="1" applyFont="1" applyFill="1">
      <alignment vertical="center"/>
    </xf>
    <xf numFmtId="164" fontId="9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22" fontId="9" fillId="2" borderId="0" xfId="0" applyNumberFormat="1" applyFont="1" applyFill="1">
      <alignment vertical="center"/>
    </xf>
    <xf numFmtId="0" fontId="7" fillId="5" borderId="0" xfId="0" applyFont="1" applyFill="1">
      <alignment vertical="center"/>
    </xf>
    <xf numFmtId="0" fontId="0" fillId="5" borderId="0" xfId="0" applyFill="1">
      <alignment vertical="center"/>
    </xf>
    <xf numFmtId="0" fontId="10" fillId="0" borderId="0" xfId="0" applyFont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>
      <alignment vertical="center"/>
    </xf>
    <xf numFmtId="22" fontId="1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7" borderId="0" xfId="0" applyFill="1">
      <alignment vertical="center"/>
    </xf>
    <xf numFmtId="0" fontId="1" fillId="4" borderId="0" xfId="0" applyFont="1" applyFill="1">
      <alignment vertical="center"/>
    </xf>
    <xf numFmtId="0" fontId="8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" fillId="7" borderId="0" xfId="0" applyFont="1" applyFill="1">
      <alignment vertical="center"/>
    </xf>
    <xf numFmtId="0" fontId="16" fillId="0" borderId="0" xfId="0" applyFont="1">
      <alignment vertical="center"/>
    </xf>
    <xf numFmtId="22" fontId="16" fillId="0" borderId="0" xfId="0" applyNumberFormat="1" applyFont="1">
      <alignment vertical="center"/>
    </xf>
    <xf numFmtId="0" fontId="0" fillId="9" borderId="0" xfId="0" applyFill="1">
      <alignment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'T2303-20230207'!$C$2:$C$53</c:f>
              <c:numCache>
                <c:formatCode>h:mm:ss;@</c:formatCode>
                <c:ptCount val="52"/>
                <c:pt idx="0">
                  <c:v>0.39583333333333298</c:v>
                </c:pt>
                <c:pt idx="1">
                  <c:v>0.39930555555555602</c:v>
                </c:pt>
                <c:pt idx="2">
                  <c:v>0.40277777777777801</c:v>
                </c:pt>
                <c:pt idx="3">
                  <c:v>0.40625</c:v>
                </c:pt>
                <c:pt idx="4">
                  <c:v>0.40972222222222199</c:v>
                </c:pt>
                <c:pt idx="5">
                  <c:v>0.41319444444444398</c:v>
                </c:pt>
                <c:pt idx="6">
                  <c:v>0.41666666666666702</c:v>
                </c:pt>
                <c:pt idx="7">
                  <c:v>0.42013888888888901</c:v>
                </c:pt>
                <c:pt idx="8">
                  <c:v>0.42361111111111099</c:v>
                </c:pt>
                <c:pt idx="9">
                  <c:v>0.42708333333333298</c:v>
                </c:pt>
                <c:pt idx="10">
                  <c:v>0.43055555555555602</c:v>
                </c:pt>
                <c:pt idx="11">
                  <c:v>0.43402777777777801</c:v>
                </c:pt>
                <c:pt idx="12">
                  <c:v>0.4375</c:v>
                </c:pt>
                <c:pt idx="13">
                  <c:v>0.44097222222222199</c:v>
                </c:pt>
                <c:pt idx="14">
                  <c:v>0.44444444444444398</c:v>
                </c:pt>
                <c:pt idx="15">
                  <c:v>0.44791666666666702</c:v>
                </c:pt>
                <c:pt idx="16">
                  <c:v>0.45138888888888901</c:v>
                </c:pt>
                <c:pt idx="17">
                  <c:v>0.45486111111111099</c:v>
                </c:pt>
                <c:pt idx="18">
                  <c:v>0.45833333333333298</c:v>
                </c:pt>
                <c:pt idx="19">
                  <c:v>0.46180555555555602</c:v>
                </c:pt>
                <c:pt idx="20">
                  <c:v>0.46527777777777801</c:v>
                </c:pt>
                <c:pt idx="21">
                  <c:v>0.46875</c:v>
                </c:pt>
                <c:pt idx="22">
                  <c:v>0.47222222222222199</c:v>
                </c:pt>
                <c:pt idx="23">
                  <c:v>0.47569444444444398</c:v>
                </c:pt>
                <c:pt idx="24">
                  <c:v>0.54166666666666696</c:v>
                </c:pt>
                <c:pt idx="25">
                  <c:v>0.54513888888888895</c:v>
                </c:pt>
                <c:pt idx="26">
                  <c:v>0.54861111111111105</c:v>
                </c:pt>
                <c:pt idx="27">
                  <c:v>0.55208333333333304</c:v>
                </c:pt>
                <c:pt idx="28">
                  <c:v>0.55555555555555602</c:v>
                </c:pt>
                <c:pt idx="29">
                  <c:v>0.55902777777777801</c:v>
                </c:pt>
                <c:pt idx="30">
                  <c:v>0.5625</c:v>
                </c:pt>
                <c:pt idx="31">
                  <c:v>0.56597222222222199</c:v>
                </c:pt>
                <c:pt idx="32">
                  <c:v>0.56944444444444398</c:v>
                </c:pt>
                <c:pt idx="33">
                  <c:v>0.57291666666666696</c:v>
                </c:pt>
                <c:pt idx="34">
                  <c:v>0.57638888888888895</c:v>
                </c:pt>
                <c:pt idx="35">
                  <c:v>0.57986111111111105</c:v>
                </c:pt>
                <c:pt idx="36">
                  <c:v>0.58333333333333304</c:v>
                </c:pt>
                <c:pt idx="37">
                  <c:v>0.58680555555555602</c:v>
                </c:pt>
                <c:pt idx="38">
                  <c:v>0.59027777777777801</c:v>
                </c:pt>
                <c:pt idx="39">
                  <c:v>0.59375</c:v>
                </c:pt>
                <c:pt idx="40">
                  <c:v>0.59722222222222199</c:v>
                </c:pt>
                <c:pt idx="41">
                  <c:v>0.60069444444444398</c:v>
                </c:pt>
                <c:pt idx="42">
                  <c:v>0.60416666666666696</c:v>
                </c:pt>
                <c:pt idx="43">
                  <c:v>0.60763888888888895</c:v>
                </c:pt>
                <c:pt idx="44">
                  <c:v>0.61111111111111105</c:v>
                </c:pt>
                <c:pt idx="45">
                  <c:v>0.61458333333333304</c:v>
                </c:pt>
                <c:pt idx="46">
                  <c:v>0.61805555555555602</c:v>
                </c:pt>
                <c:pt idx="47">
                  <c:v>0.62152777777777801</c:v>
                </c:pt>
                <c:pt idx="48">
                  <c:v>0.625</c:v>
                </c:pt>
                <c:pt idx="49">
                  <c:v>0.62847222222222199</c:v>
                </c:pt>
                <c:pt idx="50">
                  <c:v>0.63194444444444398</c:v>
                </c:pt>
                <c:pt idx="51">
                  <c:v>0.64236111111111105</c:v>
                </c:pt>
              </c:numCache>
            </c:numRef>
          </c:cat>
          <c:val>
            <c:numRef>
              <c:f>'T2303-20230207'!$D$2:$D$53</c:f>
              <c:numCache>
                <c:formatCode>General</c:formatCode>
                <c:ptCount val="52"/>
                <c:pt idx="0">
                  <c:v>100.24092040862701</c:v>
                </c:pt>
                <c:pt idx="1">
                  <c:v>100.24648531104</c:v>
                </c:pt>
                <c:pt idx="2">
                  <c:v>100.25685055992</c:v>
                </c:pt>
                <c:pt idx="3">
                  <c:v>100.24933113139301</c:v>
                </c:pt>
                <c:pt idx="4">
                  <c:v>100.26282320951</c:v>
                </c:pt>
                <c:pt idx="5">
                  <c:v>100.25444549976299</c:v>
                </c:pt>
                <c:pt idx="6">
                  <c:v>100.271531025153</c:v>
                </c:pt>
                <c:pt idx="7">
                  <c:v>100.26757309772201</c:v>
                </c:pt>
                <c:pt idx="8">
                  <c:v>100.285589134891</c:v>
                </c:pt>
                <c:pt idx="9">
                  <c:v>100.285495403285</c:v>
                </c:pt>
                <c:pt idx="10">
                  <c:v>100.31157664260699</c:v>
                </c:pt>
                <c:pt idx="11">
                  <c:v>100.326664825455</c:v>
                </c:pt>
                <c:pt idx="12">
                  <c:v>100.33092721874</c:v>
                </c:pt>
                <c:pt idx="13">
                  <c:v>100.34859071937299</c:v>
                </c:pt>
                <c:pt idx="14">
                  <c:v>100.355189471871</c:v>
                </c:pt>
                <c:pt idx="15">
                  <c:v>100.349644135755</c:v>
                </c:pt>
                <c:pt idx="16">
                  <c:v>100.35153672958</c:v>
                </c:pt>
                <c:pt idx="17">
                  <c:v>100.345202076105</c:v>
                </c:pt>
                <c:pt idx="18">
                  <c:v>100.343379052863</c:v>
                </c:pt>
                <c:pt idx="19">
                  <c:v>100.342024185794</c:v>
                </c:pt>
                <c:pt idx="20">
                  <c:v>100.353323736815</c:v>
                </c:pt>
                <c:pt idx="21">
                  <c:v>100.35269525125599</c:v>
                </c:pt>
                <c:pt idx="22">
                  <c:v>100.359572518614</c:v>
                </c:pt>
                <c:pt idx="23">
                  <c:v>100.36189102262099</c:v>
                </c:pt>
                <c:pt idx="24">
                  <c:v>100.37556263088</c:v>
                </c:pt>
                <c:pt idx="25">
                  <c:v>100.37565303075699</c:v>
                </c:pt>
                <c:pt idx="26">
                  <c:v>100.372990789738</c:v>
                </c:pt>
                <c:pt idx="27">
                  <c:v>100.390338334078</c:v>
                </c:pt>
                <c:pt idx="28">
                  <c:v>100.39882661725299</c:v>
                </c:pt>
                <c:pt idx="29">
                  <c:v>100.404548533761</c:v>
                </c:pt>
                <c:pt idx="30">
                  <c:v>100.393389516075</c:v>
                </c:pt>
                <c:pt idx="31">
                  <c:v>100.39710351686701</c:v>
                </c:pt>
                <c:pt idx="32">
                  <c:v>100.402188974659</c:v>
                </c:pt>
                <c:pt idx="33">
                  <c:v>100.427290944105</c:v>
                </c:pt>
                <c:pt idx="34">
                  <c:v>100.453285066503</c:v>
                </c:pt>
                <c:pt idx="35">
                  <c:v>100.44507656144999</c:v>
                </c:pt>
                <c:pt idx="36">
                  <c:v>100.443664802416</c:v>
                </c:pt>
                <c:pt idx="37">
                  <c:v>100.43980686342501</c:v>
                </c:pt>
                <c:pt idx="38">
                  <c:v>100.444783877462</c:v>
                </c:pt>
                <c:pt idx="39">
                  <c:v>100.448049977666</c:v>
                </c:pt>
                <c:pt idx="40">
                  <c:v>100.441408717222</c:v>
                </c:pt>
                <c:pt idx="41">
                  <c:v>100.428015803891</c:v>
                </c:pt>
                <c:pt idx="42">
                  <c:v>100.427501458135</c:v>
                </c:pt>
                <c:pt idx="43">
                  <c:v>100.42836758212199</c:v>
                </c:pt>
                <c:pt idx="44">
                  <c:v>100.431024482589</c:v>
                </c:pt>
                <c:pt idx="45">
                  <c:v>100.445051917569</c:v>
                </c:pt>
                <c:pt idx="46">
                  <c:v>100.45366955724801</c:v>
                </c:pt>
                <c:pt idx="47">
                  <c:v>100.44974944998999</c:v>
                </c:pt>
                <c:pt idx="48">
                  <c:v>100.45546095281</c:v>
                </c:pt>
                <c:pt idx="49">
                  <c:v>100.463305779774</c:v>
                </c:pt>
                <c:pt idx="50">
                  <c:v>100.471775644692</c:v>
                </c:pt>
                <c:pt idx="51">
                  <c:v>100.48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4-4E0F-B011-AB833A36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28592"/>
        <c:axId val="1104905296"/>
      </c:lineChart>
      <c:catAx>
        <c:axId val="110492859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5296"/>
        <c:crosses val="autoZero"/>
        <c:auto val="1"/>
        <c:lblAlgn val="ctr"/>
        <c:lblOffset val="100"/>
        <c:noMultiLvlLbl val="0"/>
      </c:catAx>
      <c:valAx>
        <c:axId val="110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2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'T2303-20230215'!$B$1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'T2303-20230215'!$B$2:$B$57</c:f>
              <c:numCache>
                <c:formatCode>General</c:formatCode>
                <c:ptCount val="56"/>
                <c:pt idx="0">
                  <c:v>100.475243767442</c:v>
                </c:pt>
                <c:pt idx="1">
                  <c:v>100.49363335958</c:v>
                </c:pt>
                <c:pt idx="2">
                  <c:v>100.499674265957</c:v>
                </c:pt>
                <c:pt idx="3">
                  <c:v>100.51093155527801</c:v>
                </c:pt>
                <c:pt idx="4">
                  <c:v>100.51052838261801</c:v>
                </c:pt>
                <c:pt idx="5">
                  <c:v>100.488678843938</c:v>
                </c:pt>
                <c:pt idx="6">
                  <c:v>100.465898588058</c:v>
                </c:pt>
                <c:pt idx="7">
                  <c:v>100.45949990040501</c:v>
                </c:pt>
                <c:pt idx="8">
                  <c:v>100.457871106119</c:v>
                </c:pt>
                <c:pt idx="9">
                  <c:v>100.467697847221</c:v>
                </c:pt>
                <c:pt idx="10">
                  <c:v>100.46892296565299</c:v>
                </c:pt>
                <c:pt idx="11">
                  <c:v>100.47595318252201</c:v>
                </c:pt>
                <c:pt idx="12">
                  <c:v>100.49150842191899</c:v>
                </c:pt>
                <c:pt idx="13">
                  <c:v>100.47869733458</c:v>
                </c:pt>
                <c:pt idx="14">
                  <c:v>100.486175569106</c:v>
                </c:pt>
                <c:pt idx="15">
                  <c:v>100.480395941417</c:v>
                </c:pt>
                <c:pt idx="16">
                  <c:v>100.45850557657</c:v>
                </c:pt>
                <c:pt idx="17">
                  <c:v>100.460820531994</c:v>
                </c:pt>
                <c:pt idx="18">
                  <c:v>100.457483502245</c:v>
                </c:pt>
                <c:pt idx="19">
                  <c:v>100.467150656554</c:v>
                </c:pt>
                <c:pt idx="20">
                  <c:v>100.45932608031301</c:v>
                </c:pt>
                <c:pt idx="21">
                  <c:v>100.45419949629</c:v>
                </c:pt>
                <c:pt idx="22">
                  <c:v>100.46214259248799</c:v>
                </c:pt>
                <c:pt idx="23">
                  <c:v>100.46191053734</c:v>
                </c:pt>
                <c:pt idx="24">
                  <c:v>100.46358753705501</c:v>
                </c:pt>
                <c:pt idx="25">
                  <c:v>100.44923871711801</c:v>
                </c:pt>
                <c:pt idx="26">
                  <c:v>100.47950569491699</c:v>
                </c:pt>
                <c:pt idx="27">
                  <c:v>100.491428445511</c:v>
                </c:pt>
                <c:pt idx="28">
                  <c:v>100.48270235771901</c:v>
                </c:pt>
                <c:pt idx="29">
                  <c:v>100.47747448419599</c:v>
                </c:pt>
                <c:pt idx="30">
                  <c:v>100.48138247909201</c:v>
                </c:pt>
                <c:pt idx="31">
                  <c:v>100.479994868661</c:v>
                </c:pt>
                <c:pt idx="32">
                  <c:v>100.473054242955</c:v>
                </c:pt>
                <c:pt idx="33">
                  <c:v>100.482288491657</c:v>
                </c:pt>
                <c:pt idx="34">
                  <c:v>100.496098118918</c:v>
                </c:pt>
                <c:pt idx="35">
                  <c:v>100.511889889481</c:v>
                </c:pt>
                <c:pt idx="36">
                  <c:v>100.51921159187999</c:v>
                </c:pt>
                <c:pt idx="37">
                  <c:v>100.525377467645</c:v>
                </c:pt>
                <c:pt idx="38">
                  <c:v>100.520640108069</c:v>
                </c:pt>
                <c:pt idx="39">
                  <c:v>100.513252349759</c:v>
                </c:pt>
                <c:pt idx="40">
                  <c:v>100.506823892195</c:v>
                </c:pt>
                <c:pt idx="41">
                  <c:v>100.518936997369</c:v>
                </c:pt>
                <c:pt idx="42">
                  <c:v>100.519884279035</c:v>
                </c:pt>
                <c:pt idx="43">
                  <c:v>100.52054560550999</c:v>
                </c:pt>
                <c:pt idx="44">
                  <c:v>100.52359552561801</c:v>
                </c:pt>
                <c:pt idx="45">
                  <c:v>100.53871209983301</c:v>
                </c:pt>
                <c:pt idx="46">
                  <c:v>100.543800729635</c:v>
                </c:pt>
                <c:pt idx="47">
                  <c:v>100.544148123995</c:v>
                </c:pt>
                <c:pt idx="48">
                  <c:v>100.555252290029</c:v>
                </c:pt>
                <c:pt idx="49">
                  <c:v>100.54529652770699</c:v>
                </c:pt>
                <c:pt idx="50">
                  <c:v>100.539564230792</c:v>
                </c:pt>
                <c:pt idx="51">
                  <c:v>100.545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E12-87C5-D522BD1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1248"/>
        <c:axId val="72393728"/>
      </c:lineChart>
      <c:catAx>
        <c:axId val="723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3728"/>
        <c:crosses val="autoZero"/>
        <c:auto val="1"/>
        <c:lblAlgn val="ctr"/>
        <c:lblOffset val="100"/>
        <c:noMultiLvlLbl val="0"/>
      </c:catAx>
      <c:valAx>
        <c:axId val="72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478155</xdr:colOff>
      <xdr:row>11</xdr:row>
      <xdr:rowOff>57150</xdr:rowOff>
    </xdr:from>
    <xdr:to>
      <xdr:col>71</xdr:col>
      <xdr:colOff>405765</xdr:colOff>
      <xdr:row>31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638E9-03F9-1C08-037A-8267E4F81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306704</xdr:colOff>
      <xdr:row>8</xdr:row>
      <xdr:rowOff>47625</xdr:rowOff>
    </xdr:from>
    <xdr:to>
      <xdr:col>38</xdr:col>
      <xdr:colOff>175259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D1770-EF9E-D585-9170-089963AF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3D653-E935-4B03-A272-51F8A8C43442}" name="Table1" displayName="Table1" ref="E1:I2" totalsRowShown="0" headerRowDxfId="12" dataDxfId="11">
  <autoFilter ref="E1:I2" xr:uid="{33E3D653-E935-4B03-A272-51F8A8C43442}"/>
  <tableColumns count="5">
    <tableColumn id="1" xr3:uid="{3842FE8D-8820-4169-B6AD-482F7CBC0250}" name="sum_t-1手" dataDxfId="10">
      <calculatedColumnFormula>SUM(B2:B10)</calculatedColumnFormula>
    </tableColumn>
    <tableColumn id="2" xr3:uid="{6C568A46-BB87-4F75-A5B3-44258F6B7689}" name="sum_20-BP" dataDxfId="9">
      <calculatedColumnFormula>SUM(C2:C10)</calculatedColumnFormula>
    </tableColumn>
    <tableColumn id="3" xr3:uid="{D4989F3A-A215-491D-9411-BE0501C0DA0D}" name="sum_20_reserve_BP" dataDxfId="8">
      <calculatedColumnFormula>SUM(D2:D9)</calculatedColumnFormula>
    </tableColumn>
    <tableColumn id="4" xr3:uid="{09D3C747-507A-4770-BB13-536947018528}" name="20-DV01-1000万" dataDxfId="7"/>
    <tableColumn id="5" xr3:uid="{076B48FC-1F18-498E-9FAD-C0DCDBA3EED0}" name="sum_20-元" dataDxfId="6">
      <calculatedColumnFormula>F2*H2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01D849-F92C-4E66-B2A9-0A1B058D2C36}" name="Table3" displayName="Table3" ref="A1:D13" totalsRowShown="0">
  <autoFilter ref="A1:D13" xr:uid="{3501D849-F92C-4E66-B2A9-0A1B058D2C36}"/>
  <tableColumns count="4">
    <tableColumn id="1" xr3:uid="{FC4224A8-9F6A-47DA-B9C4-4D995E5B4AB9}" name="Column1"/>
    <tableColumn id="2" xr3:uid="{40D8FDB3-F437-41BE-BB9A-E03910AD40D9}" name="t2303"/>
    <tableColumn id="3" xr3:uid="{556B1527-BD8D-4301-AB4B-EA1C1633B48E}" name="220220"/>
    <tableColumn id="4" xr3:uid="{D436194B-4C9E-46FE-BCE6-6DFAA892DE8F}" name="220220-reverse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46A1C-91DB-4CD3-AFE6-42DF90960C91}" name="Table13" displayName="Table13" ref="P1:S2" totalsRowShown="0" headerRowDxfId="5" dataDxfId="4">
  <autoFilter ref="P1:S2" xr:uid="{05946A1C-91DB-4CD3-AFE6-42DF90960C91}"/>
  <tableColumns count="4">
    <tableColumn id="1" xr3:uid="{B35C0EAA-C9FA-4ADD-98E8-D3C2A3FD7688}" name="sum_t-1手" dataDxfId="3">
      <calculatedColumnFormula>SUM(M2:M13)</calculatedColumnFormula>
    </tableColumn>
    <tableColumn id="2" xr3:uid="{1F71B4F5-D572-4223-A8A7-C974B7B87BDB}" name="sum_20-BP" dataDxfId="2">
      <calculatedColumnFormula>SUM(N2:N13)</calculatedColumnFormula>
    </tableColumn>
    <tableColumn id="4" xr3:uid="{E1815497-F1DD-49FE-BB2C-40AEDC335201}" name="20-DV01-1000万" dataDxfId="1"/>
    <tableColumn id="5" xr3:uid="{4D6FD0E1-137D-44DB-97D7-E3CF715AAD60}" name="sum_20-元" dataDxfId="0">
      <calculatedColumnFormula>Q2*R2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FE801D-6C29-4ED2-97B0-B056AB3F503D}" name="Table35" displayName="Table35" ref="L1:O13" totalsRowShown="0">
  <autoFilter ref="L1:O13" xr:uid="{D4FE801D-6C29-4ED2-97B0-B056AB3F503D}"/>
  <tableColumns count="4">
    <tableColumn id="1" xr3:uid="{2F302BA3-4437-4394-93AA-559A693B03F1}" name="日期"/>
    <tableColumn id="2" xr3:uid="{7A8EC26C-D833-44C2-9109-792286AC2E71}" name="T2303"/>
    <tableColumn id="3" xr3:uid="{18A060F4-6524-44B4-BE30-2E765F93F0EA}" name="220220-BP"/>
    <tableColumn id="4" xr3:uid="{45C21CB3-9CED-4552-B797-977DA03876AE}" name="220220元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23"/>
  <sheetViews>
    <sheetView workbookViewId="0">
      <pane ySplit="1" topLeftCell="A35" activePane="bottomLeft" state="frozen"/>
      <selection pane="bottomLeft" activeCell="BJ3" sqref="BJ3"/>
    </sheetView>
  </sheetViews>
  <sheetFormatPr defaultColWidth="10" defaultRowHeight="14.4"/>
  <cols>
    <col min="2" max="2" width="14.77734375" customWidth="1"/>
    <col min="3" max="3" width="8.109375" customWidth="1"/>
    <col min="4" max="4" width="13.33203125" customWidth="1"/>
    <col min="5" max="5" width="14.77734375" customWidth="1"/>
    <col min="6" max="6" width="10" customWidth="1"/>
    <col min="7" max="7" width="14.77734375" hidden="1" customWidth="1"/>
    <col min="8" max="8" width="17.21875" hidden="1" customWidth="1"/>
    <col min="9" max="21" width="10" hidden="1" customWidth="1"/>
    <col min="22" max="24" width="10" style="5" hidden="1" customWidth="1"/>
    <col min="25" max="27" width="10" hidden="1" customWidth="1"/>
    <col min="28" max="28" width="13.6640625" hidden="1" customWidth="1"/>
    <col min="29" max="29" width="13.5546875" customWidth="1"/>
    <col min="30" max="30" width="13.6640625" hidden="1" customWidth="1"/>
    <col min="31" max="31" width="15.44140625" hidden="1" customWidth="1"/>
    <col min="32" max="32" width="12.6640625" hidden="1" customWidth="1"/>
    <col min="33" max="38" width="10" hidden="1" customWidth="1"/>
    <col min="39" max="39" width="11.21875" hidden="1" customWidth="1"/>
    <col min="40" max="41" width="10" hidden="1" customWidth="1"/>
    <col min="42" max="42" width="12" hidden="1" customWidth="1"/>
    <col min="43" max="54" width="10" hidden="1" customWidth="1"/>
  </cols>
  <sheetData>
    <row r="1" spans="1:62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s="6" t="s">
        <v>8</v>
      </c>
      <c r="N1" s="6" t="s">
        <v>9</v>
      </c>
      <c r="O1" s="6" t="s">
        <v>10</v>
      </c>
      <c r="P1">
        <v>220220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5" t="s">
        <v>14</v>
      </c>
      <c r="W1" s="5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/>
      <c r="AC1" t="s">
        <v>20</v>
      </c>
      <c r="AE1" t="s">
        <v>21</v>
      </c>
      <c r="AF1" t="s">
        <v>22</v>
      </c>
      <c r="AG1" s="6" t="s">
        <v>23</v>
      </c>
      <c r="AH1" s="6" t="s">
        <v>24</v>
      </c>
      <c r="AI1" s="6" t="s">
        <v>25</v>
      </c>
      <c r="AJ1" s="5" t="s">
        <v>14</v>
      </c>
      <c r="AK1" s="5" t="s">
        <v>15</v>
      </c>
      <c r="AL1" s="5" t="s">
        <v>16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C1" s="45" t="s">
        <v>87</v>
      </c>
      <c r="BD1" s="5" t="s">
        <v>14</v>
      </c>
      <c r="BE1" s="5" t="s">
        <v>15</v>
      </c>
      <c r="BF1" s="5" t="s">
        <v>16</v>
      </c>
      <c r="BG1" s="6" t="s">
        <v>17</v>
      </c>
      <c r="BH1" s="6" t="s">
        <v>18</v>
      </c>
      <c r="BI1" s="6" t="s">
        <v>19</v>
      </c>
      <c r="BJ1" s="45" t="s">
        <v>90</v>
      </c>
    </row>
    <row r="2" spans="1:62">
      <c r="A2">
        <v>0</v>
      </c>
      <c r="B2" s="1">
        <v>44964.395833333299</v>
      </c>
      <c r="C2" s="9">
        <v>0.39583333333333298</v>
      </c>
      <c r="D2">
        <v>100.24092040862701</v>
      </c>
      <c r="E2" s="1">
        <v>44964.395833333299</v>
      </c>
      <c r="F2">
        <v>3.0652431428571401</v>
      </c>
      <c r="G2" s="1">
        <v>44964.395833333299</v>
      </c>
      <c r="H2">
        <v>98.358500000000006</v>
      </c>
      <c r="I2">
        <f t="shared" ref="I2:I55" si="0">D2-H2</f>
        <v>1.8824204086269987</v>
      </c>
      <c r="J2" t="s">
        <v>40</v>
      </c>
      <c r="S2" t="s">
        <v>40</v>
      </c>
      <c r="AB2" s="3">
        <v>44964.395833333299</v>
      </c>
      <c r="AC2" s="2">
        <v>3.0652431428571401</v>
      </c>
      <c r="AD2" s="3">
        <v>44964.395833333299</v>
      </c>
      <c r="AE2" s="2">
        <v>97.544565714285696</v>
      </c>
      <c r="AF2">
        <f t="shared" ref="AF2:AF50" si="1">D2-AE2</f>
        <v>2.6963546943413093</v>
      </c>
      <c r="AP2">
        <f t="shared" ref="AP2:AP47" si="2">D2-AC2</f>
        <v>97.175677265769863</v>
      </c>
    </row>
    <row r="3" spans="1:62">
      <c r="A3">
        <v>1</v>
      </c>
      <c r="B3" s="1">
        <v>44964.399305555598</v>
      </c>
      <c r="C3" s="9">
        <v>0.39930555555555602</v>
      </c>
      <c r="D3">
        <v>100.24648531104</v>
      </c>
      <c r="E3" s="1">
        <v>44964.399305555598</v>
      </c>
      <c r="F3">
        <v>3.0656290123456702</v>
      </c>
      <c r="G3" s="1">
        <v>44964.399305555598</v>
      </c>
      <c r="H3">
        <v>98.353493586005797</v>
      </c>
      <c r="I3">
        <f t="shared" si="0"/>
        <v>1.8929917250342072</v>
      </c>
      <c r="AB3" s="3">
        <v>44964.399305555598</v>
      </c>
      <c r="AC3" s="2">
        <v>3.0656290123456702</v>
      </c>
      <c r="AD3" s="3">
        <v>44964.399305555598</v>
      </c>
      <c r="AE3" s="2">
        <v>97.541425000000004</v>
      </c>
      <c r="AF3">
        <f t="shared" si="1"/>
        <v>2.7050603110400004</v>
      </c>
      <c r="AP3">
        <f t="shared" si="2"/>
        <v>97.180856298694337</v>
      </c>
      <c r="BC3">
        <f>(D3-D2)/0.005</f>
        <v>1.1129804825998235</v>
      </c>
      <c r="BJ3">
        <f>AC3/AC2</f>
        <v>1.0001258854422135</v>
      </c>
    </row>
    <row r="4" spans="1:62">
      <c r="A4">
        <v>2</v>
      </c>
      <c r="B4" s="1">
        <v>44964.402777777803</v>
      </c>
      <c r="C4" s="9">
        <v>0.40277777777777801</v>
      </c>
      <c r="D4">
        <v>100.25685055992</v>
      </c>
      <c r="E4" s="1">
        <v>44964.402777777803</v>
      </c>
      <c r="F4">
        <v>3.0653999999999999</v>
      </c>
      <c r="G4" s="1">
        <v>44964.402777777803</v>
      </c>
      <c r="H4">
        <v>98.358212182741099</v>
      </c>
      <c r="I4">
        <f>D4-H4</f>
        <v>1.8986383771788979</v>
      </c>
      <c r="S4">
        <f t="shared" ref="S4:S52" si="3">AVERAGE(I2:I4)</f>
        <v>1.8913501702800346</v>
      </c>
      <c r="T4">
        <f t="shared" ref="T4:T35" si="4">_xlfn.STDEV.P(I2:I4)</f>
        <v>6.7219368486475424E-3</v>
      </c>
      <c r="U4">
        <f t="shared" ref="U4:U52" si="5">(I4-S4)/T4</f>
        <v>1.0842420961347961</v>
      </c>
      <c r="AB4" s="3">
        <v>44964.402777777803</v>
      </c>
      <c r="AC4" s="2">
        <v>3.0653999999999999</v>
      </c>
      <c r="AD4" s="3">
        <v>44964.402777777803</v>
      </c>
      <c r="AE4" s="2">
        <v>97.543234006733996</v>
      </c>
      <c r="AF4">
        <f>D4-AE4</f>
        <v>2.7136165531860001</v>
      </c>
      <c r="AG4">
        <f t="shared" ref="AG4:AG50" si="6">AVERAGE(AF2:AF4)</f>
        <v>2.7050105195224368</v>
      </c>
      <c r="AH4">
        <f t="shared" ref="AH4:AH50" si="7">_xlfn.STDEV.P(AF2:AF4)</f>
        <v>7.0472123136232278E-3</v>
      </c>
      <c r="AI4">
        <f t="shared" ref="AI4:AI50" si="8">(AF4-AG4)/AH4</f>
        <v>1.2211968762352654</v>
      </c>
      <c r="AP4">
        <f>D4-AC4</f>
        <v>97.19145055992</v>
      </c>
      <c r="AQ4">
        <f t="shared" ref="AQ4:AQ47" si="9">AVERAGE(AP2:AP4)</f>
        <v>97.182661374794733</v>
      </c>
      <c r="AR4">
        <f t="shared" ref="AR4:AR50" si="10">_xlfn.STDEV.P(AP2:AP4)</f>
        <v>6.5646998856433627E-3</v>
      </c>
      <c r="AS4" s="34">
        <f t="shared" ref="AS4:AS47" si="11">(AP4-AQ4)/AR4</f>
        <v>1.3388555879740747</v>
      </c>
      <c r="AT4" s="4">
        <f>D2</f>
        <v>100.24092040862701</v>
      </c>
      <c r="AX4" s="7">
        <f>AC2</f>
        <v>3.0652431428571401</v>
      </c>
      <c r="BC4" s="46">
        <f t="shared" ref="BC4:BC50" si="12">(D4-D3)/0.005</f>
        <v>2.0730497759984701</v>
      </c>
      <c r="BE4" s="32">
        <f>D4</f>
        <v>100.25685055992</v>
      </c>
      <c r="BG4" s="46">
        <f>AC4</f>
        <v>3.0653999999999999</v>
      </c>
      <c r="BJ4">
        <f t="shared" ref="BJ4:BJ50" si="13">AC4/AC3</f>
        <v>0.9999252967842005</v>
      </c>
    </row>
    <row r="5" spans="1:62">
      <c r="A5">
        <v>3</v>
      </c>
      <c r="B5" s="1">
        <v>44964.40625</v>
      </c>
      <c r="C5" s="9">
        <v>0.40625</v>
      </c>
      <c r="D5">
        <v>100.24933113139301</v>
      </c>
      <c r="E5" s="1">
        <v>44964.40625</v>
      </c>
      <c r="F5">
        <v>3.0661761092150099</v>
      </c>
      <c r="G5" s="1">
        <v>44964.40625</v>
      </c>
      <c r="H5">
        <v>98.353325999999996</v>
      </c>
      <c r="I5">
        <f t="shared" si="0"/>
        <v>1.8960051313930109</v>
      </c>
      <c r="S5">
        <f t="shared" si="3"/>
        <v>1.8958784112020386</v>
      </c>
      <c r="T5">
        <f t="shared" si="4"/>
        <v>2.306976898581798E-3</v>
      </c>
      <c r="U5">
        <f t="shared" si="5"/>
        <v>5.4929111362217446E-2</v>
      </c>
      <c r="AB5" s="3">
        <v>44964.40625</v>
      </c>
      <c r="AC5" s="2">
        <v>3.0661761092150099</v>
      </c>
      <c r="AD5" s="3">
        <v>44964.40625</v>
      </c>
      <c r="AE5" s="2">
        <v>97.537009556313905</v>
      </c>
      <c r="AF5">
        <f t="shared" si="1"/>
        <v>2.7123215750791019</v>
      </c>
      <c r="AG5">
        <f t="shared" si="6"/>
        <v>2.7103328131017008</v>
      </c>
      <c r="AH5">
        <f t="shared" si="7"/>
        <v>3.7655190494195728E-3</v>
      </c>
      <c r="AI5">
        <f t="shared" si="8"/>
        <v>0.52815082098910315</v>
      </c>
      <c r="AP5">
        <f t="shared" si="2"/>
        <v>97.183155022177999</v>
      </c>
      <c r="AQ5">
        <f t="shared" si="9"/>
        <v>97.185153960264117</v>
      </c>
      <c r="AR5">
        <f t="shared" si="10"/>
        <v>4.5501947089092963E-3</v>
      </c>
      <c r="AS5">
        <f t="shared" si="11"/>
        <v>-0.43930825250262179</v>
      </c>
      <c r="BC5">
        <f t="shared" si="12"/>
        <v>-1.5038857053980337</v>
      </c>
      <c r="BJ5">
        <f t="shared" si="13"/>
        <v>1.0002531836677138</v>
      </c>
    </row>
    <row r="6" spans="1:62">
      <c r="A6">
        <v>4</v>
      </c>
      <c r="B6" s="1">
        <v>44964.409722222197</v>
      </c>
      <c r="C6" s="9">
        <v>0.40972222222222199</v>
      </c>
      <c r="D6">
        <v>100.26282320951</v>
      </c>
      <c r="E6" s="1">
        <v>44964.409722222197</v>
      </c>
      <c r="F6">
        <v>3.0650102739726002</v>
      </c>
      <c r="G6" s="1">
        <v>44964.409722222197</v>
      </c>
      <c r="H6">
        <v>98.358500000000006</v>
      </c>
      <c r="I6">
        <f t="shared" si="0"/>
        <v>1.9043232095099967</v>
      </c>
      <c r="J6" t="s">
        <v>40</v>
      </c>
      <c r="K6" t="s">
        <v>40</v>
      </c>
      <c r="L6" t="s">
        <v>40</v>
      </c>
      <c r="S6">
        <f t="shared" si="3"/>
        <v>1.8996555726939686</v>
      </c>
      <c r="T6">
        <f t="shared" si="4"/>
        <v>3.4711785632528624E-3</v>
      </c>
      <c r="U6" s="4">
        <f t="shared" si="5"/>
        <v>1.344683579646804</v>
      </c>
      <c r="V6" s="5">
        <f>D6</f>
        <v>100.26282320951</v>
      </c>
      <c r="Z6">
        <f>F6</f>
        <v>3.0650102739726002</v>
      </c>
      <c r="AB6" s="3">
        <v>44964.409722222197</v>
      </c>
      <c r="AC6" s="2">
        <v>3.0650102739726002</v>
      </c>
      <c r="AD6" s="3">
        <v>44964.409722222197</v>
      </c>
      <c r="AE6" s="2">
        <v>97.546416095890393</v>
      </c>
      <c r="AF6">
        <f t="shared" si="1"/>
        <v>2.71640711361961</v>
      </c>
      <c r="AG6">
        <f t="shared" si="6"/>
        <v>2.7141150806282375</v>
      </c>
      <c r="AH6">
        <f t="shared" si="7"/>
        <v>1.7047587316082564E-3</v>
      </c>
      <c r="AI6" s="4">
        <f t="shared" si="8"/>
        <v>1.3444911287887624</v>
      </c>
      <c r="AJ6" s="4">
        <f>D6</f>
        <v>100.26282320951</v>
      </c>
      <c r="AN6" s="4">
        <f>AC6</f>
        <v>3.0650102739726002</v>
      </c>
      <c r="AP6">
        <f t="shared" si="2"/>
        <v>97.197812935537399</v>
      </c>
      <c r="AQ6">
        <f t="shared" si="9"/>
        <v>97.190806172545138</v>
      </c>
      <c r="AR6">
        <f t="shared" si="10"/>
        <v>6.001390523847348E-3</v>
      </c>
      <c r="AS6">
        <f t="shared" si="11"/>
        <v>1.1675232538891696</v>
      </c>
      <c r="BC6" s="46">
        <f t="shared" si="12"/>
        <v>2.6984156233993417</v>
      </c>
      <c r="BE6" s="32">
        <f>D6</f>
        <v>100.26282320951</v>
      </c>
      <c r="BG6" s="46">
        <f>AC6</f>
        <v>3.0650102739726002</v>
      </c>
      <c r="BJ6">
        <f t="shared" si="13"/>
        <v>0.99961977551161985</v>
      </c>
    </row>
    <row r="7" spans="1:62">
      <c r="A7">
        <v>5</v>
      </c>
      <c r="B7" s="1">
        <v>44964.413194444402</v>
      </c>
      <c r="C7" s="9">
        <v>0.41319444444444398</v>
      </c>
      <c r="D7">
        <v>100.25444549976299</v>
      </c>
      <c r="E7" s="1">
        <v>44964.413194444402</v>
      </c>
      <c r="F7">
        <v>3.0655040752351099</v>
      </c>
      <c r="G7" s="1">
        <v>44964.413194444402</v>
      </c>
      <c r="H7">
        <v>98.355859247648894</v>
      </c>
      <c r="I7">
        <f t="shared" si="0"/>
        <v>1.8985862521141001</v>
      </c>
      <c r="J7">
        <f t="shared" ref="J7:J52" si="14">AVERAGE(I2:I6)</f>
        <v>1.8948757703486223</v>
      </c>
      <c r="K7">
        <f t="shared" ref="K7:K52" si="15">_xlfn.STDEV.P(I2:I6)</f>
        <v>7.2577191403215115E-3</v>
      </c>
      <c r="L7">
        <f t="shared" ref="L7:L52" si="16">(I7-J7)/K7</f>
        <v>0.51124625984265681</v>
      </c>
      <c r="S7">
        <f t="shared" si="3"/>
        <v>1.8996381976723693</v>
      </c>
      <c r="T7">
        <f t="shared" si="4"/>
        <v>3.4763532600740397E-3</v>
      </c>
      <c r="U7">
        <f t="shared" si="5"/>
        <v>-0.30260030542659733</v>
      </c>
      <c r="AB7" s="3">
        <v>44964.413194444402</v>
      </c>
      <c r="AC7" s="2">
        <v>3.0655040752351099</v>
      </c>
      <c r="AD7" s="3">
        <v>44964.413194444402</v>
      </c>
      <c r="AE7" s="2">
        <v>97.542412539184895</v>
      </c>
      <c r="AF7">
        <f t="shared" si="1"/>
        <v>2.7120329605780995</v>
      </c>
      <c r="AG7">
        <f t="shared" si="6"/>
        <v>2.7135872164256036</v>
      </c>
      <c r="AH7">
        <f t="shared" si="7"/>
        <v>1.9974466569631926E-3</v>
      </c>
      <c r="AI7">
        <f t="shared" si="8"/>
        <v>-0.77812132909077603</v>
      </c>
      <c r="AP7">
        <f t="shared" si="2"/>
        <v>97.188941424527883</v>
      </c>
      <c r="AQ7">
        <f t="shared" si="9"/>
        <v>97.189969794081094</v>
      </c>
      <c r="AR7">
        <f t="shared" si="10"/>
        <v>6.0280878099332946E-3</v>
      </c>
      <c r="AS7">
        <f t="shared" si="11"/>
        <v>-0.1705963127339265</v>
      </c>
      <c r="BC7">
        <f t="shared" si="12"/>
        <v>-1.6755419494018042</v>
      </c>
      <c r="BJ7">
        <f t="shared" si="13"/>
        <v>1.0001611091704008</v>
      </c>
    </row>
    <row r="8" spans="1:62">
      <c r="A8" s="4">
        <v>6</v>
      </c>
      <c r="B8" s="15">
        <v>44964.416666666701</v>
      </c>
      <c r="C8" s="14">
        <v>0.41666666666666702</v>
      </c>
      <c r="D8" s="4">
        <v>100.271531025153</v>
      </c>
      <c r="E8" s="15">
        <v>44964.416666666701</v>
      </c>
      <c r="F8" s="4">
        <v>3.0652586666666601</v>
      </c>
      <c r="G8" s="15">
        <v>44964.416666666701</v>
      </c>
      <c r="H8" s="4">
        <v>98.355925581395297</v>
      </c>
      <c r="I8" s="4">
        <f t="shared" si="0"/>
        <v>1.9156054437576984</v>
      </c>
      <c r="J8">
        <f t="shared" si="14"/>
        <v>1.8981089390460426</v>
      </c>
      <c r="K8">
        <f t="shared" si="15"/>
        <v>3.7346265083542489E-3</v>
      </c>
      <c r="L8" s="4">
        <f t="shared" si="16"/>
        <v>4.6849409633109484</v>
      </c>
      <c r="M8">
        <f>D8</f>
        <v>100.271531025153</v>
      </c>
      <c r="P8">
        <f>F6*-1</f>
        <v>-3.0650102739726002</v>
      </c>
      <c r="S8">
        <f t="shared" si="3"/>
        <v>1.9061716351272651</v>
      </c>
      <c r="T8">
        <f t="shared" si="4"/>
        <v>7.0699235732461013E-3</v>
      </c>
      <c r="U8" s="4">
        <f t="shared" si="5"/>
        <v>1.3343579365033849</v>
      </c>
      <c r="V8" s="5">
        <f>D8</f>
        <v>100.271531025153</v>
      </c>
      <c r="Z8">
        <f>F8</f>
        <v>3.0652586666666601</v>
      </c>
      <c r="AB8" s="3">
        <v>44964.416666666701</v>
      </c>
      <c r="AC8" s="2">
        <v>3.0652586666666601</v>
      </c>
      <c r="AD8" s="3">
        <v>44964.416666666701</v>
      </c>
      <c r="AE8" s="2">
        <v>97.544366666666605</v>
      </c>
      <c r="AF8">
        <f t="shared" si="1"/>
        <v>2.7271643584863909</v>
      </c>
      <c r="AG8">
        <f t="shared" si="6"/>
        <v>2.7185348108947003</v>
      </c>
      <c r="AH8">
        <f t="shared" si="7"/>
        <v>6.3579410941793212E-3</v>
      </c>
      <c r="AI8" s="4">
        <f t="shared" si="8"/>
        <v>1.3572864963456464</v>
      </c>
      <c r="AJ8" s="4">
        <f>D8</f>
        <v>100.271531025153</v>
      </c>
      <c r="AN8" s="4">
        <f>AC8</f>
        <v>3.0652586666666601</v>
      </c>
      <c r="AP8">
        <f t="shared" si="2"/>
        <v>97.206272358486331</v>
      </c>
      <c r="AQ8">
        <f t="shared" si="9"/>
        <v>97.197675572850542</v>
      </c>
      <c r="AR8">
        <f t="shared" si="10"/>
        <v>7.0759908304456245E-3</v>
      </c>
      <c r="AS8">
        <f t="shared" si="11"/>
        <v>1.2149232300866126</v>
      </c>
      <c r="BC8" s="46">
        <f t="shared" si="12"/>
        <v>3.4171050780003043</v>
      </c>
      <c r="BE8" s="32">
        <f>D8</f>
        <v>100.271531025153</v>
      </c>
      <c r="BG8" s="46">
        <f>AC8</f>
        <v>3.0652586666666601</v>
      </c>
      <c r="BJ8">
        <f t="shared" si="13"/>
        <v>0.99991994511753146</v>
      </c>
    </row>
    <row r="9" spans="1:62">
      <c r="A9">
        <v>7</v>
      </c>
      <c r="B9" s="1">
        <v>44964.420138888898</v>
      </c>
      <c r="C9" s="9">
        <v>0.42013888888888901</v>
      </c>
      <c r="D9">
        <v>100.26757309772201</v>
      </c>
      <c r="E9" s="1">
        <v>44964.420138888898</v>
      </c>
      <c r="F9">
        <v>3.0650979999999999</v>
      </c>
      <c r="G9" s="1">
        <v>44964.420138888898</v>
      </c>
      <c r="H9">
        <v>98.352642089552205</v>
      </c>
      <c r="I9">
        <f t="shared" si="0"/>
        <v>1.9149310081698019</v>
      </c>
      <c r="J9">
        <f t="shared" si="14"/>
        <v>1.9026316827907408</v>
      </c>
      <c r="K9">
        <f t="shared" si="15"/>
        <v>7.0342436518156786E-3</v>
      </c>
      <c r="L9">
        <f t="shared" si="16"/>
        <v>1.7484929422207869</v>
      </c>
      <c r="M9" s="6" t="s">
        <v>40</v>
      </c>
      <c r="N9" s="6"/>
      <c r="O9" s="6"/>
      <c r="S9">
        <f t="shared" si="3"/>
        <v>1.9097075680138669</v>
      </c>
      <c r="T9">
        <f t="shared" si="4"/>
        <v>7.8687765396897296E-3</v>
      </c>
      <c r="U9">
        <f t="shared" si="5"/>
        <v>0.66381859105900776</v>
      </c>
      <c r="AB9" s="3">
        <v>44964.420138888898</v>
      </c>
      <c r="AC9" s="2">
        <v>3.0650979999999999</v>
      </c>
      <c r="AD9" s="3">
        <v>44964.420138888898</v>
      </c>
      <c r="AE9" s="2">
        <v>97.545405000000002</v>
      </c>
      <c r="AF9">
        <f t="shared" si="1"/>
        <v>2.7221680977220046</v>
      </c>
      <c r="AG9">
        <f t="shared" si="6"/>
        <v>2.7204551389288318</v>
      </c>
      <c r="AH9">
        <f t="shared" si="7"/>
        <v>6.2949965070201036E-3</v>
      </c>
      <c r="AI9">
        <f t="shared" si="8"/>
        <v>0.27211433576849819</v>
      </c>
      <c r="AP9">
        <f t="shared" si="2"/>
        <v>97.202475097722001</v>
      </c>
      <c r="AQ9">
        <f t="shared" si="9"/>
        <v>97.199229626912071</v>
      </c>
      <c r="AR9">
        <f t="shared" si="10"/>
        <v>7.4381955048070363E-3</v>
      </c>
      <c r="AS9">
        <f t="shared" si="11"/>
        <v>0.43632502101242149</v>
      </c>
      <c r="BC9">
        <f t="shared" si="12"/>
        <v>-0.79158548619773228</v>
      </c>
      <c r="BJ9">
        <f t="shared" si="13"/>
        <v>0.99994758463016276</v>
      </c>
    </row>
    <row r="10" spans="1:62">
      <c r="A10">
        <v>8</v>
      </c>
      <c r="B10" s="1">
        <v>44964.423611111102</v>
      </c>
      <c r="C10" s="9">
        <v>0.42361111111111099</v>
      </c>
      <c r="D10">
        <v>100.285589134891</v>
      </c>
      <c r="E10" s="1">
        <v>44964.423611111102</v>
      </c>
      <c r="F10">
        <v>3.0646107382550301</v>
      </c>
      <c r="G10" s="1">
        <v>44964.423611111102</v>
      </c>
      <c r="H10">
        <v>98.361929807692306</v>
      </c>
      <c r="I10">
        <f t="shared" si="0"/>
        <v>1.9236593271986919</v>
      </c>
      <c r="J10">
        <f t="shared" si="14"/>
        <v>1.9058902089889216</v>
      </c>
      <c r="K10">
        <f t="shared" si="15"/>
        <v>8.1196042873385599E-3</v>
      </c>
      <c r="L10">
        <f t="shared" si="16"/>
        <v>2.1884216990080305</v>
      </c>
      <c r="M10" s="6" t="s">
        <v>40</v>
      </c>
      <c r="N10" s="6"/>
      <c r="O10" s="6"/>
      <c r="S10">
        <f t="shared" si="3"/>
        <v>1.9180652597087307</v>
      </c>
      <c r="T10">
        <f t="shared" si="4"/>
        <v>3.9651741577754959E-3</v>
      </c>
      <c r="U10" s="4">
        <f t="shared" si="5"/>
        <v>1.4107999465777827</v>
      </c>
      <c r="V10" s="5">
        <f>D10</f>
        <v>100.285589134891</v>
      </c>
      <c r="Z10">
        <f>F10</f>
        <v>3.0646107382550301</v>
      </c>
      <c r="AB10" s="3">
        <v>44964.423611111102</v>
      </c>
      <c r="AC10" s="2">
        <v>3.0646107382550301</v>
      </c>
      <c r="AD10" s="3">
        <v>44964.423611111102</v>
      </c>
      <c r="AE10" s="2">
        <v>97.549757718120802</v>
      </c>
      <c r="AF10">
        <f t="shared" si="1"/>
        <v>2.7358314167701963</v>
      </c>
      <c r="AG10">
        <f t="shared" si="6"/>
        <v>2.7283879576595305</v>
      </c>
      <c r="AH10">
        <f t="shared" si="7"/>
        <v>5.6447301710267827E-3</v>
      </c>
      <c r="AI10" s="4">
        <f t="shared" si="8"/>
        <v>1.3186563192819227</v>
      </c>
      <c r="AJ10" s="4">
        <f>D10</f>
        <v>100.285589134891</v>
      </c>
      <c r="AN10" s="4">
        <f>AC10</f>
        <v>3.0646107382550301</v>
      </c>
      <c r="AP10">
        <f t="shared" si="2"/>
        <v>97.220978396635971</v>
      </c>
      <c r="AQ10">
        <f t="shared" si="9"/>
        <v>97.209908617614772</v>
      </c>
      <c r="AR10">
        <f t="shared" si="10"/>
        <v>7.9795489852407721E-3</v>
      </c>
      <c r="AS10" s="34">
        <f t="shared" si="11"/>
        <v>1.3872687593839792</v>
      </c>
      <c r="AT10" s="4">
        <f>D8</f>
        <v>100.271531025153</v>
      </c>
      <c r="AX10" s="7">
        <f>AC8</f>
        <v>3.0652586666666601</v>
      </c>
      <c r="BC10" s="46">
        <f t="shared" si="12"/>
        <v>3.6032074337981612</v>
      </c>
      <c r="BE10" s="32">
        <f>D10</f>
        <v>100.285589134891</v>
      </c>
      <c r="BG10" s="46">
        <f>AC10</f>
        <v>3.0646107382550301</v>
      </c>
      <c r="BJ10">
        <f t="shared" si="13"/>
        <v>0.99984102898342242</v>
      </c>
    </row>
    <row r="11" spans="1:62">
      <c r="A11">
        <v>9</v>
      </c>
      <c r="B11" s="1">
        <v>44964.427083333299</v>
      </c>
      <c r="C11" s="9">
        <v>0.42708333333333298</v>
      </c>
      <c r="D11">
        <v>100.285495403285</v>
      </c>
      <c r="E11" s="1">
        <v>44964.427083333299</v>
      </c>
      <c r="F11">
        <v>3.06412499999999</v>
      </c>
      <c r="G11" s="1">
        <v>44964.427083333299</v>
      </c>
      <c r="H11">
        <v>98.368869974554698</v>
      </c>
      <c r="I11">
        <f t="shared" si="0"/>
        <v>1.9166254287302991</v>
      </c>
      <c r="J11">
        <f t="shared" si="14"/>
        <v>1.9114210481500578</v>
      </c>
      <c r="K11">
        <f t="shared" si="15"/>
        <v>8.8849959218748054E-3</v>
      </c>
      <c r="L11">
        <f t="shared" si="16"/>
        <v>0.58574934935289669</v>
      </c>
      <c r="M11" s="6" t="s">
        <v>40</v>
      </c>
      <c r="N11" s="6"/>
      <c r="O11" s="6"/>
      <c r="S11">
        <f t="shared" si="3"/>
        <v>1.9184052546995976</v>
      </c>
      <c r="T11">
        <f t="shared" si="4"/>
        <v>3.7790407626153992E-3</v>
      </c>
      <c r="U11">
        <f t="shared" si="5"/>
        <v>-0.47097294818982188</v>
      </c>
      <c r="AB11" s="3">
        <v>44964.427083333299</v>
      </c>
      <c r="AC11" s="2">
        <v>3.06412499999999</v>
      </c>
      <c r="AD11" s="3">
        <v>44964.427083333299</v>
      </c>
      <c r="AE11" s="2">
        <v>97.553702702702694</v>
      </c>
      <c r="AF11">
        <f t="shared" si="1"/>
        <v>2.7317927005823037</v>
      </c>
      <c r="AG11">
        <f t="shared" si="6"/>
        <v>2.7299307383581684</v>
      </c>
      <c r="AH11">
        <f t="shared" si="7"/>
        <v>5.7313028970295971E-3</v>
      </c>
      <c r="AI11">
        <f t="shared" si="8"/>
        <v>0.32487590650642179</v>
      </c>
      <c r="AP11">
        <f t="shared" si="2"/>
        <v>97.221370403285007</v>
      </c>
      <c r="AQ11">
        <f t="shared" si="9"/>
        <v>97.214941299214331</v>
      </c>
      <c r="AR11">
        <f t="shared" si="10"/>
        <v>8.8163882264287122E-3</v>
      </c>
      <c r="AS11">
        <f t="shared" si="11"/>
        <v>0.72922197906438824</v>
      </c>
      <c r="BC11">
        <f t="shared" si="12"/>
        <v>-1.874632120006936E-2</v>
      </c>
      <c r="BJ11">
        <f t="shared" si="13"/>
        <v>0.99984150083109191</v>
      </c>
    </row>
    <row r="12" spans="1:62">
      <c r="A12" s="4">
        <v>10</v>
      </c>
      <c r="B12" s="15">
        <v>44964.430555555598</v>
      </c>
      <c r="C12" s="14">
        <v>0.43055555555555602</v>
      </c>
      <c r="D12" s="4">
        <v>100.31157664260699</v>
      </c>
      <c r="E12" s="15">
        <v>44964.430555555598</v>
      </c>
      <c r="F12" s="4">
        <v>3.0627703583061798</v>
      </c>
      <c r="G12" s="15">
        <v>44964.430555555598</v>
      </c>
      <c r="H12" s="4">
        <v>98.377273684210493</v>
      </c>
      <c r="I12" s="4">
        <f t="shared" si="0"/>
        <v>1.9343029583965006</v>
      </c>
      <c r="J12">
        <f t="shared" si="14"/>
        <v>1.9138814919941183</v>
      </c>
      <c r="K12">
        <f t="shared" si="15"/>
        <v>8.2601828911160521E-3</v>
      </c>
      <c r="L12" s="4">
        <f t="shared" si="16"/>
        <v>2.4722777536010589</v>
      </c>
      <c r="M12">
        <f>D12</f>
        <v>100.31157664260699</v>
      </c>
      <c r="P12">
        <f>F10*-1</f>
        <v>-3.0646107382550301</v>
      </c>
      <c r="S12">
        <f t="shared" si="3"/>
        <v>1.9248625714418306</v>
      </c>
      <c r="T12">
        <f t="shared" si="4"/>
        <v>7.2668017406257992E-3</v>
      </c>
      <c r="U12" s="4">
        <f t="shared" si="5"/>
        <v>1.2991116713550237</v>
      </c>
      <c r="V12" s="5">
        <f>D12</f>
        <v>100.31157664260699</v>
      </c>
      <c r="Z12">
        <f>F12</f>
        <v>3.0627703583061798</v>
      </c>
      <c r="AB12" s="3">
        <v>44964.430555555598</v>
      </c>
      <c r="AC12" s="2">
        <v>3.0627703583061798</v>
      </c>
      <c r="AD12" s="3">
        <v>44964.430555555598</v>
      </c>
      <c r="AE12" s="2">
        <v>97.564783061889202</v>
      </c>
      <c r="AF12">
        <f t="shared" si="1"/>
        <v>2.7467935807177923</v>
      </c>
      <c r="AG12">
        <f t="shared" si="6"/>
        <v>2.7381392326900973</v>
      </c>
      <c r="AH12">
        <f t="shared" si="7"/>
        <v>6.3377762635347234E-3</v>
      </c>
      <c r="AI12" s="4">
        <f t="shared" si="8"/>
        <v>1.3655180725594624</v>
      </c>
      <c r="AJ12" s="4">
        <f>D12</f>
        <v>100.31157664260699</v>
      </c>
      <c r="AN12" s="4">
        <f>AC12</f>
        <v>3.0627703583061798</v>
      </c>
      <c r="AP12">
        <f t="shared" si="2"/>
        <v>97.248806284300812</v>
      </c>
      <c r="AQ12">
        <f t="shared" si="9"/>
        <v>97.23038502807394</v>
      </c>
      <c r="AR12">
        <f t="shared" si="10"/>
        <v>1.3026778267234874E-2</v>
      </c>
      <c r="AS12" s="34">
        <f t="shared" si="11"/>
        <v>1.4141068381585966</v>
      </c>
      <c r="AT12" s="4">
        <f>D10</f>
        <v>100.285589134891</v>
      </c>
      <c r="AX12" s="7">
        <f>AC10</f>
        <v>3.0646107382550301</v>
      </c>
      <c r="BC12" s="46">
        <f t="shared" si="12"/>
        <v>5.2162478643992927</v>
      </c>
      <c r="BE12" s="32">
        <f t="shared" ref="BE12:BE13" si="17">D12</f>
        <v>100.31157664260699</v>
      </c>
      <c r="BG12" s="46">
        <f t="shared" ref="BG12:BG13" si="18">AC12</f>
        <v>3.0627703583061798</v>
      </c>
      <c r="BJ12">
        <f t="shared" si="13"/>
        <v>0.99955790260064126</v>
      </c>
    </row>
    <row r="13" spans="1:62">
      <c r="A13" s="4">
        <v>11</v>
      </c>
      <c r="B13" s="15">
        <v>44964.434027777803</v>
      </c>
      <c r="C13" s="14">
        <v>0.43402777777777801</v>
      </c>
      <c r="D13" s="4">
        <v>100.326664825455</v>
      </c>
      <c r="E13" s="15">
        <v>44964.434027777803</v>
      </c>
      <c r="F13" s="4">
        <v>3.06250187265917</v>
      </c>
      <c r="G13" s="15">
        <v>44964.434027777803</v>
      </c>
      <c r="H13" s="4">
        <v>98.379000000000005</v>
      </c>
      <c r="I13" s="4">
        <f t="shared" si="0"/>
        <v>1.9476648254549929</v>
      </c>
      <c r="J13">
        <f t="shared" si="14"/>
        <v>1.9210248332505984</v>
      </c>
      <c r="K13">
        <f t="shared" si="15"/>
        <v>7.3363262260767986E-3</v>
      </c>
      <c r="L13" s="4">
        <f t="shared" si="16"/>
        <v>3.6312442199889201</v>
      </c>
      <c r="M13">
        <f>D13</f>
        <v>100.326664825455</v>
      </c>
      <c r="P13">
        <f>F11*-1</f>
        <v>-3.06412499999999</v>
      </c>
      <c r="S13">
        <f t="shared" si="3"/>
        <v>1.9328644041939309</v>
      </c>
      <c r="T13">
        <f t="shared" si="4"/>
        <v>1.2712542780092722E-2</v>
      </c>
      <c r="U13">
        <f t="shared" si="5"/>
        <v>1.1642376758990154</v>
      </c>
      <c r="AB13" s="3">
        <v>44964.434027777803</v>
      </c>
      <c r="AC13" s="2">
        <v>3.06250187265917</v>
      </c>
      <c r="AD13" s="3">
        <v>44964.434027777803</v>
      </c>
      <c r="AE13" s="2">
        <v>97.566983146067301</v>
      </c>
      <c r="AF13">
        <f t="shared" si="1"/>
        <v>2.7596816793876968</v>
      </c>
      <c r="AG13">
        <f t="shared" si="6"/>
        <v>2.7460893202292644</v>
      </c>
      <c r="AH13">
        <f t="shared" si="7"/>
        <v>1.1396513262944144E-2</v>
      </c>
      <c r="AI13">
        <f t="shared" si="8"/>
        <v>1.1926769920610756</v>
      </c>
      <c r="AP13">
        <f t="shared" si="2"/>
        <v>97.264162952795829</v>
      </c>
      <c r="AQ13">
        <f t="shared" si="9"/>
        <v>97.244779880127226</v>
      </c>
      <c r="AR13">
        <f t="shared" si="10"/>
        <v>1.7700461789378754E-2</v>
      </c>
      <c r="AS13">
        <f t="shared" si="11"/>
        <v>1.0950602814348023</v>
      </c>
      <c r="BC13" s="46">
        <f t="shared" si="12"/>
        <v>3.0176365696007679</v>
      </c>
      <c r="BE13" s="32">
        <f t="shared" si="17"/>
        <v>100.326664825455</v>
      </c>
      <c r="BG13" s="46">
        <f t="shared" si="18"/>
        <v>3.06250187265917</v>
      </c>
      <c r="BJ13">
        <f t="shared" si="13"/>
        <v>0.99991233895604292</v>
      </c>
    </row>
    <row r="14" spans="1:62">
      <c r="A14">
        <v>12</v>
      </c>
      <c r="B14" s="1">
        <v>44964.4375</v>
      </c>
      <c r="C14" s="9">
        <v>0.4375</v>
      </c>
      <c r="D14">
        <v>100.33092721874</v>
      </c>
      <c r="E14" s="1">
        <v>44964.4375</v>
      </c>
      <c r="F14">
        <v>3.0619606060605999</v>
      </c>
      <c r="G14" s="1">
        <v>44964.4375</v>
      </c>
      <c r="H14">
        <v>98.378582121212105</v>
      </c>
      <c r="I14">
        <f t="shared" si="0"/>
        <v>1.9523450975278962</v>
      </c>
      <c r="J14">
        <f t="shared" si="14"/>
        <v>1.9274367095900573</v>
      </c>
      <c r="K14">
        <f t="shared" si="15"/>
        <v>1.2197270380613785E-2</v>
      </c>
      <c r="L14">
        <f t="shared" si="16"/>
        <v>2.0421280467331466</v>
      </c>
      <c r="N14">
        <f>AVERAGE(M8:M13)</f>
        <v>100.30325749773833</v>
      </c>
      <c r="Q14">
        <f>AVERAGE(P8:P13)</f>
        <v>-3.0645820040758736</v>
      </c>
      <c r="S14">
        <f t="shared" si="3"/>
        <v>1.9447709604597965</v>
      </c>
      <c r="T14">
        <f t="shared" si="4"/>
        <v>7.6446293595341074E-3</v>
      </c>
      <c r="U14">
        <f t="shared" si="5"/>
        <v>0.99077884772183711</v>
      </c>
      <c r="AB14" s="3">
        <v>44964.4375</v>
      </c>
      <c r="AC14" s="2">
        <v>3.0619606060605999</v>
      </c>
      <c r="AD14" s="3">
        <v>44964.4375</v>
      </c>
      <c r="AE14" s="2">
        <v>97.571376666666595</v>
      </c>
      <c r="AF14">
        <f t="shared" si="1"/>
        <v>2.7595505520734065</v>
      </c>
      <c r="AG14">
        <f t="shared" si="6"/>
        <v>2.7553419373929651</v>
      </c>
      <c r="AH14">
        <f t="shared" si="7"/>
        <v>6.0448380169980725E-3</v>
      </c>
      <c r="AI14">
        <f t="shared" si="8"/>
        <v>0.69623283016133908</v>
      </c>
      <c r="AP14">
        <f t="shared" si="2"/>
        <v>97.268966612679407</v>
      </c>
      <c r="AQ14">
        <f t="shared" si="9"/>
        <v>97.260645283258668</v>
      </c>
      <c r="AR14">
        <f t="shared" si="10"/>
        <v>8.5980699118121066E-3</v>
      </c>
      <c r="AS14">
        <f t="shared" si="11"/>
        <v>0.9678136495850479</v>
      </c>
      <c r="BC14">
        <f t="shared" si="12"/>
        <v>0.85247865700068814</v>
      </c>
      <c r="BJ14">
        <f t="shared" si="13"/>
        <v>0.99982325999425425</v>
      </c>
    </row>
    <row r="15" spans="1:62">
      <c r="A15">
        <v>13</v>
      </c>
      <c r="B15" s="1">
        <v>44964.440972222197</v>
      </c>
      <c r="C15" s="9">
        <v>0.44097222222222199</v>
      </c>
      <c r="D15">
        <v>100.34859071937299</v>
      </c>
      <c r="E15" s="1">
        <v>44964.440972222197</v>
      </c>
      <c r="F15">
        <v>3.0623354477611899</v>
      </c>
      <c r="G15" s="1">
        <v>44964.440972222197</v>
      </c>
      <c r="H15">
        <v>98.3788164179104</v>
      </c>
      <c r="I15">
        <f t="shared" si="0"/>
        <v>1.9697743014625928</v>
      </c>
      <c r="J15">
        <f t="shared" si="14"/>
        <v>1.9349195274616762</v>
      </c>
      <c r="K15">
        <f t="shared" si="15"/>
        <v>1.3623064477856673E-2</v>
      </c>
      <c r="L15">
        <f t="shared" si="16"/>
        <v>2.5585120042242036</v>
      </c>
      <c r="S15">
        <f t="shared" si="3"/>
        <v>1.9565947414818272</v>
      </c>
      <c r="T15">
        <f t="shared" si="4"/>
        <v>9.5132131842697813E-3</v>
      </c>
      <c r="U15" s="4">
        <f t="shared" si="5"/>
        <v>1.385395210375203</v>
      </c>
      <c r="V15" s="5">
        <f>D15</f>
        <v>100.34859071937299</v>
      </c>
      <c r="Z15">
        <f>F15</f>
        <v>3.0623354477611899</v>
      </c>
      <c r="AB15" s="3">
        <v>44964.440972222197</v>
      </c>
      <c r="AC15" s="2">
        <v>3.0623354477611899</v>
      </c>
      <c r="AD15" s="3">
        <v>44964.440972222197</v>
      </c>
      <c r="AE15" s="2">
        <v>97.568326492537295</v>
      </c>
      <c r="AF15">
        <f t="shared" si="1"/>
        <v>2.7802642268356976</v>
      </c>
      <c r="AG15">
        <f t="shared" si="6"/>
        <v>2.7664988194322668</v>
      </c>
      <c r="AH15">
        <f t="shared" si="7"/>
        <v>9.7337601275134418E-3</v>
      </c>
      <c r="AI15" s="4">
        <f t="shared" si="8"/>
        <v>1.4141921747713406</v>
      </c>
      <c r="AJ15" s="4">
        <f>D15</f>
        <v>100.34859071937299</v>
      </c>
      <c r="AN15" s="4">
        <f>AC15</f>
        <v>3.0623354477611899</v>
      </c>
      <c r="AP15">
        <f t="shared" si="2"/>
        <v>97.286255271611807</v>
      </c>
      <c r="AQ15">
        <f t="shared" si="9"/>
        <v>97.273128279029024</v>
      </c>
      <c r="AR15">
        <f t="shared" si="10"/>
        <v>9.4870872864402534E-3</v>
      </c>
      <c r="AS15" s="34">
        <f t="shared" si="11"/>
        <v>1.383669422072876</v>
      </c>
      <c r="AT15" s="4">
        <f>D13</f>
        <v>100.326664825455</v>
      </c>
      <c r="AX15" s="7">
        <f>AC13</f>
        <v>3.06250187265917</v>
      </c>
      <c r="BC15" s="46">
        <f t="shared" si="12"/>
        <v>3.5327001265983426</v>
      </c>
      <c r="BE15" s="32">
        <f>D15</f>
        <v>100.34859071937299</v>
      </c>
      <c r="BG15" s="46">
        <f>AC15</f>
        <v>3.0623354477611899</v>
      </c>
      <c r="BJ15">
        <f t="shared" si="13"/>
        <v>1.0001224188514535</v>
      </c>
    </row>
    <row r="16" spans="1:62">
      <c r="A16">
        <v>14</v>
      </c>
      <c r="B16" s="1">
        <v>44964.444444444402</v>
      </c>
      <c r="C16" s="9">
        <v>0.44444444444444398</v>
      </c>
      <c r="D16">
        <v>100.355189471871</v>
      </c>
      <c r="E16" s="1">
        <v>44964.444444444402</v>
      </c>
      <c r="F16">
        <v>3.0619999999999998</v>
      </c>
      <c r="G16" s="1">
        <v>44964.444444444402</v>
      </c>
      <c r="H16">
        <v>98.383080000000007</v>
      </c>
      <c r="I16">
        <f t="shared" si="0"/>
        <v>1.9721094718709935</v>
      </c>
      <c r="J16">
        <f t="shared" si="14"/>
        <v>1.9441425223144564</v>
      </c>
      <c r="K16">
        <f t="shared" si="15"/>
        <v>1.7836392119818523E-2</v>
      </c>
      <c r="L16">
        <f t="shared" si="16"/>
        <v>1.5679712224683735</v>
      </c>
      <c r="S16">
        <f t="shared" si="3"/>
        <v>1.9647429569538275</v>
      </c>
      <c r="T16">
        <f t="shared" si="4"/>
        <v>8.8182932576900547E-3</v>
      </c>
      <c r="U16">
        <f t="shared" si="5"/>
        <v>0.83536742336641834</v>
      </c>
      <c r="AB16" s="3">
        <v>44964.444444444402</v>
      </c>
      <c r="AC16" s="2">
        <v>3.0619999999999998</v>
      </c>
      <c r="AD16" s="3">
        <v>44964.444444444402</v>
      </c>
      <c r="AE16" s="2">
        <v>97.571079999999995</v>
      </c>
      <c r="AF16">
        <f t="shared" si="1"/>
        <v>2.7841094718710053</v>
      </c>
      <c r="AG16">
        <f t="shared" si="6"/>
        <v>2.7746414169267033</v>
      </c>
      <c r="AH16">
        <f t="shared" si="7"/>
        <v>1.0785704392411832E-2</v>
      </c>
      <c r="AI16">
        <f t="shared" si="8"/>
        <v>0.87783371394483778</v>
      </c>
      <c r="AP16">
        <f t="shared" si="2"/>
        <v>97.293189471871003</v>
      </c>
      <c r="AQ16">
        <f t="shared" si="9"/>
        <v>97.282803785387401</v>
      </c>
      <c r="AR16">
        <f t="shared" si="10"/>
        <v>1.0185653136377634E-2</v>
      </c>
      <c r="AS16">
        <f t="shared" si="11"/>
        <v>1.0196387354395355</v>
      </c>
      <c r="BC16">
        <f t="shared" si="12"/>
        <v>1.3197504996014686</v>
      </c>
      <c r="BJ16">
        <f t="shared" si="13"/>
        <v>0.99989046015143923</v>
      </c>
    </row>
    <row r="17" spans="1:62">
      <c r="A17">
        <v>15</v>
      </c>
      <c r="B17" s="1">
        <v>44964.447916666701</v>
      </c>
      <c r="C17" s="9">
        <v>0.44791666666666702</v>
      </c>
      <c r="D17">
        <v>100.349644135755</v>
      </c>
      <c r="E17" s="1">
        <v>44964.447916666701</v>
      </c>
      <c r="F17">
        <v>3.0623749999999998</v>
      </c>
      <c r="G17" s="1">
        <v>44964.447916666701</v>
      </c>
      <c r="H17">
        <v>98.379246511627898</v>
      </c>
      <c r="I17">
        <f t="shared" si="0"/>
        <v>1.9703976241271022</v>
      </c>
      <c r="J17">
        <f t="shared" si="14"/>
        <v>1.9552393309425953</v>
      </c>
      <c r="K17">
        <f t="shared" si="15"/>
        <v>1.4141771026222719E-2</v>
      </c>
      <c r="L17">
        <f t="shared" si="16"/>
        <v>1.0718808242899187</v>
      </c>
      <c r="S17">
        <f t="shared" si="3"/>
        <v>1.9707604658202296</v>
      </c>
      <c r="T17">
        <f t="shared" si="4"/>
        <v>9.8725065367453535E-4</v>
      </c>
      <c r="U17">
        <f t="shared" si="5"/>
        <v>-0.36752742758578982</v>
      </c>
      <c r="AB17" s="3">
        <v>44964.447916666701</v>
      </c>
      <c r="AC17" s="2">
        <v>3.0623749999999998</v>
      </c>
      <c r="AD17" s="3">
        <v>44964.447916666701</v>
      </c>
      <c r="AE17" s="2">
        <v>97.567998255813905</v>
      </c>
      <c r="AF17">
        <f t="shared" si="1"/>
        <v>2.7816458799410952</v>
      </c>
      <c r="AG17">
        <f t="shared" si="6"/>
        <v>2.7820065262159326</v>
      </c>
      <c r="AH17">
        <f t="shared" si="7"/>
        <v>1.5903933783931663E-3</v>
      </c>
      <c r="AI17">
        <f t="shared" si="8"/>
        <v>-0.22676545296089823</v>
      </c>
      <c r="AP17">
        <f t="shared" si="2"/>
        <v>97.287269135754997</v>
      </c>
      <c r="AQ17">
        <f t="shared" si="9"/>
        <v>97.288904626412602</v>
      </c>
      <c r="AR17">
        <f t="shared" si="10"/>
        <v>3.0579846933333826E-3</v>
      </c>
      <c r="AS17">
        <f t="shared" si="11"/>
        <v>-0.53482630608680604</v>
      </c>
      <c r="BC17">
        <f t="shared" si="12"/>
        <v>-1.1090672232000998</v>
      </c>
      <c r="BJ17">
        <f t="shared" si="13"/>
        <v>1.0001224689745265</v>
      </c>
    </row>
    <row r="18" spans="1:62">
      <c r="A18">
        <v>16</v>
      </c>
      <c r="B18" s="1">
        <v>44964.451388888898</v>
      </c>
      <c r="C18" s="9">
        <v>0.45138888888888901</v>
      </c>
      <c r="D18">
        <v>100.35153672958</v>
      </c>
      <c r="E18" s="1">
        <v>44964.451388888898</v>
      </c>
      <c r="F18">
        <v>3.0624972392637999</v>
      </c>
      <c r="G18" s="1">
        <v>44964.451388888898</v>
      </c>
      <c r="H18">
        <v>98.3788706624605</v>
      </c>
      <c r="I18">
        <f t="shared" si="0"/>
        <v>1.9726660671195049</v>
      </c>
      <c r="J18">
        <f t="shared" si="14"/>
        <v>1.9624582640887156</v>
      </c>
      <c r="K18">
        <f t="shared" si="15"/>
        <v>1.0303646119975154E-2</v>
      </c>
      <c r="L18">
        <f t="shared" si="16"/>
        <v>0.9906981384968111</v>
      </c>
      <c r="S18">
        <f t="shared" si="3"/>
        <v>1.9717243877058668</v>
      </c>
      <c r="T18">
        <f t="shared" si="4"/>
        <v>9.6528951205279809E-4</v>
      </c>
      <c r="U18">
        <f t="shared" si="5"/>
        <v>0.9755409148033819</v>
      </c>
      <c r="AB18" s="3">
        <v>44964.451388888898</v>
      </c>
      <c r="AC18" s="2">
        <v>3.0624972392637999</v>
      </c>
      <c r="AD18" s="3">
        <v>44964.451388888898</v>
      </c>
      <c r="AE18" s="2">
        <v>97.567010122699301</v>
      </c>
      <c r="AF18">
        <f t="shared" si="1"/>
        <v>2.7845266068807035</v>
      </c>
      <c r="AG18">
        <f t="shared" si="6"/>
        <v>2.783427319564268</v>
      </c>
      <c r="AH18">
        <f t="shared" si="7"/>
        <v>1.2711269940061012E-3</v>
      </c>
      <c r="AI18">
        <f t="shared" si="8"/>
        <v>0.86481313166905871</v>
      </c>
      <c r="AP18">
        <f t="shared" si="2"/>
        <v>97.289039490316199</v>
      </c>
      <c r="AQ18">
        <f t="shared" si="9"/>
        <v>97.289832699314061</v>
      </c>
      <c r="AR18">
        <f t="shared" si="10"/>
        <v>2.4811933039492399E-3</v>
      </c>
      <c r="AS18">
        <f t="shared" si="11"/>
        <v>-0.31968851302309531</v>
      </c>
      <c r="BC18">
        <f t="shared" si="12"/>
        <v>0.37851876500099024</v>
      </c>
      <c r="BJ18">
        <f t="shared" si="13"/>
        <v>1.0000399164908935</v>
      </c>
    </row>
    <row r="19" spans="1:62">
      <c r="A19" s="7">
        <v>17</v>
      </c>
      <c r="B19" s="12">
        <v>44964.454861111102</v>
      </c>
      <c r="C19" s="11">
        <v>0.45486111111111099</v>
      </c>
      <c r="D19" s="7">
        <v>100.345202076105</v>
      </c>
      <c r="E19" s="12">
        <v>44964.454861111102</v>
      </c>
      <c r="F19" s="7">
        <v>3.0626662295081899</v>
      </c>
      <c r="G19" s="12">
        <v>44964.454861111102</v>
      </c>
      <c r="H19" s="7">
        <v>98.378111783439493</v>
      </c>
      <c r="I19" s="7">
        <f t="shared" si="0"/>
        <v>1.9670902926655032</v>
      </c>
      <c r="J19">
        <f t="shared" si="14"/>
        <v>1.967458512421618</v>
      </c>
      <c r="K19">
        <f t="shared" si="15"/>
        <v>7.6310761492807029E-3</v>
      </c>
      <c r="L19" s="7">
        <f t="shared" si="16"/>
        <v>-4.8252664357109433E-2</v>
      </c>
      <c r="M19">
        <f>D17*-1</f>
        <v>-100.349644135755</v>
      </c>
      <c r="P19">
        <f>F17</f>
        <v>3.0623749999999998</v>
      </c>
      <c r="Q19" s="6" t="s">
        <v>40</v>
      </c>
      <c r="S19">
        <f t="shared" si="3"/>
        <v>1.9700513279707035</v>
      </c>
      <c r="T19">
        <f t="shared" si="4"/>
        <v>2.2894331119918338E-3</v>
      </c>
      <c r="U19" s="7">
        <f t="shared" si="5"/>
        <v>-1.2933486851791771</v>
      </c>
      <c r="V19" s="5">
        <f>AVERAGE(V6:V15)</f>
        <v>100.2960221463068</v>
      </c>
      <c r="W19" s="5">
        <f>D19</f>
        <v>100.345202076105</v>
      </c>
      <c r="X19" s="5">
        <f>W19-V19</f>
        <v>4.9179929798199851E-2</v>
      </c>
      <c r="Y19">
        <f>F19</f>
        <v>3.0626662295081899</v>
      </c>
      <c r="Z19">
        <f>AVERAGE(Z6:Z15)</f>
        <v>3.063997096992332</v>
      </c>
      <c r="AA19" s="32">
        <f>Y19-Z19</f>
        <v>-1.3308674841421286E-3</v>
      </c>
      <c r="AB19" s="3">
        <v>44964.454861111102</v>
      </c>
      <c r="AC19" s="2">
        <v>3.0626662295081899</v>
      </c>
      <c r="AD19" s="3">
        <v>44964.454861111102</v>
      </c>
      <c r="AE19" s="2">
        <v>97.565616393442596</v>
      </c>
      <c r="AF19">
        <f t="shared" si="1"/>
        <v>2.7795856826624004</v>
      </c>
      <c r="AG19">
        <f t="shared" si="6"/>
        <v>2.7819193898280665</v>
      </c>
      <c r="AH19">
        <f t="shared" si="7"/>
        <v>2.026374229415174E-3</v>
      </c>
      <c r="AI19">
        <f t="shared" si="8"/>
        <v>-1.1516664255741598</v>
      </c>
      <c r="AP19">
        <f t="shared" si="2"/>
        <v>97.282535846596801</v>
      </c>
      <c r="AQ19">
        <f t="shared" si="9"/>
        <v>97.286281490889337</v>
      </c>
      <c r="AR19">
        <f t="shared" si="10"/>
        <v>2.745411589388369E-3</v>
      </c>
      <c r="AS19" s="7">
        <f t="shared" si="11"/>
        <v>-1.3643288704010188</v>
      </c>
      <c r="AT19">
        <f>AVERAGE(AT4:AT15)</f>
        <v>100.2811763485315</v>
      </c>
      <c r="AU19" s="7">
        <f>D19</f>
        <v>100.345202076105</v>
      </c>
      <c r="AV19">
        <f>AU19-AT19</f>
        <v>6.4025727573493896E-2</v>
      </c>
      <c r="AW19" s="4">
        <f>AC17</f>
        <v>3.0623749999999998</v>
      </c>
      <c r="AX19" s="20"/>
      <c r="AY19">
        <f>AW19-AX19</f>
        <v>3.0623749999999998</v>
      </c>
      <c r="BA19" s="20">
        <f>AVERAGE(AX4:AX15)</f>
        <v>3.0644036051094998</v>
      </c>
      <c r="BB19" s="6">
        <f>BA19-AW19</f>
        <v>2.0286051094999813E-3</v>
      </c>
      <c r="BC19">
        <f t="shared" si="12"/>
        <v>-1.2669306950016335</v>
      </c>
      <c r="BJ19">
        <f t="shared" si="13"/>
        <v>1.0000551805377074</v>
      </c>
    </row>
    <row r="20" spans="1:62">
      <c r="A20" s="7">
        <v>18</v>
      </c>
      <c r="B20" s="12">
        <v>44964.458333333299</v>
      </c>
      <c r="C20" s="11">
        <v>0.45833333333333298</v>
      </c>
      <c r="D20" s="7">
        <v>100.343379052863</v>
      </c>
      <c r="E20" s="12">
        <v>44964.458333333299</v>
      </c>
      <c r="F20" s="7">
        <v>3.0628043771043698</v>
      </c>
      <c r="G20" s="12">
        <v>44964.458333333299</v>
      </c>
      <c r="H20" s="7">
        <v>98.380167676767599</v>
      </c>
      <c r="I20" s="7">
        <f t="shared" si="0"/>
        <v>1.9632113760954013</v>
      </c>
      <c r="J20">
        <f t="shared" si="14"/>
        <v>1.9704075514491393</v>
      </c>
      <c r="K20">
        <f t="shared" si="15"/>
        <v>1.969910459407039E-3</v>
      </c>
      <c r="L20" s="7">
        <f t="shared" si="16"/>
        <v>-3.6530469287949612</v>
      </c>
      <c r="M20">
        <f>D18*-1</f>
        <v>-100.35153672958</v>
      </c>
      <c r="P20">
        <f>F18</f>
        <v>3.0624972392637999</v>
      </c>
      <c r="S20">
        <f t="shared" si="3"/>
        <v>1.9676559119601365</v>
      </c>
      <c r="T20">
        <f t="shared" si="4"/>
        <v>3.8805274109036804E-3</v>
      </c>
      <c r="U20">
        <f t="shared" si="5"/>
        <v>-1.1453432469634637</v>
      </c>
      <c r="W20" s="5" t="s">
        <v>40</v>
      </c>
      <c r="X20" s="5" t="s">
        <v>40</v>
      </c>
      <c r="AB20" s="3">
        <v>44964.458333333299</v>
      </c>
      <c r="AC20" s="2">
        <v>3.0628043771043698</v>
      </c>
      <c r="AD20" s="3">
        <v>44964.458333333299</v>
      </c>
      <c r="AE20" s="2">
        <v>97.564711784511701</v>
      </c>
      <c r="AF20">
        <f t="shared" si="1"/>
        <v>2.778667268351299</v>
      </c>
      <c r="AG20">
        <f t="shared" si="6"/>
        <v>2.7809265192981343</v>
      </c>
      <c r="AH20">
        <f t="shared" si="7"/>
        <v>2.5731102014664299E-3</v>
      </c>
      <c r="AI20">
        <f t="shared" si="8"/>
        <v>-0.87802339190438217</v>
      </c>
      <c r="AP20">
        <f t="shared" si="2"/>
        <v>97.280574675758629</v>
      </c>
      <c r="AQ20">
        <f t="shared" si="9"/>
        <v>97.284050004223857</v>
      </c>
      <c r="AR20">
        <f t="shared" si="10"/>
        <v>3.6178056298659662E-3</v>
      </c>
      <c r="AS20">
        <f t="shared" si="11"/>
        <v>-0.96061779453778995</v>
      </c>
      <c r="BB20" s="6"/>
      <c r="BC20">
        <f t="shared" si="12"/>
        <v>-0.36460464839933593</v>
      </c>
      <c r="BJ20">
        <f t="shared" si="13"/>
        <v>1.0000451069707985</v>
      </c>
    </row>
    <row r="21" spans="1:62">
      <c r="A21">
        <v>19</v>
      </c>
      <c r="B21" s="1">
        <v>44964.461805555598</v>
      </c>
      <c r="C21" s="9">
        <v>0.46180555555555602</v>
      </c>
      <c r="D21">
        <v>100.342024185794</v>
      </c>
      <c r="E21" s="1">
        <v>44964.461805555598</v>
      </c>
      <c r="F21">
        <v>3.0622674496644202</v>
      </c>
      <c r="G21" s="1">
        <v>44964.461805555598</v>
      </c>
      <c r="H21">
        <v>98.378999999999905</v>
      </c>
      <c r="I21">
        <f t="shared" si="0"/>
        <v>1.9630241857940973</v>
      </c>
      <c r="J21">
        <f t="shared" si="14"/>
        <v>1.9690949663757009</v>
      </c>
      <c r="K21">
        <f t="shared" si="15"/>
        <v>3.5262521858660705E-3</v>
      </c>
      <c r="L21">
        <f t="shared" si="16"/>
        <v>-1.721595694697194</v>
      </c>
      <c r="N21">
        <f>AVERAGE(M19:M20)</f>
        <v>-100.3505904326675</v>
      </c>
      <c r="O21">
        <f>ABS(N21)-N14</f>
        <v>4.7332934929173121E-2</v>
      </c>
      <c r="Q21">
        <f>AVERAGE(P19:P20)</f>
        <v>3.0624361196318999</v>
      </c>
      <c r="R21">
        <f>ABS(Q14)-Q21</f>
        <v>2.1458844439736779E-3</v>
      </c>
      <c r="S21">
        <f t="shared" si="3"/>
        <v>1.964441951518334</v>
      </c>
      <c r="T21">
        <f t="shared" si="4"/>
        <v>1.8742186240435998E-3</v>
      </c>
      <c r="U21">
        <f t="shared" si="5"/>
        <v>-0.75645696080955416</v>
      </c>
      <c r="W21" s="5" t="s">
        <v>40</v>
      </c>
      <c r="X21" s="5" t="s">
        <v>40</v>
      </c>
      <c r="AB21" s="3">
        <v>44964.461805555598</v>
      </c>
      <c r="AC21" s="2">
        <v>3.0622674496644202</v>
      </c>
      <c r="AD21" s="3">
        <v>44964.461805555598</v>
      </c>
      <c r="AE21" s="2">
        <v>97.568899328859004</v>
      </c>
      <c r="AF21">
        <f t="shared" si="1"/>
        <v>2.7731248569349987</v>
      </c>
      <c r="AG21">
        <f t="shared" si="6"/>
        <v>2.7771259359828995</v>
      </c>
      <c r="AH21">
        <f t="shared" si="7"/>
        <v>2.8539266952009859E-3</v>
      </c>
      <c r="AI21" s="7">
        <f t="shared" si="8"/>
        <v>-1.4019557876622475</v>
      </c>
      <c r="AJ21">
        <f>AVERAGE(AJ6:AJ15)</f>
        <v>100.2960221463068</v>
      </c>
      <c r="AK21" s="7">
        <f>D21</f>
        <v>100.342024185794</v>
      </c>
      <c r="AL21">
        <f>AK21-AJ21</f>
        <v>4.6002039487206048E-2</v>
      </c>
      <c r="AM21" s="7">
        <f>AC21</f>
        <v>3.0622674496644202</v>
      </c>
      <c r="AN21">
        <f>AVERAGE(AN6:AN15)</f>
        <v>3.063997096992332</v>
      </c>
      <c r="AO21">
        <f>AM21-AN21</f>
        <v>-1.7296473279118096E-3</v>
      </c>
      <c r="AP21">
        <f t="shared" si="2"/>
        <v>97.279756736129585</v>
      </c>
      <c r="AQ21">
        <f t="shared" si="9"/>
        <v>97.280955752828334</v>
      </c>
      <c r="AR21">
        <f t="shared" si="10"/>
        <v>1.1661270791359221E-3</v>
      </c>
      <c r="AS21">
        <f t="shared" si="11"/>
        <v>-1.0282041470447858</v>
      </c>
      <c r="BB21" s="6"/>
      <c r="BC21">
        <f t="shared" si="12"/>
        <v>-0.27097341379942463</v>
      </c>
      <c r="BJ21">
        <f t="shared" si="13"/>
        <v>0.99982469417767472</v>
      </c>
    </row>
    <row r="22" spans="1:62">
      <c r="A22">
        <v>20</v>
      </c>
      <c r="B22" s="1">
        <v>44964.465277777803</v>
      </c>
      <c r="C22" s="9">
        <v>0.46527777777777801</v>
      </c>
      <c r="D22">
        <v>100.353323736815</v>
      </c>
      <c r="E22" s="1">
        <v>44964.465277777803</v>
      </c>
      <c r="F22">
        <v>3.06202401315789</v>
      </c>
      <c r="G22" s="1">
        <v>44964.465277777803</v>
      </c>
      <c r="H22">
        <v>98.387100000000004</v>
      </c>
      <c r="I22">
        <f t="shared" si="0"/>
        <v>1.966223736814996</v>
      </c>
      <c r="J22">
        <f t="shared" si="14"/>
        <v>1.9672779091603219</v>
      </c>
      <c r="K22">
        <f t="shared" si="15"/>
        <v>3.8322557654896995E-3</v>
      </c>
      <c r="L22">
        <f t="shared" si="16"/>
        <v>-0.27507880732255691</v>
      </c>
      <c r="S22">
        <f t="shared" si="3"/>
        <v>1.9641530995681649</v>
      </c>
      <c r="T22">
        <f t="shared" si="4"/>
        <v>1.4661546094458045E-3</v>
      </c>
      <c r="U22" s="4">
        <f t="shared" si="5"/>
        <v>1.4122911959563273</v>
      </c>
      <c r="V22" s="5">
        <f>D22</f>
        <v>100.353323736815</v>
      </c>
      <c r="X22" s="5" t="s">
        <v>40</v>
      </c>
      <c r="Z22">
        <f>F22</f>
        <v>3.06202401315789</v>
      </c>
      <c r="AB22" s="3">
        <v>44964.465277777803</v>
      </c>
      <c r="AC22" s="2">
        <v>3.06202401315789</v>
      </c>
      <c r="AD22" s="3">
        <v>44964.465277777803</v>
      </c>
      <c r="AE22" s="2">
        <v>97.570832894736796</v>
      </c>
      <c r="AF22">
        <f t="shared" si="1"/>
        <v>2.7824908420782037</v>
      </c>
      <c r="AG22">
        <f t="shared" si="6"/>
        <v>2.7780943224548338</v>
      </c>
      <c r="AH22">
        <f t="shared" si="7"/>
        <v>3.845050470053831E-3</v>
      </c>
      <c r="AI22">
        <f t="shared" si="8"/>
        <v>1.1434231247706881</v>
      </c>
      <c r="AP22">
        <f t="shared" si="2"/>
        <v>97.291299723657104</v>
      </c>
      <c r="AQ22">
        <f t="shared" si="9"/>
        <v>97.283877045181782</v>
      </c>
      <c r="AR22">
        <f t="shared" si="10"/>
        <v>5.2592377850980325E-3</v>
      </c>
      <c r="AS22" s="34">
        <f t="shared" si="11"/>
        <v>1.4113601207297051</v>
      </c>
      <c r="AT22" s="4">
        <f>D20</f>
        <v>100.343379052863</v>
      </c>
      <c r="AW22">
        <f>AW19</f>
        <v>3.0623749999999998</v>
      </c>
      <c r="AX22" s="7">
        <f>AC20</f>
        <v>3.0628043771043698</v>
      </c>
      <c r="AZ22">
        <f>AW22-AX22</f>
        <v>-4.2937710436996568E-4</v>
      </c>
      <c r="BB22" s="6"/>
      <c r="BC22" s="46">
        <f t="shared" si="12"/>
        <v>2.2599102041994001</v>
      </c>
      <c r="BE22" s="32">
        <f>D22</f>
        <v>100.353323736815</v>
      </c>
      <c r="BG22" s="46">
        <f>AC22</f>
        <v>3.06202401315789</v>
      </c>
      <c r="BJ22">
        <f t="shared" si="13"/>
        <v>0.99992050449200409</v>
      </c>
    </row>
    <row r="23" spans="1:62">
      <c r="A23">
        <v>21</v>
      </c>
      <c r="B23" s="1">
        <v>44964.46875</v>
      </c>
      <c r="C23" s="9">
        <v>0.46875</v>
      </c>
      <c r="D23">
        <v>100.35269525125599</v>
      </c>
      <c r="E23" s="1">
        <v>44964.46875</v>
      </c>
      <c r="F23">
        <v>3.0617185654008399</v>
      </c>
      <c r="G23" s="1">
        <v>44964.46875</v>
      </c>
      <c r="H23">
        <v>98.387100000000004</v>
      </c>
      <c r="I23">
        <f t="shared" si="0"/>
        <v>1.9655952512559907</v>
      </c>
      <c r="J23">
        <f t="shared" si="14"/>
        <v>1.9664431316979005</v>
      </c>
      <c r="K23">
        <f t="shared" si="15"/>
        <v>3.5021511121454763E-3</v>
      </c>
      <c r="L23">
        <f t="shared" si="16"/>
        <v>-0.24210275763641717</v>
      </c>
      <c r="S23">
        <f t="shared" si="3"/>
        <v>1.9649477246216946</v>
      </c>
      <c r="T23">
        <f t="shared" si="4"/>
        <v>1.3841362506211647E-3</v>
      </c>
      <c r="U23">
        <f t="shared" si="5"/>
        <v>0.46782000977535321</v>
      </c>
      <c r="X23" s="5" t="s">
        <v>40</v>
      </c>
      <c r="AB23" s="3">
        <v>44964.46875</v>
      </c>
      <c r="AC23" s="2">
        <v>3.0617185654008399</v>
      </c>
      <c r="AD23" s="3">
        <v>44964.46875</v>
      </c>
      <c r="AE23" s="2">
        <v>97.573497046413493</v>
      </c>
      <c r="AF23">
        <f t="shared" si="1"/>
        <v>2.7791982048425012</v>
      </c>
      <c r="AG23">
        <f t="shared" si="6"/>
        <v>2.7782713012852347</v>
      </c>
      <c r="AH23">
        <f t="shared" si="7"/>
        <v>3.87941422374047E-3</v>
      </c>
      <c r="AI23">
        <f t="shared" si="8"/>
        <v>0.23892874125022912</v>
      </c>
      <c r="AP23">
        <f t="shared" si="2"/>
        <v>97.290976685855156</v>
      </c>
      <c r="AQ23">
        <f t="shared" si="9"/>
        <v>97.287344381880601</v>
      </c>
      <c r="AR23">
        <f t="shared" si="10"/>
        <v>5.3668963338674332E-3</v>
      </c>
      <c r="AS23">
        <f t="shared" si="11"/>
        <v>0.67679786390394348</v>
      </c>
      <c r="BB23" s="6"/>
      <c r="BC23">
        <f t="shared" si="12"/>
        <v>-0.12569711180105969</v>
      </c>
      <c r="BJ23">
        <f t="shared" si="13"/>
        <v>0.99990024645275888</v>
      </c>
    </row>
    <row r="24" spans="1:62">
      <c r="A24">
        <v>22</v>
      </c>
      <c r="B24" s="1">
        <v>44964.472222222197</v>
      </c>
      <c r="C24" s="9">
        <v>0.47222222222222199</v>
      </c>
      <c r="D24">
        <v>100.359572518614</v>
      </c>
      <c r="E24" s="1">
        <v>44964.472222222197</v>
      </c>
      <c r="F24">
        <v>3.0612539999999999</v>
      </c>
      <c r="G24" s="1">
        <v>44964.472222222197</v>
      </c>
      <c r="H24">
        <v>98.392395626242504</v>
      </c>
      <c r="I24">
        <f t="shared" si="0"/>
        <v>1.9671768923714978</v>
      </c>
      <c r="J24">
        <f t="shared" si="14"/>
        <v>1.9650289685251976</v>
      </c>
      <c r="K24">
        <f t="shared" si="15"/>
        <v>1.6321765007914636E-3</v>
      </c>
      <c r="L24">
        <f t="shared" si="16"/>
        <v>1.3159874837425316</v>
      </c>
      <c r="S24">
        <f t="shared" si="3"/>
        <v>1.9663319601474949</v>
      </c>
      <c r="T24">
        <f t="shared" si="4"/>
        <v>6.5022117869669045E-4</v>
      </c>
      <c r="U24" s="4">
        <f t="shared" si="5"/>
        <v>1.2994535577825042</v>
      </c>
      <c r="V24" s="5">
        <f>D24</f>
        <v>100.359572518614</v>
      </c>
      <c r="X24" s="5" t="s">
        <v>40</v>
      </c>
      <c r="Z24">
        <f>F24</f>
        <v>3.0612539999999999</v>
      </c>
      <c r="AB24" s="3">
        <v>44964.472222222197</v>
      </c>
      <c r="AC24" s="2">
        <v>3.0612539999999999</v>
      </c>
      <c r="AD24" s="3">
        <v>44964.472222222197</v>
      </c>
      <c r="AE24" s="2">
        <v>97.577362857142802</v>
      </c>
      <c r="AF24">
        <f t="shared" si="1"/>
        <v>2.7822096614711995</v>
      </c>
      <c r="AG24">
        <f t="shared" si="6"/>
        <v>2.7812995694639682</v>
      </c>
      <c r="AH24">
        <f t="shared" si="7"/>
        <v>1.4903166526398449E-3</v>
      </c>
      <c r="AI24">
        <f t="shared" si="8"/>
        <v>0.61067022610213806</v>
      </c>
      <c r="AP24">
        <f t="shared" si="2"/>
        <v>97.298318518613996</v>
      </c>
      <c r="AQ24">
        <f t="shared" si="9"/>
        <v>97.293531642708743</v>
      </c>
      <c r="AR24">
        <f t="shared" si="10"/>
        <v>3.3874005820122583E-3</v>
      </c>
      <c r="AS24" s="34">
        <f t="shared" si="11"/>
        <v>1.41314137178597</v>
      </c>
      <c r="AT24" s="4">
        <f>D22</f>
        <v>100.353323736815</v>
      </c>
      <c r="AX24" s="7">
        <f>AC22</f>
        <v>3.06202401315789</v>
      </c>
      <c r="BB24" s="6"/>
      <c r="BC24">
        <f t="shared" si="12"/>
        <v>1.3754534716014177</v>
      </c>
      <c r="BJ24">
        <f t="shared" si="13"/>
        <v>0.99984826645855374</v>
      </c>
    </row>
    <row r="25" spans="1:62">
      <c r="A25" s="4">
        <v>23</v>
      </c>
      <c r="B25" s="15">
        <v>44964.475694444402</v>
      </c>
      <c r="C25" s="14">
        <v>0.47569444444444398</v>
      </c>
      <c r="D25" s="4">
        <v>100.36189102262099</v>
      </c>
      <c r="E25" s="15">
        <v>44964.475694444402</v>
      </c>
      <c r="F25" s="4">
        <v>3.0608685064935002</v>
      </c>
      <c r="G25" s="15">
        <v>44964.475694444402</v>
      </c>
      <c r="H25" s="4">
        <v>98.3921688259109</v>
      </c>
      <c r="I25" s="4">
        <f t="shared" si="0"/>
        <v>1.9697221967100944</v>
      </c>
      <c r="J25">
        <f t="shared" si="14"/>
        <v>1.9650462884663966</v>
      </c>
      <c r="K25">
        <f t="shared" si="15"/>
        <v>1.6542684416359019E-3</v>
      </c>
      <c r="L25" s="4">
        <f t="shared" si="16"/>
        <v>2.8265716288910139</v>
      </c>
      <c r="M25">
        <f>D25</f>
        <v>100.36189102262099</v>
      </c>
      <c r="P25">
        <f>F23*-1</f>
        <v>-3.0617185654008399</v>
      </c>
      <c r="S25">
        <f t="shared" si="3"/>
        <v>1.9674981134458609</v>
      </c>
      <c r="T25">
        <f t="shared" si="4"/>
        <v>1.7000601811402929E-3</v>
      </c>
      <c r="U25" s="4">
        <f t="shared" si="5"/>
        <v>1.3082379605772176</v>
      </c>
      <c r="V25" s="5">
        <f>D25</f>
        <v>100.36189102262099</v>
      </c>
      <c r="X25" s="5" t="s">
        <v>40</v>
      </c>
      <c r="Z25">
        <f>F25</f>
        <v>3.0608685064935002</v>
      </c>
      <c r="AB25" s="3">
        <v>44964.475694444402</v>
      </c>
      <c r="AC25" s="2">
        <v>3.0608685064935002</v>
      </c>
      <c r="AD25" s="3">
        <v>44964.475694444402</v>
      </c>
      <c r="AE25" s="2">
        <v>97.580332467532401</v>
      </c>
      <c r="AF25">
        <f t="shared" si="1"/>
        <v>2.7815585550885942</v>
      </c>
      <c r="AG25">
        <f t="shared" si="6"/>
        <v>2.7809888071340985</v>
      </c>
      <c r="AH25">
        <f t="shared" si="7"/>
        <v>1.2937483798049429E-3</v>
      </c>
      <c r="AI25">
        <f t="shared" si="8"/>
        <v>0.44038544386939782</v>
      </c>
      <c r="AP25">
        <f t="shared" si="2"/>
        <v>97.301022516127489</v>
      </c>
      <c r="AQ25">
        <f t="shared" si="9"/>
        <v>97.296772573532209</v>
      </c>
      <c r="AR25">
        <f t="shared" si="10"/>
        <v>4.2443795080116349E-3</v>
      </c>
      <c r="AS25">
        <f t="shared" si="11"/>
        <v>1.0013106950633517</v>
      </c>
      <c r="BB25" s="6"/>
      <c r="BC25">
        <f t="shared" si="12"/>
        <v>0.46370080139865877</v>
      </c>
      <c r="BJ25">
        <f t="shared" si="13"/>
        <v>0.99987407333514311</v>
      </c>
    </row>
    <row r="26" spans="1:62">
      <c r="A26">
        <v>42</v>
      </c>
      <c r="B26" s="1">
        <v>44964.541666666701</v>
      </c>
      <c r="C26" s="9">
        <v>0.54166666666666696</v>
      </c>
      <c r="D26">
        <v>100.37556263088</v>
      </c>
      <c r="E26" s="1">
        <v>44964.541666666701</v>
      </c>
      <c r="F26">
        <v>3.0584968290207999</v>
      </c>
      <c r="G26" s="1">
        <v>44964.541666666701</v>
      </c>
      <c r="H26">
        <v>98.411624770420502</v>
      </c>
      <c r="I26">
        <f t="shared" si="0"/>
        <v>1.9639378604594953</v>
      </c>
      <c r="J26">
        <f t="shared" si="14"/>
        <v>1.9663484525893353</v>
      </c>
      <c r="K26">
        <f t="shared" si="15"/>
        <v>2.1772495430643296E-3</v>
      </c>
      <c r="L26">
        <f t="shared" si="16"/>
        <v>-1.1071731017324404</v>
      </c>
      <c r="S26">
        <f t="shared" si="3"/>
        <v>1.9669456498470292</v>
      </c>
      <c r="T26">
        <f t="shared" si="4"/>
        <v>2.3670996731360019E-3</v>
      </c>
      <c r="U26" s="7">
        <f t="shared" si="5"/>
        <v>-1.2706644429337366</v>
      </c>
      <c r="V26" s="5">
        <f>AVERAGE(V22:V25)</f>
        <v>100.35826242601667</v>
      </c>
      <c r="W26" s="5">
        <f>D26</f>
        <v>100.37556263088</v>
      </c>
      <c r="X26" s="5">
        <f>W26-V26</f>
        <v>1.7300204863332169E-2</v>
      </c>
      <c r="Y26">
        <f>F26</f>
        <v>3.0584968290207999</v>
      </c>
      <c r="Z26">
        <f>AVERAGE(Z22:Z25)</f>
        <v>3.06138217321713</v>
      </c>
      <c r="AA26" s="32">
        <f>Y26-Z26</f>
        <v>-2.8853441963301307E-3</v>
      </c>
      <c r="AB26" s="3">
        <v>44964.541666666701</v>
      </c>
      <c r="AC26" s="2">
        <v>3.0584968290207999</v>
      </c>
      <c r="AD26" s="3">
        <v>44964.541666666701</v>
      </c>
      <c r="AE26" s="2">
        <v>97.599626002029396</v>
      </c>
      <c r="AF26">
        <f t="shared" si="1"/>
        <v>2.7759366288506016</v>
      </c>
      <c r="AG26">
        <f t="shared" si="6"/>
        <v>2.7799016151367986</v>
      </c>
      <c r="AH26">
        <f t="shared" si="7"/>
        <v>2.8162412382067305E-3</v>
      </c>
      <c r="AI26" s="7">
        <f t="shared" si="8"/>
        <v>-1.4079000876791927</v>
      </c>
      <c r="AK26" s="7">
        <f>D26</f>
        <v>100.37556263088</v>
      </c>
      <c r="AM26" s="7">
        <f>AC26</f>
        <v>3.0584968290207999</v>
      </c>
      <c r="AP26">
        <f t="shared" si="2"/>
        <v>97.317065801859201</v>
      </c>
      <c r="AQ26">
        <f t="shared" si="9"/>
        <v>97.305468945533562</v>
      </c>
      <c r="AR26">
        <f t="shared" si="10"/>
        <v>8.274185080371952E-3</v>
      </c>
      <c r="AS26" s="34">
        <f t="shared" si="11"/>
        <v>1.4015708148889348</v>
      </c>
      <c r="AT26" s="4">
        <f>D24</f>
        <v>100.359572518614</v>
      </c>
      <c r="AX26" s="7">
        <f>AC24</f>
        <v>3.0612539999999999</v>
      </c>
      <c r="BB26" s="6"/>
      <c r="BC26" s="46">
        <f t="shared" si="12"/>
        <v>2.734321651800542</v>
      </c>
      <c r="BE26" s="32">
        <f>D26</f>
        <v>100.37556263088</v>
      </c>
      <c r="BG26" s="46">
        <f>AC26</f>
        <v>3.0584968290207999</v>
      </c>
      <c r="BJ26">
        <f t="shared" si="13"/>
        <v>0.99922516192130795</v>
      </c>
    </row>
    <row r="27" spans="1:62">
      <c r="A27" s="7">
        <v>43</v>
      </c>
      <c r="B27" s="12">
        <v>44964.545138888898</v>
      </c>
      <c r="C27" s="11">
        <v>0.54513888888888895</v>
      </c>
      <c r="D27" s="7">
        <v>100.37565303075699</v>
      </c>
      <c r="E27" s="12">
        <v>44964.545138888898</v>
      </c>
      <c r="F27" s="7">
        <v>3.0580684931506799</v>
      </c>
      <c r="G27" s="12">
        <v>44964.545138888898</v>
      </c>
      <c r="H27" s="7">
        <v>98.415138356164306</v>
      </c>
      <c r="I27" s="7">
        <f t="shared" si="0"/>
        <v>1.9605146745926874</v>
      </c>
      <c r="J27">
        <f t="shared" si="14"/>
        <v>1.9665311875224147</v>
      </c>
      <c r="K27">
        <f t="shared" si="15"/>
        <v>1.9128681227704248E-3</v>
      </c>
      <c r="L27" s="7">
        <f t="shared" si="16"/>
        <v>-3.1452837015306669</v>
      </c>
      <c r="M27">
        <f>D25*-1</f>
        <v>-100.36189102262099</v>
      </c>
      <c r="O27">
        <f>ABS(M27)-M25</f>
        <v>0</v>
      </c>
      <c r="P27">
        <f>F25</f>
        <v>3.0608685064935002</v>
      </c>
      <c r="R27">
        <f>ABS(P25)-P27</f>
        <v>8.5005890733969025E-4</v>
      </c>
      <c r="S27">
        <f t="shared" si="3"/>
        <v>1.9647249105874256</v>
      </c>
      <c r="T27">
        <f t="shared" si="4"/>
        <v>3.7999299829989393E-3</v>
      </c>
      <c r="U27">
        <f t="shared" si="5"/>
        <v>-1.1079772557849832</v>
      </c>
      <c r="AB27" s="3">
        <v>44964.545138888898</v>
      </c>
      <c r="AC27" s="2">
        <v>3.0580684931506799</v>
      </c>
      <c r="AD27" s="3">
        <v>44964.545138888898</v>
      </c>
      <c r="AE27" s="2">
        <v>97.603138356164393</v>
      </c>
      <c r="AF27">
        <f t="shared" si="1"/>
        <v>2.7725146745925997</v>
      </c>
      <c r="AG27">
        <f t="shared" si="6"/>
        <v>2.7766699528439318</v>
      </c>
      <c r="AH27">
        <f t="shared" si="7"/>
        <v>3.7283836234891102E-3</v>
      </c>
      <c r="AI27">
        <f t="shared" si="8"/>
        <v>-1.1144985792646245</v>
      </c>
      <c r="AP27">
        <f t="shared" si="2"/>
        <v>97.317584537606308</v>
      </c>
      <c r="AQ27">
        <f t="shared" si="9"/>
        <v>97.311890951864328</v>
      </c>
      <c r="AR27">
        <f t="shared" si="10"/>
        <v>7.6880618805286764E-3</v>
      </c>
      <c r="AS27">
        <f t="shared" si="11"/>
        <v>0.74057491087580529</v>
      </c>
      <c r="BB27" s="6"/>
      <c r="BC27">
        <f t="shared" si="12"/>
        <v>1.8079975399132309E-2</v>
      </c>
      <c r="BJ27">
        <f t="shared" si="13"/>
        <v>0.99985995216144885</v>
      </c>
    </row>
    <row r="28" spans="1:62">
      <c r="A28">
        <v>44</v>
      </c>
      <c r="B28" s="1">
        <v>44964.548611111102</v>
      </c>
      <c r="C28" s="9">
        <v>0.54861111111111105</v>
      </c>
      <c r="D28">
        <v>100.372990789738</v>
      </c>
      <c r="E28" s="1">
        <v>44964.548611111102</v>
      </c>
      <c r="F28">
        <v>3.05834761904761</v>
      </c>
      <c r="G28" s="1">
        <v>44964.548611111102</v>
      </c>
      <c r="H28">
        <v>98.414593650793606</v>
      </c>
      <c r="I28">
        <f t="shared" si="0"/>
        <v>1.9583971389443917</v>
      </c>
      <c r="J28">
        <f t="shared" si="14"/>
        <v>1.9653893750779532</v>
      </c>
      <c r="K28">
        <f t="shared" si="15"/>
        <v>3.0945289101898354E-3</v>
      </c>
      <c r="L28">
        <f t="shared" si="16"/>
        <v>-2.2595478460508347</v>
      </c>
      <c r="S28">
        <f t="shared" si="3"/>
        <v>1.9609498913321914</v>
      </c>
      <c r="T28">
        <f t="shared" si="4"/>
        <v>2.2828284991418353E-3</v>
      </c>
      <c r="U28">
        <f t="shared" si="5"/>
        <v>-1.1182409842698928</v>
      </c>
      <c r="AB28" s="3">
        <v>44964.548611111102</v>
      </c>
      <c r="AC28" s="2">
        <v>3.05834761904761</v>
      </c>
      <c r="AD28" s="3">
        <v>44964.548611111102</v>
      </c>
      <c r="AE28" s="2">
        <v>97.600977142857104</v>
      </c>
      <c r="AF28">
        <f t="shared" si="1"/>
        <v>2.7720136468808931</v>
      </c>
      <c r="AG28">
        <f t="shared" si="6"/>
        <v>2.773488316774698</v>
      </c>
      <c r="AH28">
        <f t="shared" si="7"/>
        <v>1.7432596302588571E-3</v>
      </c>
      <c r="AI28">
        <f t="shared" si="8"/>
        <v>-0.8459267157961281</v>
      </c>
      <c r="AP28">
        <f t="shared" si="2"/>
        <v>97.314643170690388</v>
      </c>
      <c r="AQ28">
        <f t="shared" si="9"/>
        <v>97.316431170051956</v>
      </c>
      <c r="AR28">
        <f t="shared" si="10"/>
        <v>1.2819199095062128E-3</v>
      </c>
      <c r="AS28" s="7">
        <f t="shared" si="11"/>
        <v>-1.3947824261943575</v>
      </c>
      <c r="AT28">
        <f>AVERAGE(AT22:AT26)</f>
        <v>100.35209176943067</v>
      </c>
      <c r="AU28" s="7">
        <f>D28</f>
        <v>100.372990789738</v>
      </c>
      <c r="AV28">
        <f t="shared" ref="AV28:AV47" si="19">AU28-AT28</f>
        <v>2.08990203073256E-2</v>
      </c>
      <c r="AW28" s="4">
        <f>AC26</f>
        <v>3.0584968290207999</v>
      </c>
      <c r="AX28" s="35" t="s">
        <v>40</v>
      </c>
      <c r="AY28" t="e">
        <f t="shared" ref="AY28:AY46" si="20">AW28-AX28</f>
        <v>#VALUE!</v>
      </c>
      <c r="BA28" s="20">
        <f>AVERAGE(AX22:AX26)</f>
        <v>3.0620274634207534</v>
      </c>
      <c r="BB28" s="6">
        <f t="shared" ref="BB28:BB43" si="21">BA28-AW28</f>
        <v>3.5306343999534917E-3</v>
      </c>
      <c r="BC28">
        <f t="shared" si="12"/>
        <v>-0.53244820379916291</v>
      </c>
      <c r="BJ28">
        <f t="shared" si="13"/>
        <v>1.0000912752273388</v>
      </c>
    </row>
    <row r="29" spans="1:62">
      <c r="A29">
        <v>45</v>
      </c>
      <c r="B29" s="1">
        <v>44964.552083333299</v>
      </c>
      <c r="C29" s="9">
        <v>0.55208333333333304</v>
      </c>
      <c r="D29">
        <v>100.390338334078</v>
      </c>
      <c r="E29" s="1">
        <v>44964.552083333299</v>
      </c>
      <c r="F29">
        <v>3.0571082474226801</v>
      </c>
      <c r="G29" s="1">
        <v>44964.552083333299</v>
      </c>
      <c r="H29">
        <v>98.423857731958705</v>
      </c>
      <c r="I29">
        <f t="shared" si="0"/>
        <v>1.9664806021192902</v>
      </c>
      <c r="J29">
        <f t="shared" si="14"/>
        <v>1.9639497526156333</v>
      </c>
      <c r="K29">
        <f t="shared" si="15"/>
        <v>4.1561271120292556E-3</v>
      </c>
      <c r="L29">
        <f t="shared" si="16"/>
        <v>0.60894420104037483</v>
      </c>
      <c r="S29">
        <f t="shared" si="3"/>
        <v>1.9617974718854565</v>
      </c>
      <c r="T29">
        <f t="shared" si="4"/>
        <v>3.4224524243819435E-3</v>
      </c>
      <c r="U29" s="4">
        <f t="shared" si="5"/>
        <v>1.3683551012924395</v>
      </c>
      <c r="V29" s="5">
        <f>D29</f>
        <v>100.390338334078</v>
      </c>
      <c r="Z29">
        <f>F29</f>
        <v>3.0571082474226801</v>
      </c>
      <c r="AB29" s="3">
        <v>44964.552083333299</v>
      </c>
      <c r="AC29" s="2">
        <v>3.0571082474226801</v>
      </c>
      <c r="AD29" s="3">
        <v>44964.552083333299</v>
      </c>
      <c r="AE29" s="2">
        <v>97.611074226804107</v>
      </c>
      <c r="AF29">
        <f t="shared" si="1"/>
        <v>2.7792641072738888</v>
      </c>
      <c r="AG29">
        <f t="shared" si="6"/>
        <v>2.7745974762491272</v>
      </c>
      <c r="AH29">
        <f t="shared" si="7"/>
        <v>3.3061398471052011E-3</v>
      </c>
      <c r="AI29" s="4">
        <f t="shared" si="8"/>
        <v>1.4115044252733699</v>
      </c>
      <c r="AJ29" s="4">
        <f>D29</f>
        <v>100.390338334078</v>
      </c>
      <c r="AK29">
        <f>AK26</f>
        <v>100.37556263088</v>
      </c>
      <c r="AL29">
        <f>AK29-AJ29</f>
        <v>-1.4775703197997814E-2</v>
      </c>
      <c r="AM29">
        <f>AM26</f>
        <v>3.0584968290207999</v>
      </c>
      <c r="AN29" s="4">
        <f>AC29</f>
        <v>3.0571082474226801</v>
      </c>
      <c r="AO29">
        <f>AM29-AN29</f>
        <v>1.3885815981198313E-3</v>
      </c>
      <c r="AP29">
        <f t="shared" si="2"/>
        <v>97.33323008665532</v>
      </c>
      <c r="AQ29">
        <f t="shared" si="9"/>
        <v>97.321819264984001</v>
      </c>
      <c r="AR29">
        <f t="shared" si="10"/>
        <v>8.1575342779715149E-3</v>
      </c>
      <c r="AS29" s="34">
        <f t="shared" si="11"/>
        <v>1.3988076890014107</v>
      </c>
      <c r="AT29" s="4">
        <f>D27</f>
        <v>100.37565303075699</v>
      </c>
      <c r="AW29">
        <f>AW28</f>
        <v>3.0584968290207999</v>
      </c>
      <c r="AX29" s="7">
        <f>AC27</f>
        <v>3.0580684931506799</v>
      </c>
      <c r="AZ29">
        <f>AW29-AX29</f>
        <v>4.2833587012003349E-4</v>
      </c>
      <c r="BB29" s="6"/>
      <c r="BC29" s="46">
        <f t="shared" si="12"/>
        <v>3.4695088679995933</v>
      </c>
      <c r="BE29" s="32">
        <f>D29</f>
        <v>100.390338334078</v>
      </c>
      <c r="BG29" s="46">
        <f>AC29</f>
        <v>3.0571082474226801</v>
      </c>
      <c r="BJ29">
        <f t="shared" si="13"/>
        <v>0.99959475776487572</v>
      </c>
    </row>
    <row r="30" spans="1:62">
      <c r="A30">
        <v>46</v>
      </c>
      <c r="B30" s="1">
        <v>44964.555555555598</v>
      </c>
      <c r="C30" s="9">
        <v>0.55555555555555602</v>
      </c>
      <c r="D30">
        <v>100.39882661725299</v>
      </c>
      <c r="E30" s="1">
        <v>44964.555555555598</v>
      </c>
      <c r="F30">
        <v>3.0555792880258901</v>
      </c>
      <c r="G30" s="1">
        <v>44964.555555555598</v>
      </c>
      <c r="H30">
        <v>98.436041747572801</v>
      </c>
      <c r="I30">
        <f t="shared" si="0"/>
        <v>1.9627848696801919</v>
      </c>
      <c r="J30">
        <f t="shared" si="14"/>
        <v>1.9638104945651917</v>
      </c>
      <c r="K30">
        <f t="shared" si="15"/>
        <v>4.0561254181777544E-3</v>
      </c>
      <c r="L30">
        <f t="shared" si="16"/>
        <v>-0.25285827711426345</v>
      </c>
      <c r="S30">
        <f t="shared" si="3"/>
        <v>1.9625542035812913</v>
      </c>
      <c r="T30">
        <f t="shared" si="4"/>
        <v>3.3040883121643462E-3</v>
      </c>
      <c r="U30">
        <f t="shared" si="5"/>
        <v>6.9812328578335692E-2</v>
      </c>
      <c r="AB30" s="3">
        <v>44964.555555555598</v>
      </c>
      <c r="AC30" s="2">
        <v>3.0555792880258901</v>
      </c>
      <c r="AD30" s="3">
        <v>44964.555555555598</v>
      </c>
      <c r="AE30" s="2">
        <v>97.623574433656898</v>
      </c>
      <c r="AF30">
        <f t="shared" si="1"/>
        <v>2.7752521835960948</v>
      </c>
      <c r="AG30">
        <f t="shared" si="6"/>
        <v>2.7755099792502924</v>
      </c>
      <c r="AH30">
        <f t="shared" si="7"/>
        <v>2.9655958285075617E-3</v>
      </c>
      <c r="AI30">
        <f t="shared" si="8"/>
        <v>-8.6928789054618399E-2</v>
      </c>
      <c r="AP30">
        <f t="shared" si="2"/>
        <v>97.343247329227097</v>
      </c>
      <c r="AQ30">
        <f t="shared" si="9"/>
        <v>97.330373528857606</v>
      </c>
      <c r="AR30">
        <f t="shared" si="10"/>
        <v>1.1851003142830555E-2</v>
      </c>
      <c r="AS30">
        <f t="shared" si="11"/>
        <v>1.0863046962635223</v>
      </c>
      <c r="BB30" s="6"/>
      <c r="BC30">
        <f t="shared" si="12"/>
        <v>1.6976566349995892</v>
      </c>
      <c r="BJ30">
        <f t="shared" si="13"/>
        <v>0.99949986743253894</v>
      </c>
    </row>
    <row r="31" spans="1:62">
      <c r="A31">
        <v>47</v>
      </c>
      <c r="B31" s="1">
        <v>44964.559027777803</v>
      </c>
      <c r="C31" s="9">
        <v>0.55902777777777801</v>
      </c>
      <c r="D31">
        <v>100.404548533761</v>
      </c>
      <c r="E31" s="1">
        <v>44964.559027777803</v>
      </c>
      <c r="F31">
        <v>3.0551976284584899</v>
      </c>
      <c r="G31" s="1">
        <v>44964.559027777803</v>
      </c>
      <c r="H31">
        <v>98.438744664031603</v>
      </c>
      <c r="I31">
        <f t="shared" si="0"/>
        <v>1.9658038697293989</v>
      </c>
      <c r="J31">
        <f t="shared" si="14"/>
        <v>1.9624230291592113</v>
      </c>
      <c r="K31">
        <f t="shared" si="15"/>
        <v>2.7834924081326304E-3</v>
      </c>
      <c r="L31">
        <f t="shared" si="16"/>
        <v>1.21460384095523</v>
      </c>
      <c r="S31">
        <f t="shared" si="3"/>
        <v>1.9650231138429604</v>
      </c>
      <c r="T31">
        <f t="shared" si="4"/>
        <v>1.6066101748727856E-3</v>
      </c>
      <c r="U31">
        <f t="shared" si="5"/>
        <v>0.48596473410258167</v>
      </c>
      <c r="AB31" s="3">
        <v>44964.559027777803</v>
      </c>
      <c r="AC31" s="2">
        <v>3.0551976284584899</v>
      </c>
      <c r="AD31" s="3">
        <v>44964.559027777803</v>
      </c>
      <c r="AE31" s="2">
        <v>97.626684584980197</v>
      </c>
      <c r="AF31">
        <f t="shared" si="1"/>
        <v>2.777863948780805</v>
      </c>
      <c r="AG31">
        <f t="shared" si="6"/>
        <v>2.7774600798835962</v>
      </c>
      <c r="AH31">
        <f t="shared" si="7"/>
        <v>1.6625713946996968E-3</v>
      </c>
      <c r="AI31">
        <f t="shared" si="8"/>
        <v>0.24291822805103072</v>
      </c>
      <c r="AP31">
        <f t="shared" si="2"/>
        <v>97.349350905302515</v>
      </c>
      <c r="AQ31">
        <f t="shared" si="9"/>
        <v>97.341942773728306</v>
      </c>
      <c r="AR31">
        <f t="shared" si="10"/>
        <v>6.6456300052992311E-3</v>
      </c>
      <c r="AS31">
        <f t="shared" si="11"/>
        <v>1.1147372887599691</v>
      </c>
      <c r="BB31" s="6"/>
      <c r="BC31">
        <f t="shared" si="12"/>
        <v>1.1443833016016924</v>
      </c>
      <c r="BJ31">
        <f t="shared" si="13"/>
        <v>0.99987509420262932</v>
      </c>
    </row>
    <row r="32" spans="1:62">
      <c r="A32">
        <v>48</v>
      </c>
      <c r="B32" s="1">
        <v>44964.5625</v>
      </c>
      <c r="C32" s="9">
        <v>0.5625</v>
      </c>
      <c r="D32">
        <v>100.393389516075</v>
      </c>
      <c r="E32" s="1">
        <v>44964.5625</v>
      </c>
      <c r="F32">
        <v>3.0566820289855001</v>
      </c>
      <c r="G32" s="1">
        <v>44964.5625</v>
      </c>
      <c r="H32">
        <v>98.425852380952307</v>
      </c>
      <c r="I32">
        <f t="shared" si="0"/>
        <v>1.9675371351226971</v>
      </c>
      <c r="J32">
        <f t="shared" si="14"/>
        <v>1.9627962310131921</v>
      </c>
      <c r="K32">
        <f t="shared" si="15"/>
        <v>3.0717461126952925E-3</v>
      </c>
      <c r="L32">
        <f t="shared" si="16"/>
        <v>1.5433906109333746</v>
      </c>
      <c r="S32">
        <f t="shared" si="3"/>
        <v>1.9653752915107627</v>
      </c>
      <c r="T32">
        <f t="shared" si="4"/>
        <v>1.9636303413362198E-3</v>
      </c>
      <c r="U32">
        <f t="shared" si="5"/>
        <v>1.1009422529411965</v>
      </c>
      <c r="AB32" s="3">
        <v>44964.5625</v>
      </c>
      <c r="AC32" s="2">
        <v>3.0566820289855001</v>
      </c>
      <c r="AD32" s="3">
        <v>44964.5625</v>
      </c>
      <c r="AE32" s="2">
        <v>97.614482608695596</v>
      </c>
      <c r="AF32">
        <f t="shared" si="1"/>
        <v>2.7789069073794082</v>
      </c>
      <c r="AG32">
        <f t="shared" si="6"/>
        <v>2.7773410132521028</v>
      </c>
      <c r="AH32">
        <f t="shared" si="7"/>
        <v>1.5371722216380361E-3</v>
      </c>
      <c r="AI32">
        <f t="shared" si="8"/>
        <v>1.0186848976731457</v>
      </c>
      <c r="AP32">
        <f t="shared" si="2"/>
        <v>97.336707487089498</v>
      </c>
      <c r="AQ32">
        <f t="shared" si="9"/>
        <v>97.343101907206361</v>
      </c>
      <c r="AR32">
        <f t="shared" si="10"/>
        <v>5.162678032468275E-3</v>
      </c>
      <c r="AS32">
        <f t="shared" si="11"/>
        <v>-1.2385858805541763</v>
      </c>
      <c r="BB32" s="6"/>
      <c r="BC32" s="32">
        <f t="shared" si="12"/>
        <v>-2.2318035371995393</v>
      </c>
      <c r="BD32" s="46">
        <f>D32</f>
        <v>100.393389516075</v>
      </c>
      <c r="BE32">
        <f>AVERAGE(BE4:BE29)</f>
        <v>100.3182850818682</v>
      </c>
      <c r="BF32">
        <f>BE32-BD32</f>
        <v>-7.5104434206807014E-2</v>
      </c>
      <c r="BG32">
        <f>AVERAGE(BG4:BG29)</f>
        <v>3.0625516447222196</v>
      </c>
      <c r="BH32" s="32">
        <f>AC32</f>
        <v>3.0566820289855001</v>
      </c>
      <c r="BI32">
        <f>BG32-BH32</f>
        <v>5.8696157367195134E-3</v>
      </c>
      <c r="BJ32">
        <f t="shared" si="13"/>
        <v>1.0004858607224565</v>
      </c>
    </row>
    <row r="33" spans="1:62">
      <c r="A33" s="7">
        <v>49</v>
      </c>
      <c r="B33" s="12">
        <v>44964.565972222197</v>
      </c>
      <c r="C33" s="11">
        <v>0.56597222222222199</v>
      </c>
      <c r="D33" s="7">
        <v>100.39710351686701</v>
      </c>
      <c r="E33" s="12">
        <v>44964.565972222197</v>
      </c>
      <c r="F33" s="7">
        <v>3.0550456081081001</v>
      </c>
      <c r="G33" s="12">
        <v>44964.565972222197</v>
      </c>
      <c r="H33" s="7">
        <v>98.436717557251896</v>
      </c>
      <c r="I33" s="7">
        <f t="shared" si="0"/>
        <v>1.9603859596151096</v>
      </c>
      <c r="J33">
        <f t="shared" si="14"/>
        <v>1.964200723119194</v>
      </c>
      <c r="K33">
        <f t="shared" si="15"/>
        <v>3.3041126675935374E-3</v>
      </c>
      <c r="L33" s="7">
        <f t="shared" si="16"/>
        <v>-1.15455006770782</v>
      </c>
      <c r="M33">
        <f>D31*-1</f>
        <v>-100.404548533761</v>
      </c>
      <c r="P33">
        <f>F31</f>
        <v>3.0551976284584899</v>
      </c>
      <c r="S33">
        <f t="shared" si="3"/>
        <v>1.9645756548224018</v>
      </c>
      <c r="T33">
        <f t="shared" si="4"/>
        <v>3.0458946883093908E-3</v>
      </c>
      <c r="U33" s="7">
        <f t="shared" si="5"/>
        <v>-1.3755220176760763</v>
      </c>
      <c r="V33" s="5">
        <f>V29</f>
        <v>100.390338334078</v>
      </c>
      <c r="W33" s="5">
        <f>D33</f>
        <v>100.39710351686701</v>
      </c>
      <c r="X33" s="5">
        <f>W33-V33</f>
        <v>6.7651827890102822E-3</v>
      </c>
      <c r="Y33">
        <f>F33</f>
        <v>3.0550456081081001</v>
      </c>
      <c r="Z33">
        <f>Z29</f>
        <v>3.0571082474226801</v>
      </c>
      <c r="AA33" s="32">
        <f>Y33-Z33</f>
        <v>-2.0626393145799504E-3</v>
      </c>
      <c r="AB33" s="3">
        <v>44964.565972222197</v>
      </c>
      <c r="AC33" s="2">
        <v>3.0550456081081001</v>
      </c>
      <c r="AD33" s="3">
        <v>44964.565972222197</v>
      </c>
      <c r="AE33" s="2">
        <v>97.627850337837799</v>
      </c>
      <c r="AF33">
        <f t="shared" si="1"/>
        <v>2.7692531790292065</v>
      </c>
      <c r="AG33">
        <f t="shared" si="6"/>
        <v>2.7753413450631399</v>
      </c>
      <c r="AH33">
        <f t="shared" si="7"/>
        <v>4.3259885114776539E-3</v>
      </c>
      <c r="AI33" s="7">
        <f t="shared" si="8"/>
        <v>-1.407346787394447</v>
      </c>
      <c r="AK33" s="7">
        <f>D33</f>
        <v>100.39710351686701</v>
      </c>
      <c r="AM33" s="7">
        <f>AC33</f>
        <v>3.0550456081081001</v>
      </c>
      <c r="AP33">
        <f t="shared" si="2"/>
        <v>97.342057908758903</v>
      </c>
      <c r="AQ33">
        <f t="shared" si="9"/>
        <v>97.342705433716972</v>
      </c>
      <c r="AR33">
        <f t="shared" si="10"/>
        <v>5.1819219379044467E-3</v>
      </c>
      <c r="AS33">
        <f t="shared" si="11"/>
        <v>-0.12495845476412445</v>
      </c>
      <c r="BB33" s="6"/>
      <c r="BC33">
        <f t="shared" si="12"/>
        <v>0.7428001584003141</v>
      </c>
      <c r="BJ33">
        <f t="shared" si="13"/>
        <v>0.99946464144393088</v>
      </c>
    </row>
    <row r="34" spans="1:62">
      <c r="A34" s="7">
        <v>50</v>
      </c>
      <c r="B34" s="12">
        <v>44964.569444444402</v>
      </c>
      <c r="C34" s="11">
        <v>0.56944444444444398</v>
      </c>
      <c r="D34" s="7">
        <v>100.402188974659</v>
      </c>
      <c r="E34" s="12">
        <v>44964.569444444402</v>
      </c>
      <c r="F34" s="7">
        <v>3.05252124183006</v>
      </c>
      <c r="G34" s="12">
        <v>44964.569444444402</v>
      </c>
      <c r="H34" s="7">
        <v>98.460319195046395</v>
      </c>
      <c r="I34" s="7">
        <f t="shared" si="0"/>
        <v>1.9418697796126025</v>
      </c>
      <c r="J34">
        <f t="shared" si="14"/>
        <v>1.9645984872533375</v>
      </c>
      <c r="K34">
        <f t="shared" si="15"/>
        <v>2.633080036261106E-3</v>
      </c>
      <c r="L34" s="7">
        <f t="shared" si="16"/>
        <v>-8.6319851002360934</v>
      </c>
      <c r="M34">
        <f>D32*-1</f>
        <v>-100.393389516075</v>
      </c>
      <c r="P34">
        <f>F32</f>
        <v>3.0566820289855001</v>
      </c>
      <c r="S34">
        <f t="shared" si="3"/>
        <v>1.9565976247834698</v>
      </c>
      <c r="T34">
        <f t="shared" si="4"/>
        <v>1.0815633601962719E-2</v>
      </c>
      <c r="U34" s="7">
        <f t="shared" si="5"/>
        <v>-1.3617182046731462</v>
      </c>
      <c r="W34" s="5">
        <f>D34</f>
        <v>100.402188974659</v>
      </c>
      <c r="X34" s="5" t="s">
        <v>40</v>
      </c>
      <c r="Y34">
        <f>F34</f>
        <v>3.05252124183006</v>
      </c>
      <c r="AB34" s="3">
        <v>44964.569444444402</v>
      </c>
      <c r="AC34" s="2">
        <v>3.05252124183006</v>
      </c>
      <c r="AD34" s="3">
        <v>44964.569444444402</v>
      </c>
      <c r="AE34" s="2">
        <v>97.648525816993399</v>
      </c>
      <c r="AF34">
        <f t="shared" si="1"/>
        <v>2.7536631576655992</v>
      </c>
      <c r="AG34">
        <f t="shared" si="6"/>
        <v>2.7672744146914048</v>
      </c>
      <c r="AH34">
        <f t="shared" si="7"/>
        <v>1.0400267821287893E-2</v>
      </c>
      <c r="AI34" s="7">
        <f t="shared" si="8"/>
        <v>-1.3087410112598474</v>
      </c>
      <c r="AK34" s="7">
        <f>D34</f>
        <v>100.402188974659</v>
      </c>
      <c r="AM34" s="7">
        <f>AC34</f>
        <v>3.05252124183006</v>
      </c>
      <c r="AP34">
        <f t="shared" si="2"/>
        <v>97.349667732828934</v>
      </c>
      <c r="AQ34">
        <f t="shared" si="9"/>
        <v>97.34281104289245</v>
      </c>
      <c r="AR34">
        <f t="shared" si="10"/>
        <v>5.3177313880995404E-3</v>
      </c>
      <c r="AS34" s="34">
        <f t="shared" si="11"/>
        <v>1.2894013322727029</v>
      </c>
      <c r="AT34" s="4">
        <f t="shared" ref="AT34:AT35" si="22">D32</f>
        <v>100.393389516075</v>
      </c>
      <c r="AX34" s="7">
        <f t="shared" ref="AX34:AX35" si="23">AC32</f>
        <v>3.0566820289855001</v>
      </c>
      <c r="BB34" s="6"/>
      <c r="BC34">
        <f t="shared" si="12"/>
        <v>1.0170915583984197</v>
      </c>
      <c r="BJ34">
        <f t="shared" si="13"/>
        <v>0.99917370586175858</v>
      </c>
    </row>
    <row r="35" spans="1:62">
      <c r="A35">
        <v>51</v>
      </c>
      <c r="B35" s="1">
        <v>44964.572916666701</v>
      </c>
      <c r="C35" s="9">
        <v>0.57291666666666696</v>
      </c>
      <c r="D35">
        <v>100.427290944105</v>
      </c>
      <c r="E35" s="1">
        <v>44964.572916666701</v>
      </c>
      <c r="F35">
        <v>2.9735362318840499</v>
      </c>
      <c r="G35" s="1">
        <v>44964.572916666701</v>
      </c>
      <c r="H35">
        <v>98.472516666666607</v>
      </c>
      <c r="I35">
        <f t="shared" si="0"/>
        <v>1.9547742774383892</v>
      </c>
      <c r="J35">
        <f t="shared" si="14"/>
        <v>1.959676322752</v>
      </c>
      <c r="K35">
        <f t="shared" si="15"/>
        <v>9.2366533998522841E-3</v>
      </c>
      <c r="L35">
        <f t="shared" si="16"/>
        <v>-0.53071660280001642</v>
      </c>
      <c r="S35">
        <f t="shared" si="3"/>
        <v>1.9523433388887004</v>
      </c>
      <c r="T35">
        <f t="shared" si="4"/>
        <v>7.7521750558830456E-3</v>
      </c>
      <c r="U35">
        <f t="shared" si="5"/>
        <v>0.31358148289543253</v>
      </c>
      <c r="X35" s="5" t="s">
        <v>40</v>
      </c>
      <c r="AB35" s="3">
        <v>44964.572916666701</v>
      </c>
      <c r="AC35" s="2">
        <v>3.0510815217391301</v>
      </c>
      <c r="AD35" s="3">
        <v>44964.572916666701</v>
      </c>
      <c r="AE35" s="2">
        <v>97.660351449275296</v>
      </c>
      <c r="AF35">
        <f t="shared" si="1"/>
        <v>2.7669394948296997</v>
      </c>
      <c r="AG35">
        <f t="shared" si="6"/>
        <v>2.7632852771748353</v>
      </c>
      <c r="AH35">
        <f t="shared" si="7"/>
        <v>6.8691179216003161E-3</v>
      </c>
      <c r="AI35">
        <f t="shared" si="8"/>
        <v>0.53197771483490086</v>
      </c>
      <c r="AP35">
        <f t="shared" si="2"/>
        <v>97.376209422365861</v>
      </c>
      <c r="AQ35">
        <f t="shared" si="9"/>
        <v>97.355978354651214</v>
      </c>
      <c r="AR35">
        <f t="shared" si="10"/>
        <v>1.4638976085542005E-2</v>
      </c>
      <c r="AS35" s="34">
        <f t="shared" si="11"/>
        <v>1.3820001888402607</v>
      </c>
      <c r="AT35" s="4">
        <f t="shared" si="22"/>
        <v>100.39710351686701</v>
      </c>
      <c r="AX35" s="7">
        <f t="shared" si="23"/>
        <v>3.0550456081081001</v>
      </c>
      <c r="BB35" s="6"/>
      <c r="BC35" s="46">
        <f t="shared" si="12"/>
        <v>5.0203938891996813</v>
      </c>
      <c r="BE35" s="32">
        <f t="shared" ref="BE35:BE36" si="24">D35</f>
        <v>100.427290944105</v>
      </c>
      <c r="BG35" s="46">
        <f t="shared" ref="BG35:BG36" si="25">AC35</f>
        <v>3.0510815217391301</v>
      </c>
      <c r="BJ35">
        <f t="shared" si="13"/>
        <v>0.99952835050868738</v>
      </c>
    </row>
    <row r="36" spans="1:62">
      <c r="A36">
        <v>52</v>
      </c>
      <c r="B36" s="1">
        <v>44964.576388888898</v>
      </c>
      <c r="C36" s="9">
        <v>0.57638888888888895</v>
      </c>
      <c r="D36">
        <v>100.453285066503</v>
      </c>
      <c r="E36" s="1">
        <v>44964.576388888898</v>
      </c>
      <c r="F36">
        <v>3.0515473520249201</v>
      </c>
      <c r="G36" s="1">
        <v>44964.576388888898</v>
      </c>
      <c r="H36">
        <v>98.483431358884999</v>
      </c>
      <c r="I36">
        <f t="shared" si="0"/>
        <v>1.9698537076180003</v>
      </c>
      <c r="J36">
        <f t="shared" si="14"/>
        <v>1.9580742043036394</v>
      </c>
      <c r="K36">
        <f t="shared" si="15"/>
        <v>9.2532361558975741E-3</v>
      </c>
      <c r="L36">
        <f t="shared" si="16"/>
        <v>1.2730144476917022</v>
      </c>
      <c r="S36">
        <f t="shared" si="3"/>
        <v>1.9554992548896639</v>
      </c>
      <c r="T36">
        <f t="shared" ref="T36:T52" si="26">_xlfn.STDEV.P(I34:I36)</f>
        <v>1.1435886523905453E-2</v>
      </c>
      <c r="U36" s="4">
        <f t="shared" si="5"/>
        <v>1.2552111896467284</v>
      </c>
      <c r="V36" s="5">
        <f>D36</f>
        <v>100.453285066503</v>
      </c>
      <c r="W36" s="5">
        <f>W34</f>
        <v>100.402188974659</v>
      </c>
      <c r="X36" s="31">
        <f>(W36-V36)</f>
        <v>-5.109609184400199E-2</v>
      </c>
      <c r="Y36">
        <f>Y34</f>
        <v>3.05252124183006</v>
      </c>
      <c r="Z36">
        <f>F36</f>
        <v>3.0515473520249201</v>
      </c>
      <c r="AA36">
        <f>Y36-Z36</f>
        <v>9.7388980513990475E-4</v>
      </c>
      <c r="AB36" s="3">
        <v>44964.576388888898</v>
      </c>
      <c r="AC36" s="2">
        <v>3.0515473520249201</v>
      </c>
      <c r="AD36" s="3">
        <v>44964.576388888898</v>
      </c>
      <c r="AE36" s="2">
        <v>97.656383489096498</v>
      </c>
      <c r="AF36">
        <f t="shared" si="1"/>
        <v>2.7969015774065014</v>
      </c>
      <c r="AG36">
        <f t="shared" si="6"/>
        <v>2.7725014099672669</v>
      </c>
      <c r="AH36">
        <f t="shared" si="7"/>
        <v>1.8084826244133177E-2</v>
      </c>
      <c r="AI36" s="4">
        <f t="shared" si="8"/>
        <v>1.3492066282444937</v>
      </c>
      <c r="AJ36" s="4">
        <f>D36</f>
        <v>100.453285066503</v>
      </c>
      <c r="AK36">
        <f>AVERAGE(AK33:AK34)</f>
        <v>100.39964624576299</v>
      </c>
      <c r="AL36">
        <f>AK36-AJ36</f>
        <v>-5.3638820740005144E-2</v>
      </c>
      <c r="AM36">
        <f>AVERAGE(AM33:AM34)</f>
        <v>3.0537834249690801</v>
      </c>
      <c r="AN36" s="4">
        <f>AC36</f>
        <v>3.0515473520249201</v>
      </c>
      <c r="AO36">
        <f>AM36-AN36</f>
        <v>2.2360729441599503E-3</v>
      </c>
      <c r="AP36">
        <f t="shared" si="2"/>
        <v>97.401737714478074</v>
      </c>
      <c r="AQ36">
        <f t="shared" si="9"/>
        <v>97.375871623224285</v>
      </c>
      <c r="AR36">
        <f t="shared" si="10"/>
        <v>2.12588229280689E-2</v>
      </c>
      <c r="AS36">
        <f t="shared" si="11"/>
        <v>1.2167226445842902</v>
      </c>
      <c r="BB36" s="6"/>
      <c r="BC36" s="46">
        <f t="shared" si="12"/>
        <v>5.1988244796007166</v>
      </c>
      <c r="BE36" s="32">
        <f t="shared" si="24"/>
        <v>100.453285066503</v>
      </c>
      <c r="BG36" s="46">
        <f t="shared" si="25"/>
        <v>3.0515473520249201</v>
      </c>
      <c r="BJ36" s="4">
        <f t="shared" si="13"/>
        <v>1.0001526771023557</v>
      </c>
    </row>
    <row r="37" spans="1:62">
      <c r="A37">
        <v>53</v>
      </c>
      <c r="B37" s="1">
        <v>44964.579861111102</v>
      </c>
      <c r="C37" s="9">
        <v>0.57986111111111105</v>
      </c>
      <c r="D37">
        <v>100.44507656144999</v>
      </c>
      <c r="E37" s="1">
        <v>44964.579861111102</v>
      </c>
      <c r="F37">
        <v>3.0505674740484401</v>
      </c>
      <c r="G37" s="1">
        <v>44964.579861111102</v>
      </c>
      <c r="H37">
        <v>98.4783246753246</v>
      </c>
      <c r="I37">
        <f t="shared" si="0"/>
        <v>1.9667518861253939</v>
      </c>
      <c r="J37">
        <f t="shared" si="14"/>
        <v>1.9588841718813597</v>
      </c>
      <c r="K37">
        <f t="shared" si="15"/>
        <v>1.0038332831084218E-2</v>
      </c>
      <c r="L37">
        <f t="shared" si="16"/>
        <v>0.78376702351125704</v>
      </c>
      <c r="S37">
        <f t="shared" si="3"/>
        <v>1.9637932903939277</v>
      </c>
      <c r="T37">
        <f t="shared" si="26"/>
        <v>6.5019110094457948E-3</v>
      </c>
      <c r="U37">
        <f t="shared" si="5"/>
        <v>0.45503479318126755</v>
      </c>
      <c r="X37" s="5" t="s">
        <v>40</v>
      </c>
      <c r="AA37" s="6" t="s">
        <v>40</v>
      </c>
      <c r="AB37" s="3">
        <v>44964.579861111102</v>
      </c>
      <c r="AC37" s="2">
        <v>3.0505674740484401</v>
      </c>
      <c r="AD37" s="3">
        <v>44964.579861111102</v>
      </c>
      <c r="AE37" s="2">
        <v>97.664500000000004</v>
      </c>
      <c r="AF37">
        <f t="shared" si="1"/>
        <v>2.7805765614499904</v>
      </c>
      <c r="AG37">
        <f t="shared" si="6"/>
        <v>2.7814725445620638</v>
      </c>
      <c r="AH37">
        <f t="shared" si="7"/>
        <v>1.2248365534160357E-2</v>
      </c>
      <c r="AI37">
        <f t="shared" si="8"/>
        <v>-7.3151238797905138E-2</v>
      </c>
      <c r="AP37">
        <f t="shared" si="2"/>
        <v>97.394509087401559</v>
      </c>
      <c r="AQ37">
        <f t="shared" si="9"/>
        <v>97.39081874141516</v>
      </c>
      <c r="AR37">
        <f t="shared" si="10"/>
        <v>1.0743600100093509E-2</v>
      </c>
      <c r="AS37">
        <f t="shared" si="11"/>
        <v>0.34349249339308152</v>
      </c>
      <c r="BB37" s="6"/>
      <c r="BC37">
        <f t="shared" si="12"/>
        <v>-1.6417010106010821</v>
      </c>
      <c r="BJ37">
        <f t="shared" si="13"/>
        <v>0.99967889143983635</v>
      </c>
    </row>
    <row r="38" spans="1:62">
      <c r="A38">
        <v>54</v>
      </c>
      <c r="B38" s="1">
        <v>44964.583333333299</v>
      </c>
      <c r="C38" s="9">
        <v>0.58333333333333304</v>
      </c>
      <c r="D38">
        <v>100.443664802416</v>
      </c>
      <c r="E38" s="1">
        <v>44964.583333333299</v>
      </c>
      <c r="F38">
        <v>3.0524050955413999</v>
      </c>
      <c r="G38" s="1">
        <v>44964.583333333299</v>
      </c>
      <c r="H38">
        <v>98.478476981132005</v>
      </c>
      <c r="I38">
        <f t="shared" si="0"/>
        <v>1.9651878212839904</v>
      </c>
      <c r="J38">
        <f t="shared" si="14"/>
        <v>1.9587271220818991</v>
      </c>
      <c r="K38">
        <f t="shared" si="15"/>
        <v>9.9070122792939436E-3</v>
      </c>
      <c r="L38">
        <f t="shared" si="16"/>
        <v>0.6521339653120618</v>
      </c>
      <c r="S38">
        <f t="shared" si="3"/>
        <v>1.9672644716757948</v>
      </c>
      <c r="T38">
        <f t="shared" si="26"/>
        <v>1.9390172391076446E-3</v>
      </c>
      <c r="U38">
        <f t="shared" si="5"/>
        <v>-1.0709808814077773</v>
      </c>
      <c r="X38" s="5" t="s">
        <v>40</v>
      </c>
      <c r="AA38" s="6" t="s">
        <v>40</v>
      </c>
      <c r="AB38" s="3">
        <v>44964.583333333299</v>
      </c>
      <c r="AC38" s="2">
        <v>3.0524050955413999</v>
      </c>
      <c r="AD38" s="3">
        <v>44964.583333333299</v>
      </c>
      <c r="AE38" s="2">
        <v>97.649354458598694</v>
      </c>
      <c r="AF38">
        <f t="shared" si="1"/>
        <v>2.7943103438173011</v>
      </c>
      <c r="AG38">
        <f t="shared" si="6"/>
        <v>2.7905961608912642</v>
      </c>
      <c r="AH38">
        <f t="shared" si="7"/>
        <v>7.1634676240459466E-3</v>
      </c>
      <c r="AI38">
        <f t="shared" si="8"/>
        <v>0.51848952504083468</v>
      </c>
      <c r="AP38">
        <f t="shared" si="2"/>
        <v>97.391259706874592</v>
      </c>
      <c r="AQ38">
        <f t="shared" si="9"/>
        <v>97.395835502918089</v>
      </c>
      <c r="AR38">
        <f t="shared" si="10"/>
        <v>4.3792460862949372E-3</v>
      </c>
      <c r="AS38">
        <f t="shared" si="11"/>
        <v>-1.0448821448552683</v>
      </c>
      <c r="BB38" s="6"/>
      <c r="BC38">
        <f t="shared" si="12"/>
        <v>-0.28235180679985206</v>
      </c>
      <c r="BJ38">
        <f t="shared" si="13"/>
        <v>1.0006023867718359</v>
      </c>
    </row>
    <row r="39" spans="1:62">
      <c r="A39">
        <v>55</v>
      </c>
      <c r="B39" s="1">
        <v>44964.586805555598</v>
      </c>
      <c r="C39" s="9">
        <v>0.58680555555555602</v>
      </c>
      <c r="D39">
        <v>100.43980686342501</v>
      </c>
      <c r="E39" s="1">
        <v>44964.586805555598</v>
      </c>
      <c r="F39">
        <v>3.0515513333333302</v>
      </c>
      <c r="G39" s="1">
        <v>44964.586805555598</v>
      </c>
      <c r="H39">
        <v>98.477062727272695</v>
      </c>
      <c r="I39">
        <f t="shared" si="0"/>
        <v>1.9627441361523097</v>
      </c>
      <c r="J39">
        <f t="shared" si="14"/>
        <v>1.9596874944156752</v>
      </c>
      <c r="K39">
        <f t="shared" si="15"/>
        <v>1.0248139134802051E-2</v>
      </c>
      <c r="L39">
        <f t="shared" si="16"/>
        <v>0.2982630989322031</v>
      </c>
      <c r="S39">
        <f t="shared" si="3"/>
        <v>1.9648946145205646</v>
      </c>
      <c r="T39">
        <f t="shared" si="26"/>
        <v>1.6492407579000296E-3</v>
      </c>
      <c r="U39" s="7">
        <f t="shared" si="5"/>
        <v>-1.3039202178056017</v>
      </c>
      <c r="W39" s="5">
        <f>D39</f>
        <v>100.43980686342501</v>
      </c>
      <c r="X39" s="5" t="s">
        <v>40</v>
      </c>
      <c r="Y39">
        <f>F39</f>
        <v>3.0515513333333302</v>
      </c>
      <c r="AA39" s="6" t="s">
        <v>40</v>
      </c>
      <c r="AB39" s="3">
        <v>44964.586805555598</v>
      </c>
      <c r="AC39" s="2">
        <v>3.0515513333333302</v>
      </c>
      <c r="AD39" s="3">
        <v>44964.586805555598</v>
      </c>
      <c r="AE39" s="2">
        <v>97.656317666666595</v>
      </c>
      <c r="AF39">
        <f t="shared" si="1"/>
        <v>2.7834891967584099</v>
      </c>
      <c r="AG39">
        <f t="shared" si="6"/>
        <v>2.7861253673419006</v>
      </c>
      <c r="AH39">
        <f t="shared" si="7"/>
        <v>5.9085385128704211E-3</v>
      </c>
      <c r="AI39">
        <f t="shared" si="8"/>
        <v>-0.446162884061506</v>
      </c>
      <c r="AP39">
        <f t="shared" si="2"/>
        <v>97.388255530091669</v>
      </c>
      <c r="AQ39">
        <f t="shared" si="9"/>
        <v>97.391341441455936</v>
      </c>
      <c r="AR39">
        <f t="shared" si="10"/>
        <v>2.5536581816889398E-3</v>
      </c>
      <c r="AS39">
        <f t="shared" si="11"/>
        <v>-1.2084277317903678</v>
      </c>
      <c r="BB39" s="6"/>
      <c r="BC39">
        <f t="shared" si="12"/>
        <v>-0.77158779819797019</v>
      </c>
      <c r="BJ39">
        <f t="shared" si="13"/>
        <v>0.99972029852482003</v>
      </c>
    </row>
    <row r="40" spans="1:62">
      <c r="A40">
        <v>56</v>
      </c>
      <c r="B40" s="1">
        <v>44964.590277777803</v>
      </c>
      <c r="C40" s="9">
        <v>0.59027777777777801</v>
      </c>
      <c r="D40">
        <v>100.444783877462</v>
      </c>
      <c r="E40" s="1">
        <v>44964.590277777803</v>
      </c>
      <c r="F40">
        <v>3.0548586440677901</v>
      </c>
      <c r="G40" s="1">
        <v>44964.590277777803</v>
      </c>
      <c r="H40">
        <v>98.472316710875305</v>
      </c>
      <c r="I40">
        <f t="shared" si="0"/>
        <v>1.9724671665866964</v>
      </c>
      <c r="J40">
        <f t="shared" si="14"/>
        <v>1.9638623657236167</v>
      </c>
      <c r="K40">
        <f t="shared" si="15"/>
        <v>5.0960008701813071E-3</v>
      </c>
      <c r="L40">
        <f t="shared" si="16"/>
        <v>1.6885399124301057</v>
      </c>
      <c r="S40">
        <f t="shared" si="3"/>
        <v>1.9667997080076656</v>
      </c>
      <c r="T40">
        <f t="shared" si="26"/>
        <v>4.129807446235448E-3</v>
      </c>
      <c r="U40" s="4">
        <f t="shared" si="5"/>
        <v>1.3723299821634651</v>
      </c>
      <c r="V40" s="5">
        <f>D40</f>
        <v>100.444783877462</v>
      </c>
      <c r="W40" s="5">
        <f>W39</f>
        <v>100.43980686342501</v>
      </c>
      <c r="X40" s="31">
        <f>(W40-V40)</f>
        <v>-4.9770140369957971E-3</v>
      </c>
      <c r="Y40">
        <f>Y39</f>
        <v>3.0515513333333302</v>
      </c>
      <c r="Z40">
        <f>F40</f>
        <v>3.0548586440677901</v>
      </c>
      <c r="AA40">
        <f>Y40-Z40</f>
        <v>-3.3073107344598895E-3</v>
      </c>
      <c r="AB40" s="3">
        <v>44964.590277777803</v>
      </c>
      <c r="AC40" s="2">
        <v>3.0548586440677901</v>
      </c>
      <c r="AD40" s="3">
        <v>44964.590277777803</v>
      </c>
      <c r="AE40" s="2">
        <v>97.629192881355905</v>
      </c>
      <c r="AF40">
        <f t="shared" si="1"/>
        <v>2.8155909961060956</v>
      </c>
      <c r="AG40">
        <f t="shared" si="6"/>
        <v>2.7977968455606024</v>
      </c>
      <c r="AH40">
        <f t="shared" si="7"/>
        <v>1.333537028967951E-2</v>
      </c>
      <c r="AI40" s="4">
        <f t="shared" si="8"/>
        <v>1.3343574388230144</v>
      </c>
      <c r="AJ40" s="4">
        <f>D40</f>
        <v>100.444783877462</v>
      </c>
      <c r="AN40" s="4">
        <f>AC40</f>
        <v>3.0548586440677901</v>
      </c>
      <c r="AP40">
        <f t="shared" si="2"/>
        <v>97.389925233394209</v>
      </c>
      <c r="AQ40">
        <f t="shared" si="9"/>
        <v>97.389813490120162</v>
      </c>
      <c r="AR40">
        <f t="shared" si="10"/>
        <v>1.2289926648101066E-3</v>
      </c>
      <c r="AS40">
        <f t="shared" si="11"/>
        <v>9.0922653362163833E-2</v>
      </c>
      <c r="BB40" s="6"/>
      <c r="BC40">
        <f t="shared" si="12"/>
        <v>0.99540280739915943</v>
      </c>
      <c r="BJ40">
        <f t="shared" si="13"/>
        <v>1.0010838129112667</v>
      </c>
    </row>
    <row r="41" spans="1:62">
      <c r="A41">
        <v>57</v>
      </c>
      <c r="B41" s="1">
        <v>44964.59375</v>
      </c>
      <c r="C41" s="9">
        <v>0.59375</v>
      </c>
      <c r="D41">
        <v>100.448049977666</v>
      </c>
      <c r="E41" s="1">
        <v>44964.59375</v>
      </c>
      <c r="F41">
        <v>3.05607707641196</v>
      </c>
      <c r="G41" s="1">
        <v>44964.59375</v>
      </c>
      <c r="H41">
        <v>98.472802830188598</v>
      </c>
      <c r="I41">
        <f t="shared" si="0"/>
        <v>1.975247147477404</v>
      </c>
      <c r="J41">
        <f t="shared" si="14"/>
        <v>1.9674009435532782</v>
      </c>
      <c r="K41">
        <f t="shared" si="15"/>
        <v>3.4260095818533154E-3</v>
      </c>
      <c r="L41">
        <f t="shared" si="16"/>
        <v>2.2901873846719916</v>
      </c>
      <c r="S41">
        <f t="shared" si="3"/>
        <v>1.9701528167388034</v>
      </c>
      <c r="T41">
        <f t="shared" si="26"/>
        <v>5.3602540028554139E-3</v>
      </c>
      <c r="U41">
        <f t="shared" si="5"/>
        <v>0.95038980165620968</v>
      </c>
      <c r="AA41" s="6" t="s">
        <v>40</v>
      </c>
      <c r="AB41" s="3">
        <v>44964.59375</v>
      </c>
      <c r="AC41" s="2">
        <v>3.05607707641196</v>
      </c>
      <c r="AD41" s="3">
        <v>44964.59375</v>
      </c>
      <c r="AE41" s="2">
        <v>97.619212292358796</v>
      </c>
      <c r="AF41">
        <f t="shared" si="1"/>
        <v>2.8288376853072066</v>
      </c>
      <c r="AG41">
        <f t="shared" si="6"/>
        <v>2.8093059593905707</v>
      </c>
      <c r="AH41">
        <f t="shared" si="7"/>
        <v>1.9039391066973204E-2</v>
      </c>
      <c r="AI41">
        <f t="shared" si="8"/>
        <v>1.0258587497851601</v>
      </c>
      <c r="AP41">
        <f t="shared" si="2"/>
        <v>97.391972901254036</v>
      </c>
      <c r="AQ41">
        <f t="shared" si="9"/>
        <v>97.390051221579981</v>
      </c>
      <c r="AR41">
        <f t="shared" si="10"/>
        <v>1.5202229785818676E-3</v>
      </c>
      <c r="AS41" s="34">
        <f t="shared" si="11"/>
        <v>1.2640775077927899</v>
      </c>
      <c r="AT41" s="4">
        <f>D39</f>
        <v>100.43980686342501</v>
      </c>
      <c r="AX41" s="7">
        <f>AC39</f>
        <v>3.0515513333333302</v>
      </c>
      <c r="BB41" s="6"/>
      <c r="BC41">
        <f t="shared" si="12"/>
        <v>0.65322004080030638</v>
      </c>
      <c r="BJ41">
        <f t="shared" si="13"/>
        <v>1.0003988506461783</v>
      </c>
    </row>
    <row r="42" spans="1:62">
      <c r="A42">
        <v>58</v>
      </c>
      <c r="B42" s="1">
        <v>44964.597222222197</v>
      </c>
      <c r="C42" s="9">
        <v>0.59722222222222199</v>
      </c>
      <c r="D42">
        <v>100.441408717222</v>
      </c>
      <c r="E42" s="1">
        <v>44964.597222222197</v>
      </c>
      <c r="F42">
        <v>3.0514554455445499</v>
      </c>
      <c r="G42" s="1">
        <v>44964.597222222197</v>
      </c>
      <c r="H42">
        <v>98.467596216216194</v>
      </c>
      <c r="I42">
        <f t="shared" si="0"/>
        <v>1.9738125010058098</v>
      </c>
      <c r="J42">
        <f t="shared" si="14"/>
        <v>1.9684796315251589</v>
      </c>
      <c r="K42">
        <f t="shared" si="15"/>
        <v>4.6565380709950007E-3</v>
      </c>
      <c r="L42">
        <f t="shared" si="16"/>
        <v>1.1452433974219409</v>
      </c>
      <c r="S42">
        <f t="shared" si="3"/>
        <v>1.9738422716899702</v>
      </c>
      <c r="T42">
        <f t="shared" si="26"/>
        <v>1.1351176615668319E-3</v>
      </c>
      <c r="U42">
        <f t="shared" si="5"/>
        <v>-2.6226958815204045E-2</v>
      </c>
      <c r="AA42" s="6" t="s">
        <v>40</v>
      </c>
      <c r="AB42" s="3">
        <v>44964.597222222197</v>
      </c>
      <c r="AC42" s="2">
        <v>3.0514554455445499</v>
      </c>
      <c r="AD42" s="3">
        <v>44964.597222222197</v>
      </c>
      <c r="AE42" s="2">
        <v>97.657301320132007</v>
      </c>
      <c r="AF42">
        <f t="shared" si="1"/>
        <v>2.784107397089997</v>
      </c>
      <c r="AG42">
        <f t="shared" si="6"/>
        <v>2.8095120261677664</v>
      </c>
      <c r="AH42">
        <f t="shared" si="7"/>
        <v>1.8760154186146637E-2</v>
      </c>
      <c r="AI42" s="7">
        <f t="shared" si="8"/>
        <v>-1.3541801856047304</v>
      </c>
      <c r="AJ42">
        <f>AJ40</f>
        <v>100.444783877462</v>
      </c>
      <c r="AK42" s="7">
        <f>D42</f>
        <v>100.441408717222</v>
      </c>
      <c r="AL42">
        <f>AK42-AJ42</f>
        <v>-3.375160239997399E-3</v>
      </c>
      <c r="AM42" s="7">
        <f>AC42</f>
        <v>3.0514554455445499</v>
      </c>
      <c r="AN42">
        <f>AN40</f>
        <v>3.0548586440677901</v>
      </c>
      <c r="AO42">
        <f>AM42-AN42</f>
        <v>-3.4031985232401141E-3</v>
      </c>
      <c r="AP42">
        <f t="shared" si="2"/>
        <v>97.389953271677456</v>
      </c>
      <c r="AQ42">
        <f t="shared" si="9"/>
        <v>97.3906171354419</v>
      </c>
      <c r="AR42">
        <f t="shared" si="10"/>
        <v>9.5873953339748613E-4</v>
      </c>
      <c r="AS42">
        <f t="shared" si="11"/>
        <v>-0.69243391069077731</v>
      </c>
      <c r="BA42" s="6" t="s">
        <v>40</v>
      </c>
      <c r="BB42" s="6"/>
      <c r="BC42">
        <f t="shared" si="12"/>
        <v>-1.3282520887997862</v>
      </c>
      <c r="BJ42">
        <f t="shared" si="13"/>
        <v>0.99848772437610234</v>
      </c>
    </row>
    <row r="43" spans="1:62">
      <c r="A43">
        <v>59</v>
      </c>
      <c r="B43" s="1">
        <v>44964.600694444402</v>
      </c>
      <c r="C43" s="9">
        <v>0.60069444444444398</v>
      </c>
      <c r="D43">
        <v>100.428015803891</v>
      </c>
      <c r="E43" s="1">
        <v>44964.600694444402</v>
      </c>
      <c r="F43">
        <v>3.0536069930069898</v>
      </c>
      <c r="G43" s="1">
        <v>44964.600694444402</v>
      </c>
      <c r="H43">
        <v>98.451091752577298</v>
      </c>
      <c r="I43">
        <f t="shared" si="0"/>
        <v>1.9769240513137021</v>
      </c>
      <c r="J43">
        <f t="shared" si="14"/>
        <v>1.969891754501242</v>
      </c>
      <c r="K43">
        <f t="shared" si="15"/>
        <v>4.9779648505482296E-3</v>
      </c>
      <c r="L43">
        <f t="shared" si="16"/>
        <v>1.4126851079885823</v>
      </c>
      <c r="S43">
        <f t="shared" si="3"/>
        <v>1.9753278999323054</v>
      </c>
      <c r="T43">
        <f t="shared" si="26"/>
        <v>1.2715678115003005E-3</v>
      </c>
      <c r="U43" s="4">
        <f t="shared" si="5"/>
        <v>1.2552624932471443</v>
      </c>
      <c r="V43" s="5">
        <f>D43</f>
        <v>100.428015803891</v>
      </c>
      <c r="Z43">
        <f>F43</f>
        <v>3.0536069930069898</v>
      </c>
      <c r="AA43" s="6" t="s">
        <v>40</v>
      </c>
      <c r="AB43" s="3">
        <v>44964.600694444402</v>
      </c>
      <c r="AC43" s="2">
        <v>3.0536069930069898</v>
      </c>
      <c r="AD43" s="3">
        <v>44964.600694444402</v>
      </c>
      <c r="AE43" s="2">
        <v>97.639655594405596</v>
      </c>
      <c r="AF43">
        <f t="shared" si="1"/>
        <v>2.7883602094854041</v>
      </c>
      <c r="AG43">
        <f t="shared" si="6"/>
        <v>2.8004350972942027</v>
      </c>
      <c r="AH43">
        <f t="shared" si="7"/>
        <v>2.0158569024858259E-2</v>
      </c>
      <c r="AI43">
        <f t="shared" si="8"/>
        <v>-0.59899528552391978</v>
      </c>
      <c r="AP43">
        <f t="shared" si="2"/>
        <v>97.374408810884006</v>
      </c>
      <c r="AQ43">
        <f t="shared" si="9"/>
        <v>97.385444994605166</v>
      </c>
      <c r="AR43">
        <f t="shared" si="10"/>
        <v>7.8471964952266035E-3</v>
      </c>
      <c r="AS43" s="7">
        <f t="shared" si="11"/>
        <v>-1.4063855451909637</v>
      </c>
      <c r="AT43">
        <f>AVERAGE(AT29:AT41)</f>
        <v>100.401488231781</v>
      </c>
      <c r="AU43" s="7">
        <f>D43</f>
        <v>100.428015803891</v>
      </c>
      <c r="AV43">
        <f t="shared" si="19"/>
        <v>2.6527572109998232E-2</v>
      </c>
      <c r="AW43" s="4">
        <f>AC41</f>
        <v>3.05607707641196</v>
      </c>
      <c r="AX43" s="20">
        <f>AVERAGE(AX34:AX42)</f>
        <v>3.0544263234756435</v>
      </c>
      <c r="AY43">
        <f t="shared" si="20"/>
        <v>1.6507529363165574E-3</v>
      </c>
      <c r="BA43">
        <f>AVERAGE(AX29:AX42)</f>
        <v>3.0553368658944029</v>
      </c>
      <c r="BB43" s="6">
        <f t="shared" si="21"/>
        <v>-7.4021051755712719E-4</v>
      </c>
      <c r="BC43" s="32">
        <f t="shared" si="12"/>
        <v>-2.6785826662006684</v>
      </c>
      <c r="BD43" s="46">
        <f>D43</f>
        <v>100.428015803891</v>
      </c>
      <c r="BE43">
        <f>AVERAGE(BE35:BE36)</f>
        <v>100.440288005304</v>
      </c>
      <c r="BF43">
        <f t="shared" ref="BF43:BF47" si="27">BE43-BD43</f>
        <v>1.2272201412997674E-2</v>
      </c>
      <c r="BG43">
        <f>AVERAGE(BG35:BG36)</f>
        <v>3.0513144368820253</v>
      </c>
      <c r="BH43" s="32">
        <f>AC43</f>
        <v>3.0536069930069898</v>
      </c>
      <c r="BI43">
        <f t="shared" ref="BI43:BI47" si="28">BG43-BH43</f>
        <v>-2.2925561249644844E-3</v>
      </c>
      <c r="BJ43">
        <f t="shared" si="13"/>
        <v>1.0007050889324245</v>
      </c>
    </row>
    <row r="44" spans="1:62">
      <c r="A44">
        <v>60</v>
      </c>
      <c r="B44" s="1">
        <v>44964.604166666701</v>
      </c>
      <c r="C44" s="9">
        <v>0.60416666666666696</v>
      </c>
      <c r="D44">
        <v>100.427501458135</v>
      </c>
      <c r="E44" s="1">
        <v>44964.604166666701</v>
      </c>
      <c r="F44">
        <v>3.0530683006535901</v>
      </c>
      <c r="G44" s="1">
        <v>44964.604166666701</v>
      </c>
      <c r="H44">
        <v>98.454483006535895</v>
      </c>
      <c r="I44">
        <f t="shared" si="0"/>
        <v>1.9730184515991027</v>
      </c>
      <c r="J44">
        <f t="shared" si="14"/>
        <v>1.9722390005071844</v>
      </c>
      <c r="K44">
        <f t="shared" si="15"/>
        <v>4.9735110726845328E-3</v>
      </c>
      <c r="L44">
        <f t="shared" si="16"/>
        <v>0.15672048991692042</v>
      </c>
      <c r="S44">
        <f t="shared" si="3"/>
        <v>1.974585001306205</v>
      </c>
      <c r="T44">
        <f t="shared" si="26"/>
        <v>1.6854267151580073E-3</v>
      </c>
      <c r="U44">
        <f t="shared" si="5"/>
        <v>-0.92946770868965112</v>
      </c>
      <c r="AA44" s="6" t="s">
        <v>40</v>
      </c>
      <c r="AB44" s="3">
        <v>44964.604166666701</v>
      </c>
      <c r="AC44" s="2">
        <v>3.0530683006535901</v>
      </c>
      <c r="AD44" s="3">
        <v>44964.604166666701</v>
      </c>
      <c r="AE44" s="2">
        <v>97.6439310457516</v>
      </c>
      <c r="AF44">
        <f t="shared" si="1"/>
        <v>2.7835704123833978</v>
      </c>
      <c r="AG44">
        <f t="shared" si="6"/>
        <v>2.7853460063195996</v>
      </c>
      <c r="AH44">
        <f t="shared" si="7"/>
        <v>2.1426080194223824E-3</v>
      </c>
      <c r="AI44">
        <f t="shared" si="8"/>
        <v>-0.82870684703240016</v>
      </c>
      <c r="AP44">
        <f t="shared" si="2"/>
        <v>97.374433157481405</v>
      </c>
      <c r="AQ44">
        <f t="shared" si="9"/>
        <v>97.379598413347637</v>
      </c>
      <c r="AR44">
        <f t="shared" si="10"/>
        <v>7.3219972895556948E-3</v>
      </c>
      <c r="AS44">
        <f t="shared" si="11"/>
        <v>-0.70544356436720423</v>
      </c>
      <c r="AY44" s="6" t="s">
        <v>40</v>
      </c>
      <c r="BC44">
        <f t="shared" si="12"/>
        <v>-0.10286915120047979</v>
      </c>
      <c r="BJ44">
        <f t="shared" si="13"/>
        <v>0.99982358818451966</v>
      </c>
    </row>
    <row r="45" spans="1:62">
      <c r="A45" s="7">
        <v>61</v>
      </c>
      <c r="B45" s="12">
        <v>44964.607638888898</v>
      </c>
      <c r="C45" s="11">
        <v>0.60763888888888895</v>
      </c>
      <c r="D45" s="7">
        <v>100.42836758212199</v>
      </c>
      <c r="E45" s="12">
        <v>44964.607638888898</v>
      </c>
      <c r="F45" s="7">
        <v>3.05452425249169</v>
      </c>
      <c r="G45" s="12">
        <v>44964.607638888898</v>
      </c>
      <c r="H45" s="7">
        <v>98.457886378737498</v>
      </c>
      <c r="I45" s="7">
        <f t="shared" si="0"/>
        <v>1.9704812033844945</v>
      </c>
      <c r="J45">
        <f t="shared" si="14"/>
        <v>1.974293863596543</v>
      </c>
      <c r="K45">
        <f t="shared" si="15"/>
        <v>1.6138057663646144E-3</v>
      </c>
      <c r="L45" s="7">
        <f t="shared" si="16"/>
        <v>-2.3625273198999723</v>
      </c>
      <c r="M45">
        <f>D43*-1</f>
        <v>-100.428015803891</v>
      </c>
      <c r="P45">
        <f>F43</f>
        <v>3.0536069930069898</v>
      </c>
      <c r="S45">
        <f t="shared" si="3"/>
        <v>1.9734745687657664</v>
      </c>
      <c r="T45">
        <f t="shared" si="26"/>
        <v>2.6499816995616634E-3</v>
      </c>
      <c r="U45">
        <f t="shared" si="5"/>
        <v>-1.1295796426696323</v>
      </c>
      <c r="AA45" s="6" t="s">
        <v>40</v>
      </c>
      <c r="AB45" s="3">
        <v>44964.607638888898</v>
      </c>
      <c r="AC45" s="2">
        <v>3.05452425249169</v>
      </c>
      <c r="AD45" s="3">
        <v>44964.607638888898</v>
      </c>
      <c r="AE45" s="2">
        <v>97.632036544850493</v>
      </c>
      <c r="AF45">
        <f t="shared" si="1"/>
        <v>2.7963310372715</v>
      </c>
      <c r="AG45">
        <f t="shared" si="6"/>
        <v>2.7894205530467673</v>
      </c>
      <c r="AH45">
        <f t="shared" si="7"/>
        <v>5.2631823855158822E-3</v>
      </c>
      <c r="AI45" s="4">
        <f t="shared" si="8"/>
        <v>1.3129858930502141</v>
      </c>
      <c r="AJ45" s="4">
        <f>D45</f>
        <v>100.42836758212199</v>
      </c>
      <c r="AN45" s="4">
        <f>AC45</f>
        <v>3.05452425249169</v>
      </c>
      <c r="AP45">
        <f t="shared" si="2"/>
        <v>97.373843329630304</v>
      </c>
      <c r="AQ45">
        <f t="shared" si="9"/>
        <v>97.374228432665234</v>
      </c>
      <c r="AR45">
        <f t="shared" si="10"/>
        <v>2.7249030543970555E-4</v>
      </c>
      <c r="AS45" s="7">
        <f t="shared" si="11"/>
        <v>-1.4132724256304579</v>
      </c>
      <c r="AU45" s="7">
        <f>D45</f>
        <v>100.42836758212199</v>
      </c>
      <c r="AW45" s="4">
        <f>AC43</f>
        <v>3.0536069930069898</v>
      </c>
      <c r="AX45" s="20"/>
      <c r="AY45" s="6" t="s">
        <v>40</v>
      </c>
      <c r="BC45">
        <f t="shared" si="12"/>
        <v>0.17322479739902974</v>
      </c>
      <c r="BJ45">
        <f t="shared" si="13"/>
        <v>1.0004768815154865</v>
      </c>
    </row>
    <row r="46" spans="1:62">
      <c r="A46">
        <v>62</v>
      </c>
      <c r="B46" s="1">
        <v>44964.611111111102</v>
      </c>
      <c r="C46" s="9">
        <v>0.61111111111111105</v>
      </c>
      <c r="D46">
        <v>100.431024482589</v>
      </c>
      <c r="E46" s="1">
        <v>44964.611111111102</v>
      </c>
      <c r="F46">
        <v>3.0535501792114701</v>
      </c>
      <c r="G46" s="1">
        <v>44964.611111111102</v>
      </c>
      <c r="H46">
        <v>98.461447670250806</v>
      </c>
      <c r="I46">
        <f t="shared" si="0"/>
        <v>1.9695768123381896</v>
      </c>
      <c r="J46">
        <f t="shared" si="14"/>
        <v>1.9738966709561026</v>
      </c>
      <c r="K46">
        <f t="shared" si="15"/>
        <v>2.1648367705863485E-3</v>
      </c>
      <c r="L46">
        <f t="shared" si="16"/>
        <v>-1.9954662063241444</v>
      </c>
      <c r="N46">
        <f>AVERAGE(M33:M45)</f>
        <v>-100.40865128457567</v>
      </c>
      <c r="Q46">
        <f>AVERAGE(P33:P45)</f>
        <v>3.0551622168169934</v>
      </c>
      <c r="S46">
        <f t="shared" si="3"/>
        <v>1.9710254891072623</v>
      </c>
      <c r="T46">
        <f t="shared" si="26"/>
        <v>1.4568013846715177E-3</v>
      </c>
      <c r="U46">
        <f t="shared" si="5"/>
        <v>-0.99442297647137867</v>
      </c>
      <c r="AA46" s="6" t="s">
        <v>40</v>
      </c>
      <c r="AB46" s="3">
        <v>44964.611111111102</v>
      </c>
      <c r="AC46" s="2">
        <v>3.0535501792114701</v>
      </c>
      <c r="AD46" s="3">
        <v>44964.611111111102</v>
      </c>
      <c r="AE46" s="2">
        <v>97.640048028673803</v>
      </c>
      <c r="AF46">
        <f t="shared" si="1"/>
        <v>2.7909764539151922</v>
      </c>
      <c r="AG46">
        <f t="shared" si="6"/>
        <v>2.7902926345233632</v>
      </c>
      <c r="AH46">
        <f t="shared" si="7"/>
        <v>5.2318953610965002E-3</v>
      </c>
      <c r="AI46">
        <f t="shared" si="8"/>
        <v>0.13070203905716662</v>
      </c>
      <c r="AP46">
        <f t="shared" si="2"/>
        <v>97.377474303377525</v>
      </c>
      <c r="AQ46">
        <f t="shared" si="9"/>
        <v>97.375250263496412</v>
      </c>
      <c r="AR46">
        <f t="shared" si="10"/>
        <v>1.5909618197956564E-3</v>
      </c>
      <c r="AS46" s="34">
        <f t="shared" si="11"/>
        <v>1.3979215927376452</v>
      </c>
      <c r="AT46" s="4">
        <f t="shared" ref="AT46:AT47" si="29">D44</f>
        <v>100.427501458135</v>
      </c>
      <c r="AU46">
        <f>AU45</f>
        <v>100.42836758212199</v>
      </c>
      <c r="AV46">
        <f t="shared" si="19"/>
        <v>8.661239869951487E-4</v>
      </c>
      <c r="AW46">
        <f>AW45</f>
        <v>3.0536069930069898</v>
      </c>
      <c r="AX46" s="7">
        <f t="shared" ref="AX46:AX47" si="30">AC44</f>
        <v>3.0530683006535901</v>
      </c>
      <c r="AY46">
        <f t="shared" si="20"/>
        <v>5.3869235339965016E-4</v>
      </c>
      <c r="BC46">
        <f t="shared" si="12"/>
        <v>0.53138009340045755</v>
      </c>
      <c r="BJ46">
        <f t="shared" si="13"/>
        <v>0.99968110474833349</v>
      </c>
    </row>
    <row r="47" spans="1:62">
      <c r="A47">
        <v>63</v>
      </c>
      <c r="B47" s="1">
        <v>44964.614583333299</v>
      </c>
      <c r="C47" s="9">
        <v>0.61458333333333304</v>
      </c>
      <c r="D47">
        <v>100.445051917569</v>
      </c>
      <c r="E47" s="1">
        <v>44964.614583333299</v>
      </c>
      <c r="F47">
        <v>3.0525745398773001</v>
      </c>
      <c r="G47" s="1">
        <v>44964.614583333299</v>
      </c>
      <c r="H47">
        <v>98.479247151898704</v>
      </c>
      <c r="I47">
        <f t="shared" si="0"/>
        <v>1.965804765670299</v>
      </c>
      <c r="J47">
        <f t="shared" si="14"/>
        <v>1.9727626039282598</v>
      </c>
      <c r="K47">
        <f t="shared" si="15"/>
        <v>2.6015165862389913E-3</v>
      </c>
      <c r="L47">
        <f t="shared" si="16"/>
        <v>-2.6745315769904967</v>
      </c>
      <c r="S47">
        <f t="shared" si="3"/>
        <v>1.9686209271309945</v>
      </c>
      <c r="T47">
        <f t="shared" si="26"/>
        <v>2.0252662081297508E-3</v>
      </c>
      <c r="U47" s="7">
        <f t="shared" si="5"/>
        <v>-1.3905142195089593</v>
      </c>
      <c r="V47" s="5">
        <f>V43</f>
        <v>100.428015803891</v>
      </c>
      <c r="W47" s="5">
        <f>D47</f>
        <v>100.445051917569</v>
      </c>
      <c r="X47" s="5">
        <f>(W47-V47)</f>
        <v>1.7036113678003062E-2</v>
      </c>
      <c r="Y47">
        <f>F47</f>
        <v>3.0525745398773001</v>
      </c>
      <c r="Z47">
        <f>Z43</f>
        <v>3.0536069930069898</v>
      </c>
      <c r="AA47" s="32">
        <f>(Y47-Z47)*-1</f>
        <v>1.0324531296896922E-3</v>
      </c>
      <c r="AB47" s="3">
        <v>44964.614583333299</v>
      </c>
      <c r="AC47" s="2">
        <v>3.0525745398773001</v>
      </c>
      <c r="AD47" s="3">
        <v>44964.614583333299</v>
      </c>
      <c r="AE47" s="2">
        <v>97.648806441717795</v>
      </c>
      <c r="AF47">
        <f t="shared" si="1"/>
        <v>2.7962454758512081</v>
      </c>
      <c r="AG47">
        <f t="shared" si="6"/>
        <v>2.7945176556793001</v>
      </c>
      <c r="AH47">
        <f t="shared" si="7"/>
        <v>2.504251403746726E-3</v>
      </c>
      <c r="AI47">
        <f t="shared" si="8"/>
        <v>0.68995475826544705</v>
      </c>
      <c r="AP47">
        <f t="shared" si="2"/>
        <v>97.392477377691705</v>
      </c>
      <c r="AQ47">
        <f t="shared" si="9"/>
        <v>97.381265003566511</v>
      </c>
      <c r="AR47">
        <f t="shared" si="10"/>
        <v>8.0657296727464235E-3</v>
      </c>
      <c r="AS47" s="34">
        <f t="shared" si="11"/>
        <v>1.3901252062884497</v>
      </c>
      <c r="AT47" s="4">
        <f t="shared" si="29"/>
        <v>100.42836758212199</v>
      </c>
      <c r="AU47">
        <f>D53</f>
        <v>100.48</v>
      </c>
      <c r="AV47">
        <f t="shared" si="19"/>
        <v>5.1632417878010983E-2</v>
      </c>
      <c r="AX47" s="7">
        <f t="shared" si="30"/>
        <v>3.05452425249169</v>
      </c>
      <c r="BC47" s="46">
        <f t="shared" si="12"/>
        <v>2.8054869960016049</v>
      </c>
      <c r="BD47">
        <f>D53</f>
        <v>100.48</v>
      </c>
      <c r="BE47" s="32">
        <f>D47</f>
        <v>100.445051917569</v>
      </c>
      <c r="BF47">
        <f t="shared" si="27"/>
        <v>-3.4948082431000671E-2</v>
      </c>
      <c r="BG47" s="46">
        <f>AC47</f>
        <v>3.0525745398773001</v>
      </c>
      <c r="BH47">
        <f>AC53</f>
        <v>3.0482890034364201</v>
      </c>
      <c r="BI47">
        <f t="shared" si="28"/>
        <v>4.2855364408800334E-3</v>
      </c>
      <c r="BJ47">
        <f t="shared" si="13"/>
        <v>0.99968049015836968</v>
      </c>
    </row>
    <row r="48" spans="1:62">
      <c r="A48">
        <v>64</v>
      </c>
      <c r="B48" s="1">
        <v>44964.618055555598</v>
      </c>
      <c r="C48" s="9">
        <v>0.61805555555555602</v>
      </c>
      <c r="D48">
        <v>100.45366955724801</v>
      </c>
      <c r="E48" s="1">
        <v>44964.618055555598</v>
      </c>
      <c r="F48">
        <v>3.0524689768976798</v>
      </c>
      <c r="G48" s="1">
        <v>44964.618055555598</v>
      </c>
      <c r="H48">
        <v>98.479247619047598</v>
      </c>
      <c r="I48">
        <f t="shared" si="0"/>
        <v>1.9744219382004076</v>
      </c>
      <c r="J48">
        <f t="shared" si="14"/>
        <v>1.9711610568611575</v>
      </c>
      <c r="K48">
        <f t="shared" si="15"/>
        <v>3.6965905115973721E-3</v>
      </c>
      <c r="L48">
        <f t="shared" si="16"/>
        <v>0.88213215096983311</v>
      </c>
      <c r="S48">
        <f t="shared" si="3"/>
        <v>1.9699345054029653</v>
      </c>
      <c r="T48">
        <f t="shared" si="26"/>
        <v>3.5270264954921776E-3</v>
      </c>
      <c r="U48" s="4">
        <f t="shared" si="5"/>
        <v>1.272299145803848</v>
      </c>
      <c r="V48" s="5">
        <f>D48</f>
        <v>100.45366955724801</v>
      </c>
      <c r="X48" s="5" t="s">
        <v>40</v>
      </c>
      <c r="Z48">
        <f>F48</f>
        <v>3.0524689768976798</v>
      </c>
      <c r="AA48" s="32"/>
      <c r="AB48" s="3">
        <v>44964.618055555598</v>
      </c>
      <c r="AC48" s="2">
        <v>3.0524689768976798</v>
      </c>
      <c r="AD48" s="3">
        <v>44964.618055555598</v>
      </c>
      <c r="AE48" s="2">
        <v>97.648873267326707</v>
      </c>
      <c r="AF48">
        <f t="shared" si="1"/>
        <v>2.804796289921299</v>
      </c>
      <c r="AG48">
        <f t="shared" si="6"/>
        <v>2.7973394065625663</v>
      </c>
      <c r="AH48">
        <f t="shared" si="7"/>
        <v>5.6947039788363199E-3</v>
      </c>
      <c r="AI48" s="4">
        <f t="shared" si="8"/>
        <v>1.3094417877461835</v>
      </c>
      <c r="AJ48" s="4">
        <f t="shared" ref="AJ48:AJ49" si="31">D48</f>
        <v>100.45366955724801</v>
      </c>
      <c r="AN48" s="4">
        <f t="shared" ref="AN48:AN49" si="32">AC48</f>
        <v>3.0524689768976798</v>
      </c>
      <c r="AP48">
        <f t="shared" ref="AP48:AP50" si="33">D48-AC48</f>
        <v>97.40120058035032</v>
      </c>
      <c r="AQ48">
        <f t="shared" ref="AQ48:AQ50" si="34">AVERAGE(AP46:AP48)</f>
        <v>97.390384087139864</v>
      </c>
      <c r="AR48">
        <f t="shared" si="10"/>
        <v>9.7986547970731648E-3</v>
      </c>
      <c r="AS48">
        <f t="shared" ref="AS48:AS50" si="35">(AP48-AQ48)/AR48</f>
        <v>1.1038753210988317</v>
      </c>
      <c r="BC48">
        <f t="shared" si="12"/>
        <v>1.7235279358004618</v>
      </c>
      <c r="BJ48">
        <f t="shared" si="13"/>
        <v>0.99996541837775255</v>
      </c>
    </row>
    <row r="49" spans="1:62">
      <c r="A49">
        <v>65</v>
      </c>
      <c r="B49" s="1">
        <v>44964.621527777803</v>
      </c>
      <c r="C49" s="9">
        <v>0.62152777777777801</v>
      </c>
      <c r="D49">
        <v>100.44974944998999</v>
      </c>
      <c r="E49" s="1">
        <v>44964.621527777803</v>
      </c>
      <c r="F49">
        <v>3.0589555555555501</v>
      </c>
      <c r="G49" s="1">
        <v>44964.621527777803</v>
      </c>
      <c r="H49">
        <v>98.481200000000001</v>
      </c>
      <c r="I49">
        <f t="shared" si="0"/>
        <v>1.9685494499899931</v>
      </c>
      <c r="J49">
        <f t="shared" si="14"/>
        <v>1.9706606342384987</v>
      </c>
      <c r="K49">
        <f t="shared" si="15"/>
        <v>2.9830533047340837E-3</v>
      </c>
      <c r="L49">
        <f t="shared" si="16"/>
        <v>-0.70772595486480372</v>
      </c>
      <c r="S49">
        <f t="shared" si="3"/>
        <v>1.9695920512868998</v>
      </c>
      <c r="T49">
        <f t="shared" si="26"/>
        <v>3.594363986544117E-3</v>
      </c>
      <c r="U49">
        <f t="shared" si="5"/>
        <v>-0.29006558623717199</v>
      </c>
      <c r="X49" s="5" t="s">
        <v>40</v>
      </c>
      <c r="AA49" s="32"/>
      <c r="AB49" s="3">
        <v>44964.621527777803</v>
      </c>
      <c r="AC49" s="2">
        <v>3.0589555555555501</v>
      </c>
      <c r="AD49" s="3">
        <v>44964.621527777803</v>
      </c>
      <c r="AE49" s="2">
        <v>97.595410555555503</v>
      </c>
      <c r="AF49">
        <f t="shared" si="1"/>
        <v>2.8543388944344912</v>
      </c>
      <c r="AG49">
        <f t="shared" si="6"/>
        <v>2.8184602200689994</v>
      </c>
      <c r="AH49">
        <f t="shared" si="7"/>
        <v>2.5609094230813947E-2</v>
      </c>
      <c r="AI49" s="4">
        <f t="shared" si="8"/>
        <v>1.4010130167868651</v>
      </c>
      <c r="AJ49" s="4">
        <f t="shared" si="31"/>
        <v>100.44974944998999</v>
      </c>
      <c r="AN49" s="4">
        <f t="shared" si="32"/>
        <v>3.0589555555555501</v>
      </c>
      <c r="AO49" t="s">
        <v>40</v>
      </c>
      <c r="AP49">
        <f t="shared" si="33"/>
        <v>97.390793894434438</v>
      </c>
      <c r="AQ49">
        <f t="shared" si="34"/>
        <v>97.394823950825483</v>
      </c>
      <c r="AR49">
        <f t="shared" si="10"/>
        <v>4.5610365811656799E-3</v>
      </c>
      <c r="AS49">
        <f t="shared" si="35"/>
        <v>-0.88358343971337916</v>
      </c>
      <c r="AW49">
        <f>AVERAGE(AW43:AW45)</f>
        <v>3.0548420347094751</v>
      </c>
      <c r="AX49">
        <f>AX46</f>
        <v>3.0530683006535901</v>
      </c>
      <c r="AZ49">
        <f t="shared" ref="AZ49" si="36">AW49-AX49</f>
        <v>1.7737340558849901E-3</v>
      </c>
      <c r="BA49">
        <f>AVERAGE(AX46:AX47)</f>
        <v>3.0537962765726401</v>
      </c>
      <c r="BB49">
        <f>BA49-F56</f>
        <v>-2.4754215405597968E-3</v>
      </c>
      <c r="BC49">
        <f t="shared" si="12"/>
        <v>-0.784021451602257</v>
      </c>
      <c r="BJ49">
        <f t="shared" si="13"/>
        <v>1.0021250268903512</v>
      </c>
    </row>
    <row r="50" spans="1:62">
      <c r="A50" s="4">
        <v>66</v>
      </c>
      <c r="B50" s="15">
        <v>44964.625</v>
      </c>
      <c r="C50" s="14">
        <v>0.625</v>
      </c>
      <c r="D50" s="4">
        <v>100.45546095281</v>
      </c>
      <c r="E50" s="15">
        <v>44964.625</v>
      </c>
      <c r="F50" s="4">
        <v>3.0246571428571398</v>
      </c>
      <c r="G50" s="15">
        <v>44964.625</v>
      </c>
      <c r="H50" s="4">
        <v>98.467541452991398</v>
      </c>
      <c r="I50" s="4">
        <f t="shared" si="0"/>
        <v>1.9879194998186023</v>
      </c>
      <c r="J50">
        <f t="shared" si="14"/>
        <v>1.9697668339166767</v>
      </c>
      <c r="K50">
        <f t="shared" si="15"/>
        <v>2.8070068130716047E-3</v>
      </c>
      <c r="L50" s="4">
        <f t="shared" si="16"/>
        <v>6.4669119495516112</v>
      </c>
      <c r="M50">
        <f>D50</f>
        <v>100.45546095281</v>
      </c>
      <c r="P50">
        <f>F48*-1</f>
        <v>-3.0524689768976798</v>
      </c>
      <c r="R50">
        <f>Q46-ABS(P50)</f>
        <v>2.6932399193135836E-3</v>
      </c>
      <c r="S50">
        <f t="shared" si="3"/>
        <v>1.9769636293363344</v>
      </c>
      <c r="T50">
        <f t="shared" si="26"/>
        <v>8.1094534531634382E-3</v>
      </c>
      <c r="U50" s="4">
        <f t="shared" si="5"/>
        <v>1.3509998602919493</v>
      </c>
      <c r="V50" s="5">
        <f>D50</f>
        <v>100.45546095281</v>
      </c>
      <c r="X50" s="5" t="s">
        <v>40</v>
      </c>
      <c r="Z50">
        <f>F50</f>
        <v>3.0246571428571398</v>
      </c>
      <c r="AA50" s="32"/>
      <c r="AB50" s="3">
        <v>44964.625</v>
      </c>
      <c r="AC50" s="2">
        <v>3.05419709443099</v>
      </c>
      <c r="AD50" s="3">
        <v>44964.625</v>
      </c>
      <c r="AE50" s="2">
        <v>97.634813559321998</v>
      </c>
      <c r="AF50">
        <f t="shared" si="1"/>
        <v>2.8206473934880023</v>
      </c>
      <c r="AG50">
        <f t="shared" si="6"/>
        <v>2.8265941926145977</v>
      </c>
      <c r="AH50">
        <f t="shared" si="7"/>
        <v>2.065818208163046E-2</v>
      </c>
      <c r="AI50">
        <f t="shared" si="8"/>
        <v>-0.28786652683651792</v>
      </c>
      <c r="AJ50">
        <f>AVERAGE(AJ45:AJ49)</f>
        <v>100.44392886311999</v>
      </c>
      <c r="AK50">
        <f>D53</f>
        <v>100.48</v>
      </c>
      <c r="AL50">
        <f t="shared" ref="AL50" si="37">AK50-AJ50</f>
        <v>3.6071136880011068E-2</v>
      </c>
      <c r="AM50">
        <f>AC53</f>
        <v>3.0482890034364201</v>
      </c>
      <c r="AN50">
        <f>AVERAGE(AN45:AN49)</f>
        <v>3.0553162616483065</v>
      </c>
      <c r="AO50">
        <f t="shared" ref="AO50" si="38">AM50-AN50</f>
        <v>-7.0272582118864335E-3</v>
      </c>
      <c r="AP50">
        <f t="shared" si="33"/>
        <v>97.401263858379011</v>
      </c>
      <c r="AQ50">
        <f t="shared" si="34"/>
        <v>97.397752777721266</v>
      </c>
      <c r="AR50">
        <f t="shared" si="10"/>
        <v>4.920741372117096E-3</v>
      </c>
      <c r="AS50">
        <f t="shared" si="35"/>
        <v>0.71352676197130938</v>
      </c>
      <c r="BC50">
        <f t="shared" si="12"/>
        <v>1.1423005640011752</v>
      </c>
      <c r="BJ50">
        <f t="shared" si="13"/>
        <v>0.99844441639045134</v>
      </c>
    </row>
    <row r="51" spans="1:62">
      <c r="A51">
        <v>67</v>
      </c>
      <c r="B51" s="1">
        <v>44964.628472222197</v>
      </c>
      <c r="C51" s="9">
        <v>0.62847222222222199</v>
      </c>
      <c r="D51">
        <v>100.463305779774</v>
      </c>
      <c r="E51" s="1">
        <v>44964.628472222197</v>
      </c>
      <c r="F51">
        <v>3.05350375426621</v>
      </c>
      <c r="G51" s="1">
        <v>44964.628472222197</v>
      </c>
      <c r="H51">
        <v>98.484139382239306</v>
      </c>
      <c r="I51">
        <f t="shared" si="0"/>
        <v>1.9791663975346978</v>
      </c>
      <c r="J51">
        <f t="shared" si="14"/>
        <v>1.9732544932034983</v>
      </c>
      <c r="K51">
        <f t="shared" si="15"/>
        <v>7.8432972065167542E-3</v>
      </c>
      <c r="L51">
        <f t="shared" si="16"/>
        <v>0.75375243032833961</v>
      </c>
      <c r="O51">
        <f>ABS(N46)-M50</f>
        <v>-4.6809668234331525E-2</v>
      </c>
      <c r="S51">
        <f t="shared" si="3"/>
        <v>1.9785451157810978</v>
      </c>
      <c r="T51">
        <f t="shared" si="26"/>
        <v>7.9199832008962148E-3</v>
      </c>
      <c r="U51">
        <f t="shared" si="5"/>
        <v>7.8444832247836827E-2</v>
      </c>
      <c r="X51" s="5" t="s">
        <v>40</v>
      </c>
      <c r="AA51" s="32"/>
      <c r="AB51" s="32"/>
    </row>
    <row r="52" spans="1:62">
      <c r="A52">
        <v>68</v>
      </c>
      <c r="B52" s="1">
        <v>44964.631944444402</v>
      </c>
      <c r="C52" s="9">
        <v>0.63194444444444398</v>
      </c>
      <c r="D52">
        <v>100.471775644692</v>
      </c>
      <c r="E52" s="1">
        <v>44964.631944444402</v>
      </c>
      <c r="F52">
        <v>3.04961093247588</v>
      </c>
      <c r="G52" s="1">
        <v>44964.631944444402</v>
      </c>
      <c r="H52">
        <v>98.487116521739097</v>
      </c>
      <c r="I52">
        <f t="shared" si="0"/>
        <v>1.9846591229529054</v>
      </c>
      <c r="J52">
        <f t="shared" si="14"/>
        <v>1.9751724102427999</v>
      </c>
      <c r="K52">
        <f t="shared" si="15"/>
        <v>7.8818754465513705E-3</v>
      </c>
      <c r="L52">
        <f t="shared" si="16"/>
        <v>1.2036110916033684</v>
      </c>
      <c r="S52">
        <f t="shared" si="3"/>
        <v>1.9839150067687352</v>
      </c>
      <c r="T52">
        <f t="shared" si="26"/>
        <v>3.6119691369834481E-3</v>
      </c>
      <c r="U52">
        <f t="shared" si="5"/>
        <v>0.2060139929079218</v>
      </c>
      <c r="V52" s="5">
        <f>AVERAGE(V48:V50)</f>
        <v>100.454565255029</v>
      </c>
      <c r="W52" s="5">
        <f>D53</f>
        <v>100.48</v>
      </c>
      <c r="X52" s="5">
        <f>(W52-V52)</f>
        <v>2.5434744971008172E-2</v>
      </c>
      <c r="AA52" s="32"/>
      <c r="AB52" s="32"/>
    </row>
    <row r="53" spans="1:62">
      <c r="A53">
        <v>71</v>
      </c>
      <c r="B53" s="1">
        <v>44964.642361111102</v>
      </c>
      <c r="C53" s="9">
        <v>0.64236111111111105</v>
      </c>
      <c r="D53">
        <v>100.48</v>
      </c>
      <c r="E53" s="1">
        <v>44964.635416666701</v>
      </c>
      <c r="F53">
        <v>3.0509029197080202</v>
      </c>
      <c r="G53" s="1">
        <v>44964.635416666701</v>
      </c>
      <c r="H53">
        <v>98.496235401459799</v>
      </c>
      <c r="I53">
        <f t="shared" si="0"/>
        <v>1.9837645985402048</v>
      </c>
      <c r="AA53" s="32"/>
      <c r="AB53" s="3">
        <v>44964.642361111102</v>
      </c>
      <c r="AC53" s="2">
        <v>3.0482890034364201</v>
      </c>
      <c r="BD53" s="45" t="s">
        <v>40</v>
      </c>
    </row>
    <row r="54" spans="1:62">
      <c r="E54" s="1">
        <v>44964.638888888898</v>
      </c>
      <c r="F54">
        <v>3.0482954545454501</v>
      </c>
      <c r="G54" s="1">
        <v>44964.638888888898</v>
      </c>
      <c r="H54">
        <v>98.496821103896096</v>
      </c>
      <c r="I54">
        <f t="shared" si="0"/>
        <v>-98.496821103896096</v>
      </c>
      <c r="AA54" s="32"/>
      <c r="AB54" s="32"/>
    </row>
    <row r="55" spans="1:62">
      <c r="E55" s="1">
        <v>44964.642361111102</v>
      </c>
      <c r="F55">
        <v>3.0482890034364201</v>
      </c>
      <c r="G55" s="1">
        <v>44964.642361111102</v>
      </c>
      <c r="H55">
        <v>98.495569759450106</v>
      </c>
      <c r="I55">
        <f t="shared" si="0"/>
        <v>-98.495569759450106</v>
      </c>
      <c r="AA55" s="32"/>
      <c r="AB55" s="32"/>
    </row>
    <row r="56" spans="1:62">
      <c r="E56" s="1">
        <v>44964.645833333299</v>
      </c>
      <c r="F56">
        <v>3.0562716981131999</v>
      </c>
      <c r="N56" s="6" t="s">
        <v>41</v>
      </c>
      <c r="O56">
        <f>SUM(O21:O51)</f>
        <v>5.2326669484159538E-4</v>
      </c>
      <c r="Q56" s="6" t="s">
        <v>42</v>
      </c>
      <c r="R56">
        <f>SUM(R21:R50)</f>
        <v>5.6891832706269518E-3</v>
      </c>
      <c r="Y56">
        <f>F56</f>
        <v>3.0562716981131999</v>
      </c>
      <c r="Z56">
        <f>AVERAGE(Z48:Z50)</f>
        <v>3.0385630598774096</v>
      </c>
      <c r="AA56" s="32">
        <f>(Y56-Z56)*-1</f>
        <v>-1.7708638235790275E-2</v>
      </c>
      <c r="AB56" s="32"/>
    </row>
    <row r="57" spans="1:62">
      <c r="E57" s="1"/>
      <c r="AU57" s="6" t="s">
        <v>43</v>
      </c>
      <c r="AV57">
        <f>SUM(AV19:AV47)*10000</f>
        <v>1639.5086185582386</v>
      </c>
      <c r="AX57" s="6" t="s">
        <v>44</v>
      </c>
      <c r="AZ57">
        <f>SUM(AZ19:AZ49)*100</f>
        <v>0.17726928216350579</v>
      </c>
      <c r="BA57" s="6" t="s">
        <v>40</v>
      </c>
      <c r="BB57">
        <f>SUM(BB19:BB49)</f>
        <v>2.343607451336549E-3</v>
      </c>
      <c r="BE57" s="45" t="s">
        <v>45</v>
      </c>
      <c r="BF57">
        <f>SUM(BF32:BF47)*10000</f>
        <v>-977.8031522481001</v>
      </c>
      <c r="BH57" s="45" t="s">
        <v>45</v>
      </c>
      <c r="BI57">
        <f>SUM(BI32:BI47)*100</f>
        <v>0.78625960526350624</v>
      </c>
    </row>
    <row r="58" spans="1:62">
      <c r="E58" s="1"/>
      <c r="W58" s="33" t="s">
        <v>45</v>
      </c>
      <c r="X58" s="33">
        <f>SUM(X19:X54)*10000</f>
        <v>596.43070218555749</v>
      </c>
      <c r="Y58" s="33"/>
      <c r="Z58" s="33" t="s">
        <v>45</v>
      </c>
      <c r="AA58" s="33">
        <f>SUM(AA4:AA56)*100</f>
        <v>-2.5288457030472777</v>
      </c>
      <c r="AB58" s="33"/>
      <c r="AK58" t="s">
        <v>46</v>
      </c>
      <c r="AL58">
        <f>SUM(AL21:AL50)*10000</f>
        <v>102.83492189216759</v>
      </c>
      <c r="AN58" t="s">
        <v>47</v>
      </c>
      <c r="AO58">
        <f>SUM(AO21:AO50)</f>
        <v>-8.5354495207585757E-3</v>
      </c>
    </row>
    <row r="59" spans="1:62">
      <c r="E59" s="1"/>
    </row>
    <row r="60" spans="1:62">
      <c r="E60" s="1"/>
    </row>
    <row r="61" spans="1:62">
      <c r="E61" s="1"/>
    </row>
    <row r="62" spans="1:62">
      <c r="E62" s="1"/>
    </row>
    <row r="63" spans="1:62">
      <c r="E63" s="1"/>
    </row>
    <row r="64" spans="1:62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</sheetData>
  <autoFilter ref="A1:BI58" xr:uid="{00000000-0001-0000-0000-000000000000}"/>
  <pageMargins left="0.75" right="0.75" top="1" bottom="1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7835-6071-4EF3-888B-E143403DACE5}">
  <dimension ref="A1:X58"/>
  <sheetViews>
    <sheetView workbookViewId="0">
      <selection activeCell="Q1" sqref="Q1"/>
    </sheetView>
  </sheetViews>
  <sheetFormatPr defaultRowHeight="14.4"/>
  <cols>
    <col min="1" max="1" width="14.6640625" style="38" bestFit="1" customWidth="1"/>
    <col min="2" max="2" width="12" style="38" bestFit="1" customWidth="1"/>
    <col min="3" max="3" width="14.6640625" customWidth="1"/>
    <col min="15" max="15" width="8.88671875" style="20"/>
    <col min="21" max="21" width="8.88671875" style="49"/>
  </cols>
  <sheetData>
    <row r="1" spans="1:24">
      <c r="A1" s="38" t="s">
        <v>0</v>
      </c>
      <c r="B1" s="38" t="s">
        <v>52</v>
      </c>
      <c r="E1" s="44" t="s">
        <v>4</v>
      </c>
      <c r="F1" s="44" t="s">
        <v>11</v>
      </c>
      <c r="G1" s="44" t="s">
        <v>12</v>
      </c>
      <c r="H1" s="44" t="s">
        <v>64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O1" s="47" t="s">
        <v>86</v>
      </c>
      <c r="P1" s="45" t="s">
        <v>87</v>
      </c>
      <c r="Q1" s="5" t="s">
        <v>15</v>
      </c>
      <c r="R1" s="5" t="s">
        <v>14</v>
      </c>
      <c r="S1" s="5" t="s">
        <v>16</v>
      </c>
      <c r="T1" s="5"/>
      <c r="U1" s="48" t="s">
        <v>17</v>
      </c>
      <c r="V1" s="6" t="s">
        <v>18</v>
      </c>
      <c r="W1" s="6" t="s">
        <v>19</v>
      </c>
      <c r="X1" s="45" t="s">
        <v>91</v>
      </c>
    </row>
    <row r="2" spans="1:24">
      <c r="A2" s="39">
        <v>44974.395833333336</v>
      </c>
      <c r="B2" s="38">
        <v>100.627042483406</v>
      </c>
      <c r="C2" s="3">
        <v>44974.395833333336</v>
      </c>
      <c r="D2" s="2">
        <v>3.0573075609756</v>
      </c>
      <c r="E2">
        <f t="shared" ref="E2:E33" si="0">B2-D2</f>
        <v>97.569734922430399</v>
      </c>
    </row>
    <row r="3" spans="1:24">
      <c r="A3" s="39">
        <v>44974.399305555555</v>
      </c>
      <c r="B3" s="38">
        <v>100.59870331254599</v>
      </c>
      <c r="C3" s="3">
        <v>44974.399305555555</v>
      </c>
      <c r="D3" s="2">
        <v>3.0580812709030099</v>
      </c>
      <c r="E3">
        <f t="shared" si="0"/>
        <v>97.54062204164299</v>
      </c>
      <c r="O3" s="20">
        <f t="shared" ref="O3:O34" si="1">B3/B2</f>
        <v>0.99971837420478016</v>
      </c>
      <c r="P3" s="32">
        <f t="shared" ref="P3:P34" si="2">(B3-B2)/0.005</f>
        <v>-5.6678341720015624</v>
      </c>
      <c r="R3" s="51">
        <f>B3</f>
        <v>100.59870331254599</v>
      </c>
      <c r="V3" s="32">
        <f>D3</f>
        <v>3.0580812709030099</v>
      </c>
      <c r="X3">
        <f>D3/D2</f>
        <v>1.0002530690524192</v>
      </c>
    </row>
    <row r="4" spans="1:24">
      <c r="A4" s="39">
        <v>44974.402777777781</v>
      </c>
      <c r="B4" s="38">
        <v>100.56764504102701</v>
      </c>
      <c r="C4" s="3">
        <v>44974.402777777781</v>
      </c>
      <c r="D4" s="2">
        <v>3.0589382550335502</v>
      </c>
      <c r="E4">
        <f t="shared" si="0"/>
        <v>97.508706785993454</v>
      </c>
      <c r="F4">
        <f t="shared" ref="F4:F35" si="3">AVERAGE(E2:E4)</f>
        <v>97.539687916688948</v>
      </c>
      <c r="G4">
        <f t="shared" ref="G4:G35" si="4">_xlfn.STDEV.P(E2:E4)</f>
        <v>2.4923386625335591E-2</v>
      </c>
      <c r="H4">
        <f t="shared" ref="H4:H35" si="5">(E4-F4)/G4</f>
        <v>-1.2430546121689821</v>
      </c>
      <c r="O4" s="20">
        <f t="shared" si="1"/>
        <v>0.99969126568736688</v>
      </c>
      <c r="P4" s="32">
        <f t="shared" si="2"/>
        <v>-6.2116543037973315</v>
      </c>
      <c r="R4" s="51">
        <f>B4</f>
        <v>100.56764504102701</v>
      </c>
      <c r="V4" s="32">
        <f>D4</f>
        <v>3.0589382550335502</v>
      </c>
      <c r="X4">
        <f t="shared" ref="X4:X54" si="6">D4/D3</f>
        <v>1.0002802358912741</v>
      </c>
    </row>
    <row r="5" spans="1:24">
      <c r="A5" s="39">
        <v>44974.40625</v>
      </c>
      <c r="B5" s="38">
        <v>100.57361258812</v>
      </c>
      <c r="C5" s="3">
        <v>44974.40625</v>
      </c>
      <c r="D5" s="2">
        <v>3.0582731999999999</v>
      </c>
      <c r="E5">
        <f t="shared" si="0"/>
        <v>97.515339388119997</v>
      </c>
      <c r="F5">
        <f t="shared" si="3"/>
        <v>97.521556071918823</v>
      </c>
      <c r="G5">
        <f t="shared" si="4"/>
        <v>1.375090915502611E-2</v>
      </c>
      <c r="H5">
        <f t="shared" si="5"/>
        <v>-0.4520925655707293</v>
      </c>
      <c r="O5" s="20">
        <f t="shared" si="1"/>
        <v>1.0000593386380934</v>
      </c>
      <c r="P5">
        <f t="shared" si="2"/>
        <v>1.1935094185986372</v>
      </c>
      <c r="X5">
        <f t="shared" si="6"/>
        <v>0.99978258631652472</v>
      </c>
    </row>
    <row r="6" spans="1:24">
      <c r="A6" s="39">
        <v>44974.409722222219</v>
      </c>
      <c r="B6" s="38">
        <v>100.570593238996</v>
      </c>
      <c r="C6" s="3">
        <v>44974.409722222219</v>
      </c>
      <c r="D6" s="2">
        <v>3.05829039039038</v>
      </c>
      <c r="E6">
        <f t="shared" si="0"/>
        <v>97.512302848605614</v>
      </c>
      <c r="F6">
        <f t="shared" si="3"/>
        <v>97.512116340906346</v>
      </c>
      <c r="G6">
        <f t="shared" si="4"/>
        <v>2.7109582049736555E-3</v>
      </c>
      <c r="H6">
        <f t="shared" si="5"/>
        <v>6.8797703677787925E-2</v>
      </c>
      <c r="O6" s="20">
        <f t="shared" si="1"/>
        <v>0.999969978714632</v>
      </c>
      <c r="P6">
        <f t="shared" si="2"/>
        <v>-0.6038698248005403</v>
      </c>
      <c r="X6">
        <f t="shared" si="6"/>
        <v>1.0000056209466113</v>
      </c>
    </row>
    <row r="7" spans="1:24">
      <c r="A7" s="39">
        <v>44974.413194444445</v>
      </c>
      <c r="B7" s="38">
        <v>100.567752686381</v>
      </c>
      <c r="C7" s="3">
        <v>44974.413194444445</v>
      </c>
      <c r="D7" s="2">
        <v>3.05858651315789</v>
      </c>
      <c r="E7">
        <f t="shared" si="0"/>
        <v>97.509166173223107</v>
      </c>
      <c r="F7">
        <f t="shared" si="3"/>
        <v>97.512269469982911</v>
      </c>
      <c r="G7">
        <f t="shared" si="4"/>
        <v>2.5203149459458035E-3</v>
      </c>
      <c r="H7">
        <f t="shared" si="5"/>
        <v>-1.2313130804527754</v>
      </c>
      <c r="O7" s="20">
        <f t="shared" si="1"/>
        <v>0.99997175563429119</v>
      </c>
      <c r="P7">
        <f t="shared" si="2"/>
        <v>-0.56811052299963194</v>
      </c>
      <c r="X7">
        <f t="shared" si="6"/>
        <v>1.0000968262426748</v>
      </c>
    </row>
    <row r="8" spans="1:24">
      <c r="A8" s="39">
        <v>44974.416666666664</v>
      </c>
      <c r="B8" s="38">
        <v>100.583741489396</v>
      </c>
      <c r="C8" s="3">
        <v>44974.416666666664</v>
      </c>
      <c r="D8" s="2">
        <v>3.0573536507936501</v>
      </c>
      <c r="E8">
        <f t="shared" si="0"/>
        <v>97.526387838602361</v>
      </c>
      <c r="F8">
        <f t="shared" si="3"/>
        <v>97.515952286810361</v>
      </c>
      <c r="G8">
        <f t="shared" si="4"/>
        <v>7.4893363754269283E-3</v>
      </c>
      <c r="H8" s="4">
        <f t="shared" si="5"/>
        <v>1.3933880478702581</v>
      </c>
      <c r="I8" s="4">
        <f>B8</f>
        <v>100.583741489396</v>
      </c>
      <c r="M8" s="7">
        <f>D8</f>
        <v>3.0573536507936501</v>
      </c>
      <c r="O8" s="20">
        <f t="shared" si="1"/>
        <v>1.0001589853863482</v>
      </c>
      <c r="P8" s="46">
        <f t="shared" si="2"/>
        <v>3.197760603001143</v>
      </c>
      <c r="Q8" s="32">
        <f>B8</f>
        <v>100.583741489396</v>
      </c>
      <c r="R8">
        <f>AVERAGE(R3:R4)</f>
        <v>100.5831741767865</v>
      </c>
      <c r="S8">
        <f>R8-Q8</f>
        <v>-5.6731260950471096E-4</v>
      </c>
      <c r="T8">
        <f>Q8-R8</f>
        <v>5.6731260950471096E-4</v>
      </c>
      <c r="U8" s="50">
        <f>D8</f>
        <v>3.0573536507936501</v>
      </c>
      <c r="X8">
        <f t="shared" si="6"/>
        <v>0.99959691760918445</v>
      </c>
    </row>
    <row r="9" spans="1:24">
      <c r="A9" s="39">
        <v>44974.420138888891</v>
      </c>
      <c r="B9" s="38">
        <v>100.58727063107899</v>
      </c>
      <c r="C9" s="3">
        <v>44974.420138888891</v>
      </c>
      <c r="D9" s="2">
        <v>3.0533168918918898</v>
      </c>
      <c r="E9">
        <f t="shared" si="0"/>
        <v>97.533953739187098</v>
      </c>
      <c r="F9">
        <f t="shared" si="3"/>
        <v>97.523169250337517</v>
      </c>
      <c r="G9">
        <f t="shared" si="4"/>
        <v>1.0372249496250716E-2</v>
      </c>
      <c r="H9">
        <f t="shared" si="5"/>
        <v>1.0397444501772537</v>
      </c>
      <c r="O9" s="20">
        <f t="shared" si="1"/>
        <v>1.0000350866017782</v>
      </c>
      <c r="P9">
        <f t="shared" si="2"/>
        <v>0.70582833659784683</v>
      </c>
      <c r="X9">
        <f t="shared" si="6"/>
        <v>0.99867965588452212</v>
      </c>
    </row>
    <row r="10" spans="1:24">
      <c r="A10" s="39">
        <v>44974.423611111109</v>
      </c>
      <c r="B10" s="38">
        <v>100.581828402249</v>
      </c>
      <c r="C10" s="3">
        <v>44974.423611111109</v>
      </c>
      <c r="D10" s="2">
        <v>3.0575887640449402</v>
      </c>
      <c r="E10">
        <f t="shared" si="0"/>
        <v>97.524239638204065</v>
      </c>
      <c r="F10">
        <f t="shared" si="3"/>
        <v>97.528193738664513</v>
      </c>
      <c r="G10">
        <f t="shared" si="4"/>
        <v>4.1662849760896277E-3</v>
      </c>
      <c r="H10">
        <f t="shared" si="5"/>
        <v>-0.94907105086184684</v>
      </c>
      <c r="O10" s="20">
        <f t="shared" si="1"/>
        <v>0.99994589545182166</v>
      </c>
      <c r="P10">
        <f t="shared" si="2"/>
        <v>-1.0884457659983582</v>
      </c>
      <c r="X10">
        <f t="shared" si="6"/>
        <v>1.0013990923000473</v>
      </c>
    </row>
    <row r="11" spans="1:24">
      <c r="A11" s="39">
        <v>44974.427083333336</v>
      </c>
      <c r="B11" s="38">
        <v>100.578052314126</v>
      </c>
      <c r="C11" s="3">
        <v>44974.427083333336</v>
      </c>
      <c r="D11" s="2">
        <v>3.0577020833333299</v>
      </c>
      <c r="E11">
        <f t="shared" si="0"/>
        <v>97.520350230792673</v>
      </c>
      <c r="F11">
        <f t="shared" si="3"/>
        <v>97.526181202727955</v>
      </c>
      <c r="G11">
        <f t="shared" si="4"/>
        <v>5.7207875191905679E-3</v>
      </c>
      <c r="H11">
        <f t="shared" si="5"/>
        <v>-1.0192603580751516</v>
      </c>
      <c r="O11" s="20">
        <f t="shared" si="1"/>
        <v>0.99996245755139879</v>
      </c>
      <c r="P11">
        <f t="shared" si="2"/>
        <v>-0.75521762460084574</v>
      </c>
      <c r="X11">
        <f t="shared" si="6"/>
        <v>1.000037061651234</v>
      </c>
    </row>
    <row r="12" spans="1:24">
      <c r="A12" s="39">
        <v>44974.430555555555</v>
      </c>
      <c r="B12" s="38">
        <v>100.583088984906</v>
      </c>
      <c r="C12" s="3">
        <v>44974.430555555555</v>
      </c>
      <c r="D12" s="2">
        <v>3.0577686206896502</v>
      </c>
      <c r="E12">
        <f t="shared" si="0"/>
        <v>97.525320364216356</v>
      </c>
      <c r="F12">
        <f t="shared" si="3"/>
        <v>97.523303411071041</v>
      </c>
      <c r="G12">
        <f t="shared" si="4"/>
        <v>2.134314487257284E-3</v>
      </c>
      <c r="H12">
        <f t="shared" si="5"/>
        <v>0.94501216074619576</v>
      </c>
      <c r="O12" s="20">
        <f t="shared" si="1"/>
        <v>1.0000500772351832</v>
      </c>
      <c r="P12">
        <f t="shared" si="2"/>
        <v>1.0073341560001836</v>
      </c>
      <c r="X12">
        <f t="shared" si="6"/>
        <v>1.0000217605752644</v>
      </c>
    </row>
    <row r="13" spans="1:24">
      <c r="A13" s="39">
        <v>44974.434027777781</v>
      </c>
      <c r="B13" s="38">
        <v>100.597370311829</v>
      </c>
      <c r="C13" s="3">
        <v>44974.434027777781</v>
      </c>
      <c r="D13" s="2">
        <v>3.0574012861736302</v>
      </c>
      <c r="E13">
        <f t="shared" si="0"/>
        <v>97.539969025655367</v>
      </c>
      <c r="F13">
        <f t="shared" si="3"/>
        <v>97.528546540221456</v>
      </c>
      <c r="G13">
        <f t="shared" si="4"/>
        <v>8.327882350997266E-3</v>
      </c>
      <c r="H13" s="4">
        <f t="shared" si="5"/>
        <v>1.371595437169389</v>
      </c>
      <c r="I13" s="4">
        <f>B13</f>
        <v>100.597370311829</v>
      </c>
      <c r="M13" s="7">
        <f>D13</f>
        <v>3.0574012861736302</v>
      </c>
      <c r="O13" s="20">
        <f t="shared" si="1"/>
        <v>1.0001419853681879</v>
      </c>
      <c r="P13" s="46">
        <f t="shared" si="2"/>
        <v>2.8562653845995101</v>
      </c>
      <c r="Q13" s="32">
        <f>B13</f>
        <v>100.597370311829</v>
      </c>
      <c r="U13" s="50">
        <f>D13</f>
        <v>3.0574012861736302</v>
      </c>
      <c r="X13">
        <f t="shared" si="6"/>
        <v>0.99987986843951027</v>
      </c>
    </row>
    <row r="14" spans="1:24">
      <c r="A14" s="39">
        <v>44974.4375</v>
      </c>
      <c r="B14" s="38">
        <v>100.60482181778301</v>
      </c>
      <c r="C14" s="3">
        <v>44974.4375</v>
      </c>
      <c r="D14" s="2">
        <v>3.05743661971831</v>
      </c>
      <c r="E14">
        <f t="shared" si="0"/>
        <v>97.547385198064688</v>
      </c>
      <c r="F14">
        <f t="shared" si="3"/>
        <v>97.537558195978818</v>
      </c>
      <c r="G14">
        <f t="shared" si="4"/>
        <v>9.1678168242929382E-3</v>
      </c>
      <c r="H14">
        <f t="shared" si="5"/>
        <v>1.0719020977634464</v>
      </c>
      <c r="O14" s="20">
        <f t="shared" si="1"/>
        <v>1.0000740725719859</v>
      </c>
      <c r="P14">
        <f t="shared" si="2"/>
        <v>1.4903011908018016</v>
      </c>
      <c r="X14">
        <f t="shared" si="6"/>
        <v>1.0000115567246077</v>
      </c>
    </row>
    <row r="15" spans="1:24">
      <c r="A15" s="39">
        <v>44974.440972222219</v>
      </c>
      <c r="B15" s="38">
        <v>100.61385067480801</v>
      </c>
      <c r="C15" s="3">
        <v>44974.440972222219</v>
      </c>
      <c r="D15" s="2">
        <v>3.05741572052401</v>
      </c>
      <c r="E15">
        <f t="shared" si="0"/>
        <v>97.556434954284001</v>
      </c>
      <c r="F15">
        <f t="shared" si="3"/>
        <v>97.547929726001357</v>
      </c>
      <c r="G15">
        <f t="shared" si="4"/>
        <v>6.7332054974417726E-3</v>
      </c>
      <c r="H15" s="4">
        <f t="shared" si="5"/>
        <v>1.263176697321265</v>
      </c>
      <c r="I15" s="4">
        <f>B15</f>
        <v>100.61385067480801</v>
      </c>
      <c r="M15" s="7">
        <f>D15</f>
        <v>3.05741572052401</v>
      </c>
      <c r="O15" s="20">
        <f t="shared" si="1"/>
        <v>1.0000897457682629</v>
      </c>
      <c r="P15">
        <f t="shared" si="2"/>
        <v>1.8057714050002005</v>
      </c>
      <c r="X15">
        <f t="shared" si="6"/>
        <v>0.99999316447177833</v>
      </c>
    </row>
    <row r="16" spans="1:24">
      <c r="A16" s="39">
        <v>44974.444444444445</v>
      </c>
      <c r="B16" s="38">
        <v>100.61946617223199</v>
      </c>
      <c r="C16" s="3">
        <v>44974.444444444445</v>
      </c>
      <c r="D16" s="2">
        <v>3.0572553333333299</v>
      </c>
      <c r="E16">
        <f t="shared" si="0"/>
        <v>97.562210838898665</v>
      </c>
      <c r="F16">
        <f t="shared" si="3"/>
        <v>97.555343663749113</v>
      </c>
      <c r="G16">
        <f t="shared" si="4"/>
        <v>6.101534933012567E-3</v>
      </c>
      <c r="H16">
        <f t="shared" si="5"/>
        <v>1.125483214460741</v>
      </c>
      <c r="O16" s="20">
        <f t="shared" si="1"/>
        <v>1.0000558123696324</v>
      </c>
      <c r="P16">
        <f t="shared" si="2"/>
        <v>1.1230994847977627</v>
      </c>
      <c r="X16">
        <f t="shared" si="6"/>
        <v>0.99994754158238819</v>
      </c>
    </row>
    <row r="17" spans="1:24">
      <c r="A17" s="39">
        <v>44974.447916666664</v>
      </c>
      <c r="B17" s="38">
        <v>100.630438583405</v>
      </c>
      <c r="C17" s="3">
        <v>44974.447916666664</v>
      </c>
      <c r="D17" s="2">
        <v>3.0568359861591601</v>
      </c>
      <c r="E17">
        <f t="shared" si="0"/>
        <v>97.573602597245838</v>
      </c>
      <c r="F17">
        <f t="shared" si="3"/>
        <v>97.564082796809501</v>
      </c>
      <c r="G17">
        <f t="shared" si="4"/>
        <v>7.132562000255695E-3</v>
      </c>
      <c r="H17" s="4">
        <f t="shared" si="5"/>
        <v>1.3346957847678782</v>
      </c>
      <c r="I17" s="4">
        <f>B17</f>
        <v>100.630438583405</v>
      </c>
      <c r="M17" s="7">
        <f>D17</f>
        <v>3.0568359861591601</v>
      </c>
      <c r="O17" s="20">
        <f t="shared" si="1"/>
        <v>1.0001090485925876</v>
      </c>
      <c r="P17" s="46">
        <f t="shared" si="2"/>
        <v>2.1944822346000592</v>
      </c>
      <c r="Q17" s="32">
        <f>B17</f>
        <v>100.630438583405</v>
      </c>
      <c r="U17" s="50">
        <f>D17</f>
        <v>3.0568359861591601</v>
      </c>
      <c r="X17">
        <f t="shared" si="6"/>
        <v>0.99986283541004972</v>
      </c>
    </row>
    <row r="18" spans="1:24">
      <c r="A18" s="39">
        <v>44974.451388888891</v>
      </c>
      <c r="B18" s="38">
        <v>100.622258299942</v>
      </c>
      <c r="C18" s="3">
        <v>44974.451388888891</v>
      </c>
      <c r="D18" s="2">
        <v>3.05577813504823</v>
      </c>
      <c r="E18">
        <f t="shared" si="0"/>
        <v>97.566480164893775</v>
      </c>
      <c r="F18">
        <f t="shared" si="3"/>
        <v>97.567431200346093</v>
      </c>
      <c r="G18">
        <f t="shared" si="4"/>
        <v>4.6990347153268823E-3</v>
      </c>
      <c r="H18">
        <f t="shared" si="5"/>
        <v>-0.20238953528375256</v>
      </c>
      <c r="O18" s="20">
        <f t="shared" si="1"/>
        <v>0.9999187096510942</v>
      </c>
      <c r="P18">
        <f t="shared" si="2"/>
        <v>-1.6360566925982312</v>
      </c>
      <c r="X18">
        <f t="shared" si="6"/>
        <v>0.99965393919866163</v>
      </c>
    </row>
    <row r="19" spans="1:24">
      <c r="A19" s="39">
        <v>44974.454861111109</v>
      </c>
      <c r="B19" s="38">
        <v>100.631976439675</v>
      </c>
      <c r="C19" s="3">
        <v>44974.454861111109</v>
      </c>
      <c r="D19" s="2">
        <v>3.0569493775933601</v>
      </c>
      <c r="E19">
        <f t="shared" si="0"/>
        <v>97.575027062081645</v>
      </c>
      <c r="F19">
        <f t="shared" si="3"/>
        <v>97.571703274740415</v>
      </c>
      <c r="G19">
        <f t="shared" si="4"/>
        <v>3.7387994837644002E-3</v>
      </c>
      <c r="H19">
        <f t="shared" si="5"/>
        <v>0.88899855572994069</v>
      </c>
      <c r="O19" s="20">
        <f t="shared" si="1"/>
        <v>1.0000965804176649</v>
      </c>
      <c r="P19">
        <f t="shared" si="2"/>
        <v>1.9436279465992357</v>
      </c>
      <c r="X19">
        <f t="shared" si="6"/>
        <v>1.0003832878217487</v>
      </c>
    </row>
    <row r="20" spans="1:24">
      <c r="A20" s="39">
        <v>44974.458333333336</v>
      </c>
      <c r="B20" s="38">
        <v>100.620452347069</v>
      </c>
      <c r="C20" s="3">
        <v>44974.458333333336</v>
      </c>
      <c r="D20" s="2">
        <v>3.05664882352941</v>
      </c>
      <c r="E20">
        <f t="shared" si="0"/>
        <v>97.56380352353959</v>
      </c>
      <c r="F20">
        <f t="shared" si="3"/>
        <v>97.568436916838337</v>
      </c>
      <c r="G20">
        <f t="shared" si="4"/>
        <v>4.7863425828535665E-3</v>
      </c>
      <c r="H20">
        <f t="shared" si="5"/>
        <v>-0.96804464338701579</v>
      </c>
      <c r="O20" s="20">
        <f t="shared" si="1"/>
        <v>0.99988548279569067</v>
      </c>
      <c r="P20" s="32">
        <f t="shared" si="2"/>
        <v>-2.3048185211990813</v>
      </c>
      <c r="Q20">
        <f>AVERAGE(Q13:Q17)</f>
        <v>100.61390444761699</v>
      </c>
      <c r="R20" s="51">
        <f>B20</f>
        <v>100.620452347069</v>
      </c>
      <c r="S20">
        <f t="shared" ref="S20:S53" si="7">R20-Q20</f>
        <v>6.5478994520162814E-3</v>
      </c>
      <c r="T20">
        <f t="shared" ref="T20:T53" si="8">Q20-R20</f>
        <v>-6.5478994520162814E-3</v>
      </c>
      <c r="U20" s="49">
        <f>AVERAGE(U8:U17)</f>
        <v>3.0571969743754805</v>
      </c>
      <c r="V20" s="32">
        <f>D20</f>
        <v>3.05664882352941</v>
      </c>
      <c r="W20">
        <f>U20-V20</f>
        <v>5.4815084607051645E-4</v>
      </c>
      <c r="X20">
        <f t="shared" si="6"/>
        <v>0.99990168170066762</v>
      </c>
    </row>
    <row r="21" spans="1:24">
      <c r="A21" s="39">
        <v>44974.461805555555</v>
      </c>
      <c r="B21" s="38">
        <v>100.61826682794199</v>
      </c>
      <c r="C21" s="3">
        <v>44974.461805555555</v>
      </c>
      <c r="D21" s="2">
        <v>3.0536582278480999</v>
      </c>
      <c r="E21">
        <f t="shared" si="0"/>
        <v>97.564608600093891</v>
      </c>
      <c r="F21">
        <f t="shared" si="3"/>
        <v>97.567813061905042</v>
      </c>
      <c r="G21">
        <f t="shared" si="4"/>
        <v>5.1116459172881054E-3</v>
      </c>
      <c r="H21">
        <f t="shared" si="5"/>
        <v>-0.62689432386415678</v>
      </c>
      <c r="O21" s="20">
        <f t="shared" si="1"/>
        <v>0.99997827957362517</v>
      </c>
      <c r="P21">
        <f t="shared" si="2"/>
        <v>-0.43710382540211867</v>
      </c>
      <c r="X21">
        <f t="shared" si="6"/>
        <v>0.99902160966013198</v>
      </c>
    </row>
    <row r="22" spans="1:24">
      <c r="A22" s="39">
        <v>44974.465277777781</v>
      </c>
      <c r="B22" s="38">
        <v>100.603170667708</v>
      </c>
      <c r="C22" s="3">
        <v>44974.465277777781</v>
      </c>
      <c r="D22" s="2">
        <v>3.0576150395778301</v>
      </c>
      <c r="E22">
        <f t="shared" si="0"/>
        <v>97.545555628130174</v>
      </c>
      <c r="F22">
        <f t="shared" si="3"/>
        <v>97.55798925058788</v>
      </c>
      <c r="G22">
        <f t="shared" si="4"/>
        <v>8.7980400328802472E-3</v>
      </c>
      <c r="H22" s="7">
        <f t="shared" si="5"/>
        <v>-1.4132264017030125</v>
      </c>
      <c r="I22">
        <f>AVERAGE(I8:I17)</f>
        <v>100.6063502648595</v>
      </c>
      <c r="J22" s="7">
        <f>B22</f>
        <v>100.603170667708</v>
      </c>
      <c r="K22">
        <f>J22-I22</f>
        <v>-3.1795971515009569E-3</v>
      </c>
      <c r="L22" s="4">
        <f>D22</f>
        <v>3.0576150395778301</v>
      </c>
      <c r="O22" s="20">
        <f t="shared" si="1"/>
        <v>0.99984996600806286</v>
      </c>
      <c r="P22" s="32">
        <f t="shared" si="2"/>
        <v>-3.0192320467989475</v>
      </c>
      <c r="R22" s="51">
        <f>B22</f>
        <v>100.603170667708</v>
      </c>
      <c r="V22" s="32">
        <f>D22</f>
        <v>3.0576150395778301</v>
      </c>
      <c r="X22">
        <f t="shared" si="6"/>
        <v>1.0012957611607107</v>
      </c>
    </row>
    <row r="23" spans="1:24">
      <c r="A23" s="39">
        <v>44974.46875</v>
      </c>
      <c r="B23" s="38">
        <v>100.594560803774</v>
      </c>
      <c r="C23" s="3">
        <v>44974.46875</v>
      </c>
      <c r="D23" s="2">
        <v>3.05798819444444</v>
      </c>
      <c r="E23">
        <f t="shared" si="0"/>
        <v>97.536572609329568</v>
      </c>
      <c r="F23">
        <f t="shared" si="3"/>
        <v>97.548912279184535</v>
      </c>
      <c r="G23">
        <f t="shared" si="4"/>
        <v>1.1689155209278547E-2</v>
      </c>
      <c r="H23">
        <f t="shared" si="5"/>
        <v>-1.0556511256837464</v>
      </c>
      <c r="O23" s="20">
        <f t="shared" si="1"/>
        <v>0.99991441756878185</v>
      </c>
      <c r="P23">
        <f t="shared" si="2"/>
        <v>-1.7219727867995971</v>
      </c>
      <c r="X23">
        <f t="shared" si="6"/>
        <v>1.0001220411535723</v>
      </c>
    </row>
    <row r="24" spans="1:24">
      <c r="A24" s="39">
        <v>44974.472222222219</v>
      </c>
      <c r="B24" s="38">
        <v>100.600701265593</v>
      </c>
      <c r="C24" s="3">
        <v>44974.472222222219</v>
      </c>
      <c r="D24" s="2">
        <v>3.0576984063745001</v>
      </c>
      <c r="E24">
        <f t="shared" si="0"/>
        <v>97.543002859218504</v>
      </c>
      <c r="F24">
        <f t="shared" si="3"/>
        <v>97.541710365559425</v>
      </c>
      <c r="G24">
        <f t="shared" si="4"/>
        <v>3.7794674745788613E-3</v>
      </c>
      <c r="H24">
        <f t="shared" si="5"/>
        <v>0.34197771717118991</v>
      </c>
      <c r="O24" s="20">
        <f t="shared" si="1"/>
        <v>1.0000610416882378</v>
      </c>
      <c r="P24">
        <f t="shared" si="2"/>
        <v>1.228092363800215</v>
      </c>
      <c r="X24">
        <f t="shared" si="6"/>
        <v>0.99990523571331424</v>
      </c>
    </row>
    <row r="25" spans="1:24">
      <c r="A25" s="39">
        <v>44974.475694444445</v>
      </c>
      <c r="B25" s="38">
        <v>100.59949957444999</v>
      </c>
      <c r="C25" s="3">
        <v>44974.475694444445</v>
      </c>
      <c r="D25" s="2">
        <v>3.05665887573964</v>
      </c>
      <c r="E25">
        <f t="shared" si="0"/>
        <v>97.54284069871035</v>
      </c>
      <c r="F25">
        <f t="shared" si="3"/>
        <v>97.540805389086131</v>
      </c>
      <c r="G25">
        <f t="shared" si="4"/>
        <v>2.9937593265926357E-3</v>
      </c>
      <c r="H25">
        <f t="shared" si="5"/>
        <v>0.67985078364179619</v>
      </c>
      <c r="O25" s="20">
        <f t="shared" si="1"/>
        <v>0.99998805484327746</v>
      </c>
      <c r="P25">
        <f t="shared" si="2"/>
        <v>-0.24033822860189957</v>
      </c>
      <c r="X25">
        <f t="shared" si="6"/>
        <v>0.99966002839498724</v>
      </c>
    </row>
    <row r="26" spans="1:24">
      <c r="A26" s="39">
        <v>44974.541666666664</v>
      </c>
      <c r="B26" s="38">
        <v>100.603320908979</v>
      </c>
      <c r="C26" s="3">
        <v>44974.541666666664</v>
      </c>
      <c r="D26" s="2">
        <v>3.0584836065573699</v>
      </c>
      <c r="E26">
        <f t="shared" si="0"/>
        <v>97.544837302421627</v>
      </c>
      <c r="F26">
        <f t="shared" si="3"/>
        <v>97.543560286783489</v>
      </c>
      <c r="G26">
        <f t="shared" si="4"/>
        <v>9.0540993022630628E-4</v>
      </c>
      <c r="H26" s="4">
        <f t="shared" si="5"/>
        <v>1.4104281337169338</v>
      </c>
      <c r="I26" s="4">
        <f>B26</f>
        <v>100.603320908979</v>
      </c>
      <c r="L26">
        <f>L22</f>
        <v>3.0576150395778301</v>
      </c>
      <c r="M26" s="7">
        <f>D26</f>
        <v>3.0584836065573699</v>
      </c>
      <c r="N26">
        <f>L26-M26</f>
        <v>-8.6856697953985318E-4</v>
      </c>
      <c r="O26" s="20">
        <f t="shared" si="1"/>
        <v>1.0000379856216499</v>
      </c>
      <c r="P26">
        <f t="shared" si="2"/>
        <v>0.7642669058014917</v>
      </c>
      <c r="X26">
        <f t="shared" si="6"/>
        <v>1.0005969690737204</v>
      </c>
    </row>
    <row r="27" spans="1:24">
      <c r="A27" s="39">
        <v>44974.545138888891</v>
      </c>
      <c r="B27" s="38">
        <v>100.594198030909</v>
      </c>
      <c r="C27" s="3">
        <v>44974.545138888891</v>
      </c>
      <c r="D27" s="2">
        <v>3.0575137362637301</v>
      </c>
      <c r="E27">
        <f t="shared" si="0"/>
        <v>97.536684294645269</v>
      </c>
      <c r="F27">
        <f t="shared" si="3"/>
        <v>97.541454098592411</v>
      </c>
      <c r="G27">
        <f t="shared" si="4"/>
        <v>3.4698586777781536E-3</v>
      </c>
      <c r="H27" s="7">
        <f t="shared" si="5"/>
        <v>-1.3746392548170185</v>
      </c>
      <c r="I27">
        <f>I26</f>
        <v>100.603320908979</v>
      </c>
      <c r="J27" s="7">
        <f>B27</f>
        <v>100.594198030909</v>
      </c>
      <c r="K27">
        <f>J27-I27</f>
        <v>-9.1228780700021161E-3</v>
      </c>
      <c r="L27" s="4">
        <f>D27</f>
        <v>3.0575137362637301</v>
      </c>
      <c r="O27" s="20">
        <f t="shared" si="1"/>
        <v>0.99990931832083096</v>
      </c>
      <c r="P27">
        <f t="shared" si="2"/>
        <v>-1.8245756140004232</v>
      </c>
      <c r="X27">
        <f t="shared" si="6"/>
        <v>0.99968289177958636</v>
      </c>
    </row>
    <row r="28" spans="1:24">
      <c r="A28" s="39">
        <v>44974.548611111109</v>
      </c>
      <c r="B28" s="38">
        <v>100.59473964491301</v>
      </c>
      <c r="C28" s="3">
        <v>44974.548611111109</v>
      </c>
      <c r="D28" s="2">
        <v>3.0575137362637301</v>
      </c>
      <c r="E28">
        <f t="shared" si="0"/>
        <v>97.537225908649276</v>
      </c>
      <c r="F28">
        <f t="shared" si="3"/>
        <v>97.5395825019054</v>
      </c>
      <c r="G28">
        <f t="shared" si="4"/>
        <v>3.7222782254429038E-3</v>
      </c>
      <c r="H28">
        <f t="shared" si="5"/>
        <v>-0.6331050806508759</v>
      </c>
      <c r="O28" s="20">
        <f t="shared" si="1"/>
        <v>1.0000053841475414</v>
      </c>
      <c r="P28">
        <f t="shared" si="2"/>
        <v>0.1083228008013748</v>
      </c>
      <c r="X28">
        <f t="shared" si="6"/>
        <v>1</v>
      </c>
    </row>
    <row r="29" spans="1:24">
      <c r="A29" s="39">
        <v>44974.552083333336</v>
      </c>
      <c r="B29" s="38">
        <v>100.60193858763</v>
      </c>
      <c r="C29" s="3">
        <v>44974.552083333336</v>
      </c>
      <c r="D29" s="2">
        <v>3.0575000000000001</v>
      </c>
      <c r="E29">
        <f t="shared" si="0"/>
        <v>97.544438587629998</v>
      </c>
      <c r="F29">
        <f t="shared" si="3"/>
        <v>97.539449596974848</v>
      </c>
      <c r="G29">
        <f t="shared" si="4"/>
        <v>3.5346718141117334E-3</v>
      </c>
      <c r="H29" s="4">
        <f t="shared" si="5"/>
        <v>1.4114438107752993</v>
      </c>
      <c r="I29" s="4">
        <f>B29</f>
        <v>100.60193858763</v>
      </c>
      <c r="L29">
        <f>L27</f>
        <v>3.0575137362637301</v>
      </c>
      <c r="M29" s="7">
        <f>D29</f>
        <v>3.0575000000000001</v>
      </c>
      <c r="N29">
        <f>L29-M29</f>
        <v>1.3736263730024234E-5</v>
      </c>
      <c r="O29" s="20">
        <f t="shared" si="1"/>
        <v>1.0000715638088276</v>
      </c>
      <c r="P29">
        <f t="shared" si="2"/>
        <v>1.4397885433993451</v>
      </c>
      <c r="X29">
        <f t="shared" si="6"/>
        <v>0.9999955073746466</v>
      </c>
    </row>
    <row r="30" spans="1:24">
      <c r="A30" s="39">
        <v>44974.555555555555</v>
      </c>
      <c r="B30" s="38">
        <v>100.589467656689</v>
      </c>
      <c r="C30" s="3">
        <v>44974.555555555555</v>
      </c>
      <c r="D30" s="2">
        <v>3.0585</v>
      </c>
      <c r="E30">
        <f t="shared" si="0"/>
        <v>97.530967656689</v>
      </c>
      <c r="F30">
        <f t="shared" si="3"/>
        <v>97.537544050989425</v>
      </c>
      <c r="G30">
        <f t="shared" si="4"/>
        <v>5.5040836970213511E-3</v>
      </c>
      <c r="H30">
        <f t="shared" si="5"/>
        <v>-1.1948209116048105</v>
      </c>
      <c r="O30" s="20">
        <f t="shared" si="1"/>
        <v>0.99987603687248883</v>
      </c>
      <c r="P30" s="32">
        <f t="shared" si="2"/>
        <v>-2.4941861882012972</v>
      </c>
      <c r="R30" s="51">
        <f>B30</f>
        <v>100.589467656689</v>
      </c>
      <c r="V30" s="32">
        <f>D30</f>
        <v>3.0585</v>
      </c>
      <c r="X30">
        <f t="shared" si="6"/>
        <v>1.0003270645952576</v>
      </c>
    </row>
    <row r="31" spans="1:24">
      <c r="A31" s="39">
        <v>44974.559027777781</v>
      </c>
      <c r="B31" s="38">
        <v>100.590639539177</v>
      </c>
      <c r="C31" s="3">
        <v>44974.559027777781</v>
      </c>
      <c r="D31" s="2">
        <v>3.0585</v>
      </c>
      <c r="E31">
        <f t="shared" si="0"/>
        <v>97.53213953917701</v>
      </c>
      <c r="F31">
        <f t="shared" si="3"/>
        <v>97.53584859449866</v>
      </c>
      <c r="G31">
        <f t="shared" si="4"/>
        <v>6.0928544836623385E-3</v>
      </c>
      <c r="H31">
        <f t="shared" si="5"/>
        <v>-0.60875494919429707</v>
      </c>
      <c r="O31" s="20">
        <f t="shared" si="1"/>
        <v>1.0000116501510079</v>
      </c>
      <c r="P31">
        <f t="shared" si="2"/>
        <v>0.23437649760182921</v>
      </c>
      <c r="X31">
        <f t="shared" si="6"/>
        <v>1</v>
      </c>
    </row>
    <row r="32" spans="1:24">
      <c r="A32" s="39">
        <v>44974.5625</v>
      </c>
      <c r="B32" s="38">
        <v>100.577303305158</v>
      </c>
      <c r="C32" s="3">
        <v>44974.5625</v>
      </c>
      <c r="D32" s="2">
        <v>3.0568207547169801</v>
      </c>
      <c r="E32">
        <f t="shared" si="0"/>
        <v>97.520482550441017</v>
      </c>
      <c r="F32">
        <f t="shared" si="3"/>
        <v>97.527863248768995</v>
      </c>
      <c r="G32">
        <f t="shared" si="4"/>
        <v>5.2408242353053887E-3</v>
      </c>
      <c r="H32" s="7">
        <f t="shared" si="5"/>
        <v>-1.4083086927924746</v>
      </c>
      <c r="I32">
        <f>I29</f>
        <v>100.60193858763</v>
      </c>
      <c r="J32" s="7">
        <f>B32</f>
        <v>100.577303305158</v>
      </c>
      <c r="K32">
        <f>J32-I32</f>
        <v>-2.463528247200486E-2</v>
      </c>
      <c r="L32" s="4">
        <f>D32</f>
        <v>3.0568207547169801</v>
      </c>
      <c r="O32" s="20">
        <f t="shared" si="1"/>
        <v>0.99986742072542634</v>
      </c>
      <c r="P32" s="32">
        <f t="shared" si="2"/>
        <v>-2.667246803801504</v>
      </c>
      <c r="R32" s="51">
        <f>B32</f>
        <v>100.577303305158</v>
      </c>
      <c r="V32" s="32">
        <f>D32</f>
        <v>3.0568207547169801</v>
      </c>
      <c r="X32">
        <f t="shared" si="6"/>
        <v>0.99945095789340532</v>
      </c>
    </row>
    <row r="33" spans="1:24">
      <c r="A33" s="39">
        <v>44974.565972222219</v>
      </c>
      <c r="B33" s="38">
        <v>100.574978541281</v>
      </c>
      <c r="C33" s="3">
        <v>44974.565972222219</v>
      </c>
      <c r="D33" s="2">
        <v>3.05843478260869</v>
      </c>
      <c r="E33">
        <f t="shared" si="0"/>
        <v>97.516543758672313</v>
      </c>
      <c r="F33">
        <f t="shared" si="3"/>
        <v>97.523055282763437</v>
      </c>
      <c r="G33">
        <f t="shared" si="4"/>
        <v>6.6217473066568222E-3</v>
      </c>
      <c r="H33">
        <f t="shared" si="5"/>
        <v>-0.98335436095212703</v>
      </c>
      <c r="O33" s="20">
        <f t="shared" si="1"/>
        <v>0.999976885800269</v>
      </c>
      <c r="P33">
        <f t="shared" si="2"/>
        <v>-0.46495277539975177</v>
      </c>
      <c r="X33">
        <f t="shared" si="6"/>
        <v>1.000528008680005</v>
      </c>
    </row>
    <row r="34" spans="1:24">
      <c r="A34" s="39">
        <v>44974.569444444445</v>
      </c>
      <c r="B34" s="38">
        <v>100.58462182664999</v>
      </c>
      <c r="C34" s="3">
        <v>44974.569444444445</v>
      </c>
      <c r="D34" s="2">
        <v>3.0557574257425699</v>
      </c>
      <c r="E34">
        <f t="shared" ref="E34:E65" si="9">B34-D34</f>
        <v>97.528864400907423</v>
      </c>
      <c r="F34">
        <f t="shared" si="3"/>
        <v>97.521963570006918</v>
      </c>
      <c r="G34">
        <f t="shared" si="4"/>
        <v>5.1377440242018103E-3</v>
      </c>
      <c r="H34" s="4">
        <f t="shared" si="5"/>
        <v>1.3431636274595713</v>
      </c>
      <c r="I34" s="4">
        <f>B34</f>
        <v>100.58462182664999</v>
      </c>
      <c r="L34">
        <f>L32</f>
        <v>3.0568207547169801</v>
      </c>
      <c r="M34" s="7">
        <f>D34</f>
        <v>3.0557574257425699</v>
      </c>
      <c r="N34">
        <f>L34-M34</f>
        <v>1.0633289744101937E-3</v>
      </c>
      <c r="O34" s="20">
        <f t="shared" si="1"/>
        <v>1.0000958815553218</v>
      </c>
      <c r="P34">
        <f t="shared" si="2"/>
        <v>1.928657073798945</v>
      </c>
      <c r="X34">
        <f t="shared" si="6"/>
        <v>0.99912459900033035</v>
      </c>
    </row>
    <row r="35" spans="1:24">
      <c r="A35" s="39">
        <v>44974.572916666664</v>
      </c>
      <c r="B35" s="38">
        <v>100.583734474506</v>
      </c>
      <c r="C35" s="3">
        <v>44974.572916666664</v>
      </c>
      <c r="D35" s="2">
        <v>3.05501361867704</v>
      </c>
      <c r="E35">
        <f t="shared" si="9"/>
        <v>97.528720855828965</v>
      </c>
      <c r="F35">
        <f t="shared" si="3"/>
        <v>97.524709671802896</v>
      </c>
      <c r="G35">
        <f t="shared" si="4"/>
        <v>5.7744699173524379E-3</v>
      </c>
      <c r="H35">
        <f t="shared" si="5"/>
        <v>0.6946410810827055</v>
      </c>
      <c r="O35" s="20">
        <f t="shared" ref="O35:O54" si="10">B35/B34</f>
        <v>0.9999911780535844</v>
      </c>
      <c r="P35">
        <f t="shared" ref="P35:P54" si="11">(B35-B34)/0.005</f>
        <v>-0.17747042879818764</v>
      </c>
      <c r="X35">
        <f t="shared" si="6"/>
        <v>0.99975658831448344</v>
      </c>
    </row>
    <row r="36" spans="1:24">
      <c r="A36" s="39">
        <v>44974.576388888891</v>
      </c>
      <c r="B36" s="38">
        <v>100.593889756446</v>
      </c>
      <c r="C36" s="3">
        <v>44974.576388888891</v>
      </c>
      <c r="D36" s="2">
        <v>3.0536834862385298</v>
      </c>
      <c r="E36">
        <f t="shared" si="9"/>
        <v>97.540206270207477</v>
      </c>
      <c r="F36">
        <f t="shared" ref="F36:F67" si="12">AVERAGE(E34:E36)</f>
        <v>97.53259717564795</v>
      </c>
      <c r="G36">
        <f t="shared" ref="G36:G67" si="13">_xlfn.STDEV.P(E34:E36)</f>
        <v>5.3807614894299857E-3</v>
      </c>
      <c r="H36" s="4">
        <f t="shared" ref="H36:H67" si="14">(E36-F36)/G36</f>
        <v>1.4141296867505135</v>
      </c>
      <c r="I36" s="4">
        <f>B36</f>
        <v>100.593889756446</v>
      </c>
      <c r="M36" s="7">
        <f>D36</f>
        <v>3.0536834862385298</v>
      </c>
      <c r="O36" s="20">
        <f t="shared" si="10"/>
        <v>1.0001009634608722</v>
      </c>
      <c r="P36" s="46">
        <f t="shared" si="11"/>
        <v>2.0310563880002519</v>
      </c>
      <c r="Q36" s="32">
        <f>B36</f>
        <v>100.593889756446</v>
      </c>
      <c r="R36">
        <f>AVERAGE(R22:R32)</f>
        <v>100.58998054318499</v>
      </c>
      <c r="S36">
        <f t="shared" si="7"/>
        <v>-3.909213261010791E-3</v>
      </c>
      <c r="T36">
        <f t="shared" si="8"/>
        <v>3.909213261010791E-3</v>
      </c>
      <c r="U36" s="50">
        <f>D36</f>
        <v>3.0536834862385298</v>
      </c>
      <c r="X36">
        <f t="shared" si="6"/>
        <v>0.99956460670735525</v>
      </c>
    </row>
    <row r="37" spans="1:24">
      <c r="A37" s="39">
        <v>44974.579861111109</v>
      </c>
      <c r="B37" s="38">
        <v>100.599231276183</v>
      </c>
      <c r="C37" s="3">
        <v>44974.579861111109</v>
      </c>
      <c r="D37" s="2">
        <v>3.05682817869415</v>
      </c>
      <c r="E37">
        <f t="shared" si="9"/>
        <v>97.542403097488858</v>
      </c>
      <c r="F37">
        <f t="shared" si="12"/>
        <v>97.537110074508448</v>
      </c>
      <c r="G37">
        <f t="shared" si="13"/>
        <v>5.9994863705160805E-3</v>
      </c>
      <c r="H37">
        <f t="shared" si="14"/>
        <v>0.88224602132984686</v>
      </c>
      <c r="O37" s="20">
        <f t="shared" si="10"/>
        <v>1.0000530998428427</v>
      </c>
      <c r="P37">
        <f t="shared" si="11"/>
        <v>1.0683039474002953</v>
      </c>
      <c r="X37">
        <f t="shared" si="6"/>
        <v>1.0010298030132434</v>
      </c>
    </row>
    <row r="38" spans="1:24">
      <c r="A38" s="39">
        <v>44974.583333333336</v>
      </c>
      <c r="B38" s="38">
        <v>100.601237439996</v>
      </c>
      <c r="C38" s="3">
        <v>44974.583333333336</v>
      </c>
      <c r="D38" s="2">
        <v>3.05695592705167</v>
      </c>
      <c r="E38">
        <f t="shared" si="9"/>
        <v>97.544281512944323</v>
      </c>
      <c r="F38">
        <f t="shared" si="12"/>
        <v>97.542296960213548</v>
      </c>
      <c r="G38">
        <f t="shared" si="13"/>
        <v>1.665402790510641E-3</v>
      </c>
      <c r="H38">
        <f t="shared" si="14"/>
        <v>1.1916352861199648</v>
      </c>
      <c r="O38" s="20">
        <f t="shared" si="10"/>
        <v>1.0000199421385982</v>
      </c>
      <c r="P38">
        <f t="shared" si="11"/>
        <v>0.4012327625986245</v>
      </c>
      <c r="X38">
        <f t="shared" si="6"/>
        <v>1.0000417911475725</v>
      </c>
    </row>
    <row r="39" spans="1:24">
      <c r="A39" s="39">
        <v>44974.586805555555</v>
      </c>
      <c r="B39" s="38">
        <v>100.58621064466899</v>
      </c>
      <c r="C39" s="3">
        <v>44974.586805555555</v>
      </c>
      <c r="D39" s="2">
        <v>3.0544636015325599</v>
      </c>
      <c r="E39">
        <f t="shared" si="9"/>
        <v>97.531747043136434</v>
      </c>
      <c r="F39">
        <f t="shared" si="12"/>
        <v>97.539477217856529</v>
      </c>
      <c r="G39">
        <f t="shared" si="13"/>
        <v>5.5195900849210177E-3</v>
      </c>
      <c r="H39" s="7">
        <f t="shared" si="14"/>
        <v>-1.4004979719803714</v>
      </c>
      <c r="I39">
        <f>AVERAGE(I34:I36)</f>
        <v>100.589255791548</v>
      </c>
      <c r="J39" s="7">
        <f>B39</f>
        <v>100.58621064466899</v>
      </c>
      <c r="K39">
        <f>J39-I39</f>
        <v>-3.0451468790033687E-3</v>
      </c>
      <c r="L39" s="4">
        <f>D39</f>
        <v>3.0544636015325599</v>
      </c>
      <c r="O39" s="20">
        <f t="shared" si="10"/>
        <v>0.99985063011440622</v>
      </c>
      <c r="P39" s="32">
        <f t="shared" si="11"/>
        <v>-3.0053590654006257</v>
      </c>
      <c r="R39" s="51">
        <f>B39</f>
        <v>100.58621064466899</v>
      </c>
      <c r="U39" s="49">
        <f>U36</f>
        <v>3.0536834862385298</v>
      </c>
      <c r="V39" s="32">
        <f>D39</f>
        <v>3.0544636015325599</v>
      </c>
      <c r="W39">
        <f t="shared" ref="W39:W49" si="15">U39-V39</f>
        <v>-7.8011529403010371E-4</v>
      </c>
      <c r="X39">
        <f t="shared" si="6"/>
        <v>0.99918470348327404</v>
      </c>
    </row>
    <row r="40" spans="1:24">
      <c r="A40" s="39">
        <v>44974.590277777781</v>
      </c>
      <c r="B40" s="38">
        <v>100.591491591375</v>
      </c>
      <c r="C40" s="3">
        <v>44974.590277777781</v>
      </c>
      <c r="D40" s="2">
        <v>3.0521099706744801</v>
      </c>
      <c r="E40">
        <f t="shared" si="9"/>
        <v>97.539381620700524</v>
      </c>
      <c r="F40">
        <f t="shared" si="12"/>
        <v>97.538470058927089</v>
      </c>
      <c r="G40">
        <f t="shared" si="13"/>
        <v>5.1576119791563431E-3</v>
      </c>
      <c r="H40">
        <f t="shared" si="14"/>
        <v>0.1767410532469561</v>
      </c>
      <c r="O40" s="20">
        <f t="shared" si="10"/>
        <v>1.0000525016965265</v>
      </c>
      <c r="P40">
        <f t="shared" si="11"/>
        <v>1.0561893412017298</v>
      </c>
      <c r="X40">
        <f t="shared" si="6"/>
        <v>0.99922944543948766</v>
      </c>
    </row>
    <row r="41" spans="1:24">
      <c r="A41" s="39">
        <v>44974.59375</v>
      </c>
      <c r="B41" s="38">
        <v>100.608877402472</v>
      </c>
      <c r="C41" s="3">
        <v>44974.59375</v>
      </c>
      <c r="D41" s="2">
        <v>3.0574523809523799</v>
      </c>
      <c r="E41">
        <f t="shared" si="9"/>
        <v>97.55142502151962</v>
      </c>
      <c r="F41">
        <f t="shared" si="12"/>
        <v>97.540851228452198</v>
      </c>
      <c r="G41">
        <f t="shared" si="13"/>
        <v>8.1004328493442992E-3</v>
      </c>
      <c r="H41" s="4">
        <f t="shared" si="14"/>
        <v>1.3053367966970129</v>
      </c>
      <c r="I41" s="4">
        <f>B41</f>
        <v>100.608877402472</v>
      </c>
      <c r="L41">
        <f>L39</f>
        <v>3.0544636015325599</v>
      </c>
      <c r="M41" s="7">
        <f>D41</f>
        <v>3.0574523809523799</v>
      </c>
      <c r="N41">
        <f>L41-M41</f>
        <v>-2.9887794198200091E-3</v>
      </c>
      <c r="O41" s="20">
        <f t="shared" si="10"/>
        <v>1.0001728358017359</v>
      </c>
      <c r="P41" s="46">
        <f t="shared" si="11"/>
        <v>3.4771622194000429</v>
      </c>
      <c r="Q41" s="32">
        <f t="shared" ref="Q41:Q42" si="16">B41</f>
        <v>100.608877402472</v>
      </c>
      <c r="R41">
        <f>R39</f>
        <v>100.58621064466899</v>
      </c>
      <c r="S41">
        <f t="shared" si="7"/>
        <v>-2.2666757803008863E-2</v>
      </c>
      <c r="T41">
        <f t="shared" si="8"/>
        <v>2.2666757803008863E-2</v>
      </c>
      <c r="U41" s="50">
        <f>D41</f>
        <v>3.0574523809523799</v>
      </c>
      <c r="X41">
        <f t="shared" si="6"/>
        <v>1.0017503990122345</v>
      </c>
    </row>
    <row r="42" spans="1:24">
      <c r="A42" s="39">
        <v>44974.597222222219</v>
      </c>
      <c r="B42" s="38">
        <v>100.62625976136501</v>
      </c>
      <c r="C42" s="3">
        <v>44974.597222222219</v>
      </c>
      <c r="D42" s="2">
        <v>3.0570664000000001</v>
      </c>
      <c r="E42">
        <f t="shared" si="9"/>
        <v>97.569193361365009</v>
      </c>
      <c r="F42">
        <f t="shared" si="12"/>
        <v>97.553333334528375</v>
      </c>
      <c r="G42">
        <f t="shared" si="13"/>
        <v>1.2245168142746229E-2</v>
      </c>
      <c r="H42" s="4">
        <f t="shared" si="14"/>
        <v>1.2952069462622584</v>
      </c>
      <c r="I42" s="4">
        <f>B42</f>
        <v>100.62625976136501</v>
      </c>
      <c r="M42" s="7">
        <f>D42</f>
        <v>3.0570664000000001</v>
      </c>
      <c r="O42" s="20">
        <f t="shared" si="10"/>
        <v>1.0001727716215685</v>
      </c>
      <c r="P42" s="46">
        <f t="shared" si="11"/>
        <v>3.4764717786003985</v>
      </c>
      <c r="Q42" s="32">
        <f t="shared" si="16"/>
        <v>100.62625976136501</v>
      </c>
      <c r="U42" s="50">
        <f>D42</f>
        <v>3.0570664000000001</v>
      </c>
      <c r="X42">
        <f t="shared" si="6"/>
        <v>0.99987375732986572</v>
      </c>
    </row>
    <row r="43" spans="1:24">
      <c r="A43" s="39">
        <v>44974.600694444445</v>
      </c>
      <c r="B43" s="38">
        <v>100.633687478658</v>
      </c>
      <c r="C43" s="3">
        <v>44974.600694444445</v>
      </c>
      <c r="D43" s="2">
        <v>3.05689655172413</v>
      </c>
      <c r="E43">
        <f t="shared" si="9"/>
        <v>97.576790926933867</v>
      </c>
      <c r="F43">
        <f t="shared" si="12"/>
        <v>97.565803103272842</v>
      </c>
      <c r="G43">
        <f t="shared" si="13"/>
        <v>1.0629445793637476E-2</v>
      </c>
      <c r="H43">
        <f t="shared" si="14"/>
        <v>1.0337155741085511</v>
      </c>
      <c r="O43" s="20">
        <f t="shared" si="10"/>
        <v>1.000073814899914</v>
      </c>
      <c r="P43">
        <f t="shared" si="11"/>
        <v>1.4855434585996363</v>
      </c>
      <c r="X43">
        <f t="shared" si="6"/>
        <v>0.99994444076325262</v>
      </c>
    </row>
    <row r="44" spans="1:24">
      <c r="A44" s="39">
        <v>44974.604166666664</v>
      </c>
      <c r="B44" s="38">
        <v>100.620064020775</v>
      </c>
      <c r="C44" s="3">
        <v>44974.604166666664</v>
      </c>
      <c r="D44" s="2">
        <v>3.05414480874316</v>
      </c>
      <c r="E44">
        <f t="shared" si="9"/>
        <v>97.565919212031844</v>
      </c>
      <c r="F44">
        <f t="shared" si="12"/>
        <v>97.570634500110245</v>
      </c>
      <c r="G44">
        <f t="shared" si="13"/>
        <v>4.5538413740471078E-3</v>
      </c>
      <c r="H44">
        <f t="shared" si="14"/>
        <v>-1.0354528608032232</v>
      </c>
      <c r="O44" s="20">
        <f t="shared" si="10"/>
        <v>0.99986462328645276</v>
      </c>
      <c r="P44" s="32">
        <f t="shared" si="11"/>
        <v>-2.7246915765999802</v>
      </c>
      <c r="Q44">
        <f>Q42</f>
        <v>100.62625976136501</v>
      </c>
      <c r="R44" s="51">
        <f>B44</f>
        <v>100.620064020775</v>
      </c>
      <c r="S44">
        <f t="shared" si="7"/>
        <v>-6.1957405900017193E-3</v>
      </c>
      <c r="T44">
        <f t="shared" si="8"/>
        <v>6.1957405900017193E-3</v>
      </c>
      <c r="U44" s="49">
        <f>AVERAGE(U41:U42)</f>
        <v>3.0572593904761902</v>
      </c>
      <c r="V44" s="32">
        <f>D44</f>
        <v>3.05414480874316</v>
      </c>
      <c r="W44">
        <f t="shared" si="15"/>
        <v>3.1145817330302528E-3</v>
      </c>
      <c r="X44">
        <f t="shared" si="6"/>
        <v>0.99909982463115476</v>
      </c>
    </row>
    <row r="45" spans="1:24">
      <c r="A45" s="39">
        <v>44974.607638888891</v>
      </c>
      <c r="B45" s="38">
        <v>100.63140240316601</v>
      </c>
      <c r="C45" s="3">
        <v>44974.607638888891</v>
      </c>
      <c r="D45" s="2">
        <v>3.0540137362637299</v>
      </c>
      <c r="E45">
        <f t="shared" si="9"/>
        <v>97.57738866690228</v>
      </c>
      <c r="F45">
        <f t="shared" si="12"/>
        <v>97.573366268622649</v>
      </c>
      <c r="G45">
        <f t="shared" si="13"/>
        <v>5.2715154157425064E-3</v>
      </c>
      <c r="H45">
        <f t="shared" si="14"/>
        <v>0.76304401341943418</v>
      </c>
      <c r="O45" s="20">
        <f t="shared" si="10"/>
        <v>1.0001126851041227</v>
      </c>
      <c r="P45" s="46">
        <f t="shared" si="11"/>
        <v>2.2676764782005421</v>
      </c>
      <c r="Q45" s="32">
        <f t="shared" ref="Q45:Q46" si="17">B45</f>
        <v>100.63140240316601</v>
      </c>
      <c r="U45" s="50">
        <f>D45</f>
        <v>3.0540137362637299</v>
      </c>
      <c r="X45">
        <f t="shared" si="6"/>
        <v>0.99995708373779302</v>
      </c>
    </row>
    <row r="46" spans="1:24">
      <c r="A46" s="39">
        <v>44974.611111111109</v>
      </c>
      <c r="B46" s="38">
        <v>100.643444788656</v>
      </c>
      <c r="C46" s="3">
        <v>44974.611111111109</v>
      </c>
      <c r="D46" s="2">
        <v>3.0556120481927702</v>
      </c>
      <c r="E46">
        <f t="shared" si="9"/>
        <v>97.587832740463227</v>
      </c>
      <c r="F46">
        <f t="shared" si="12"/>
        <v>97.57704687313246</v>
      </c>
      <c r="G46">
        <f t="shared" si="13"/>
        <v>8.9494245369589834E-3</v>
      </c>
      <c r="H46">
        <f t="shared" si="14"/>
        <v>1.2052023329795587</v>
      </c>
      <c r="O46" s="20">
        <f t="shared" si="10"/>
        <v>1.0001196682665889</v>
      </c>
      <c r="P46" s="46">
        <f t="shared" si="11"/>
        <v>2.4084770979982295</v>
      </c>
      <c r="Q46" s="32">
        <f t="shared" si="17"/>
        <v>100.643444788656</v>
      </c>
      <c r="U46" s="50">
        <f>D46</f>
        <v>3.0556120481927702</v>
      </c>
      <c r="X46">
        <f t="shared" si="6"/>
        <v>1.0005233479830369</v>
      </c>
    </row>
    <row r="47" spans="1:24">
      <c r="A47" s="39">
        <v>44974.614583333336</v>
      </c>
      <c r="B47" s="38">
        <v>100.64199233831501</v>
      </c>
      <c r="C47" s="3">
        <v>44974.614583333336</v>
      </c>
      <c r="D47" s="2">
        <v>3.0566008230452599</v>
      </c>
      <c r="E47">
        <f t="shared" si="9"/>
        <v>97.585391515269748</v>
      </c>
      <c r="F47">
        <f t="shared" si="12"/>
        <v>97.583537640878419</v>
      </c>
      <c r="G47">
        <f t="shared" si="13"/>
        <v>4.4607402846568124E-3</v>
      </c>
      <c r="H47">
        <f t="shared" si="14"/>
        <v>0.41559792165131543</v>
      </c>
      <c r="O47" s="20">
        <f t="shared" si="10"/>
        <v>0.99998556835624974</v>
      </c>
      <c r="P47">
        <f t="shared" si="11"/>
        <v>-0.29049006819832357</v>
      </c>
      <c r="X47">
        <f t="shared" si="6"/>
        <v>1.0003235930598828</v>
      </c>
    </row>
    <row r="48" spans="1:24">
      <c r="A48" s="39">
        <v>44974.618055555555</v>
      </c>
      <c r="B48" s="38">
        <v>100.650495866944</v>
      </c>
      <c r="C48" s="3">
        <v>44974.618055555555</v>
      </c>
      <c r="D48" s="2">
        <v>3.0585996732026102</v>
      </c>
      <c r="E48">
        <f t="shared" si="9"/>
        <v>97.591896193741391</v>
      </c>
      <c r="F48">
        <f t="shared" si="12"/>
        <v>97.588373483158122</v>
      </c>
      <c r="G48">
        <f t="shared" si="13"/>
        <v>2.6829104223368336E-3</v>
      </c>
      <c r="H48" s="4">
        <f t="shared" si="14"/>
        <v>1.3130183378245674</v>
      </c>
      <c r="I48" s="4">
        <f>B48</f>
        <v>100.650495866944</v>
      </c>
      <c r="M48" s="7">
        <f>D48</f>
        <v>3.0585996732026102</v>
      </c>
      <c r="O48" s="20">
        <f t="shared" si="10"/>
        <v>1.000084492848675</v>
      </c>
      <c r="P48">
        <f t="shared" si="11"/>
        <v>1.700705725798457</v>
      </c>
      <c r="X48">
        <f t="shared" si="6"/>
        <v>1.0006539454358188</v>
      </c>
    </row>
    <row r="49" spans="1:24">
      <c r="A49" s="39">
        <v>44974.621527777781</v>
      </c>
      <c r="B49" s="38">
        <v>100.637795743993</v>
      </c>
      <c r="C49" s="3">
        <v>44974.621527777781</v>
      </c>
      <c r="D49" s="2">
        <v>3.0550415472779302</v>
      </c>
      <c r="E49">
        <f t="shared" si="9"/>
        <v>97.582754196715072</v>
      </c>
      <c r="F49">
        <f t="shared" si="12"/>
        <v>97.586680635242075</v>
      </c>
      <c r="G49">
        <f t="shared" si="13"/>
        <v>3.8419092592603958E-3</v>
      </c>
      <c r="H49">
        <f t="shared" si="14"/>
        <v>-1.0220018907367181</v>
      </c>
      <c r="O49" s="20">
        <f t="shared" si="10"/>
        <v>0.99987381956897869</v>
      </c>
      <c r="P49" s="32">
        <f t="shared" si="11"/>
        <v>-2.5400245902005736</v>
      </c>
      <c r="Q49">
        <f>AVERAGE(Q45:Q46)</f>
        <v>100.637423595911</v>
      </c>
      <c r="R49" s="51">
        <f>B49</f>
        <v>100.637795743993</v>
      </c>
      <c r="S49">
        <f t="shared" si="7"/>
        <v>3.7214808199337313E-4</v>
      </c>
      <c r="T49">
        <f t="shared" si="8"/>
        <v>-3.7214808199337313E-4</v>
      </c>
      <c r="U49" s="49">
        <f>AVERAGE(U45:U46)</f>
        <v>3.05481289222825</v>
      </c>
      <c r="V49" s="32">
        <f>D49</f>
        <v>3.0550415472779302</v>
      </c>
      <c r="W49">
        <f t="shared" si="15"/>
        <v>-2.2865504968017092E-4</v>
      </c>
      <c r="X49">
        <f t="shared" si="6"/>
        <v>0.99883668138859305</v>
      </c>
    </row>
    <row r="50" spans="1:24">
      <c r="A50" s="39">
        <v>44974.625</v>
      </c>
      <c r="B50" s="38">
        <v>100.63285347934401</v>
      </c>
      <c r="C50" s="3">
        <v>44974.625</v>
      </c>
      <c r="D50" s="2">
        <v>3.0528844884488402</v>
      </c>
      <c r="E50">
        <f t="shared" si="9"/>
        <v>97.579968990895168</v>
      </c>
      <c r="F50">
        <f t="shared" si="12"/>
        <v>97.584873127117206</v>
      </c>
      <c r="G50">
        <f t="shared" si="13"/>
        <v>5.0945684456140039E-3</v>
      </c>
      <c r="H50">
        <f t="shared" si="14"/>
        <v>-0.96262053879361287</v>
      </c>
      <c r="O50" s="20">
        <f t="shared" si="10"/>
        <v>0.99995089057135589</v>
      </c>
      <c r="P50">
        <f t="shared" si="11"/>
        <v>-0.98845292979774513</v>
      </c>
      <c r="X50">
        <f t="shared" si="6"/>
        <v>0.99929393469918204</v>
      </c>
    </row>
    <row r="51" spans="1:24">
      <c r="A51" s="39">
        <v>44974.628472222219</v>
      </c>
      <c r="B51" s="38">
        <v>100.636418643364</v>
      </c>
      <c r="C51" s="3">
        <v>44974.628472222219</v>
      </c>
      <c r="D51" s="2">
        <v>3.0570983443708601</v>
      </c>
      <c r="E51">
        <f t="shared" si="9"/>
        <v>97.579320298993139</v>
      </c>
      <c r="F51">
        <f t="shared" si="12"/>
        <v>97.580681162201131</v>
      </c>
      <c r="G51">
        <f t="shared" si="13"/>
        <v>1.4895870496993361E-3</v>
      </c>
      <c r="H51">
        <f t="shared" si="14"/>
        <v>-0.9135842099774607</v>
      </c>
      <c r="O51" s="20">
        <f t="shared" si="10"/>
        <v>1.0000354274364358</v>
      </c>
      <c r="P51">
        <f t="shared" si="11"/>
        <v>0.71303280399774849</v>
      </c>
      <c r="X51">
        <f t="shared" si="6"/>
        <v>1.0013802867216115</v>
      </c>
    </row>
    <row r="52" spans="1:24">
      <c r="A52" s="39">
        <v>44974.631944444445</v>
      </c>
      <c r="B52" s="38">
        <v>100.625509029954</v>
      </c>
      <c r="C52" s="3">
        <v>44974.631944444445</v>
      </c>
      <c r="D52" s="2">
        <v>3.0568434343434299</v>
      </c>
      <c r="E52">
        <f t="shared" si="9"/>
        <v>97.568665595610568</v>
      </c>
      <c r="F52">
        <f t="shared" si="12"/>
        <v>97.575984961832958</v>
      </c>
      <c r="G52">
        <f t="shared" si="13"/>
        <v>5.1823444963991433E-3</v>
      </c>
      <c r="H52" s="7">
        <f t="shared" si="14"/>
        <v>-1.4123658177251188</v>
      </c>
      <c r="I52">
        <f>AVERAGE(I41:I48)</f>
        <v>100.62854434359367</v>
      </c>
      <c r="J52" s="7">
        <f>B52</f>
        <v>100.625509029954</v>
      </c>
      <c r="K52">
        <f>J52-I52</f>
        <v>-3.0353136396712443E-3</v>
      </c>
      <c r="L52" s="4">
        <f>D52</f>
        <v>3.0568434343434299</v>
      </c>
      <c r="O52" s="20">
        <f t="shared" si="10"/>
        <v>0.99989159378327386</v>
      </c>
      <c r="P52" s="32">
        <f t="shared" si="11"/>
        <v>-2.1819226819985715</v>
      </c>
      <c r="R52" s="51">
        <f>B52</f>
        <v>100.625509029954</v>
      </c>
      <c r="V52" s="32">
        <f>D52</f>
        <v>3.0568434343434299</v>
      </c>
      <c r="X52">
        <f t="shared" si="6"/>
        <v>0.99991661700124901</v>
      </c>
    </row>
    <row r="53" spans="1:24">
      <c r="A53" s="39">
        <v>44974.635416666664</v>
      </c>
      <c r="B53" s="38">
        <v>100.64</v>
      </c>
      <c r="C53" s="3">
        <v>44974.635416666664</v>
      </c>
      <c r="D53" s="2">
        <v>3.0585724832214698</v>
      </c>
      <c r="E53">
        <f t="shared" si="9"/>
        <v>97.581427516778533</v>
      </c>
      <c r="F53">
        <f t="shared" si="12"/>
        <v>97.576471137127427</v>
      </c>
      <c r="G53">
        <f t="shared" si="13"/>
        <v>5.5859914355563299E-3</v>
      </c>
      <c r="H53">
        <f t="shared" si="14"/>
        <v>0.88728737025203763</v>
      </c>
      <c r="O53" s="20">
        <f t="shared" si="10"/>
        <v>1.0001440089117133</v>
      </c>
      <c r="P53" s="46">
        <f t="shared" si="11"/>
        <v>2.8981940091995284</v>
      </c>
      <c r="Q53" s="32">
        <f>B53</f>
        <v>100.64</v>
      </c>
      <c r="R53">
        <f>R52</f>
        <v>100.625509029954</v>
      </c>
      <c r="S53">
        <f t="shared" si="7"/>
        <v>-1.4490970045997642E-2</v>
      </c>
      <c r="T53">
        <f t="shared" si="8"/>
        <v>1.4490970045997642E-2</v>
      </c>
      <c r="U53" s="50">
        <f>D53</f>
        <v>3.0585724832214698</v>
      </c>
      <c r="X53">
        <f t="shared" si="6"/>
        <v>1.000565632134971</v>
      </c>
    </row>
    <row r="54" spans="1:24">
      <c r="A54" s="39">
        <v>44974.642361111109</v>
      </c>
      <c r="B54" s="38">
        <v>100.64</v>
      </c>
      <c r="C54" s="3">
        <v>44974.638888888891</v>
      </c>
      <c r="D54" s="2">
        <v>3.0534148648648598</v>
      </c>
      <c r="E54">
        <f t="shared" si="9"/>
        <v>97.586585135135138</v>
      </c>
      <c r="F54">
        <f t="shared" si="12"/>
        <v>97.578892749174756</v>
      </c>
      <c r="G54">
        <f t="shared" si="13"/>
        <v>7.5319877543297189E-3</v>
      </c>
      <c r="H54">
        <f t="shared" si="14"/>
        <v>1.0212956010132159</v>
      </c>
      <c r="O54" s="20">
        <f t="shared" si="10"/>
        <v>1</v>
      </c>
      <c r="P54">
        <f t="shared" si="11"/>
        <v>0</v>
      </c>
      <c r="X54">
        <f t="shared" si="6"/>
        <v>0.99831371713931794</v>
      </c>
    </row>
    <row r="55" spans="1:24">
      <c r="C55" s="3">
        <v>44974.642361111109</v>
      </c>
      <c r="D55" s="2"/>
    </row>
    <row r="56" spans="1:24">
      <c r="C56" s="3">
        <v>44974.645833333336</v>
      </c>
      <c r="D56" s="2"/>
    </row>
    <row r="58" spans="1:24">
      <c r="I58" s="37" t="s">
        <v>63</v>
      </c>
      <c r="K58">
        <f>SUM(K6:K52)*10000</f>
        <v>-430.18218212182546</v>
      </c>
      <c r="L58" s="37" t="s">
        <v>63</v>
      </c>
      <c r="N58">
        <f>SUM(N9:N56)*100</f>
        <v>-0.27802811612196443</v>
      </c>
      <c r="R58" s="45" t="s">
        <v>45</v>
      </c>
      <c r="S58">
        <f>SUM(S8:S53)*10000</f>
        <v>-409.09946775514072</v>
      </c>
      <c r="T58">
        <f>SUM(T8:T53)*10000</f>
        <v>409.09946775514072</v>
      </c>
      <c r="V58" s="45" t="s">
        <v>45</v>
      </c>
      <c r="W58">
        <f>SUM(W20:W49)*100</f>
        <v>0.26539622353904946</v>
      </c>
    </row>
  </sheetData>
  <autoFilter ref="A1:W56" xr:uid="{9FD37835-6071-4EF3-888B-E143403DACE5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4256-1939-43CB-8B49-B0F7BACD9A43}">
  <dimension ref="A1:L57"/>
  <sheetViews>
    <sheetView topLeftCell="A22" workbookViewId="0">
      <selection activeCell="A57" sqref="A57:XFD57"/>
    </sheetView>
  </sheetViews>
  <sheetFormatPr defaultRowHeight="14.4"/>
  <cols>
    <col min="1" max="1" width="14.6640625" style="55" bestFit="1" customWidth="1"/>
    <col min="2" max="2" width="12" style="55" bestFit="1" customWidth="1"/>
    <col min="3" max="3" width="14.6640625" bestFit="1" customWidth="1"/>
    <col min="5" max="5" width="11.109375" bestFit="1" customWidth="1"/>
    <col min="11" max="11" width="12.6640625" bestFit="1" customWidth="1"/>
  </cols>
  <sheetData>
    <row r="1" spans="1:12">
      <c r="A1" s="55" t="s">
        <v>0</v>
      </c>
      <c r="B1" s="55" t="s">
        <v>52</v>
      </c>
      <c r="E1" t="s">
        <v>87</v>
      </c>
      <c r="F1" s="5" t="s">
        <v>14</v>
      </c>
      <c r="G1" s="5" t="s">
        <v>88</v>
      </c>
      <c r="H1" s="5" t="s">
        <v>16</v>
      </c>
      <c r="I1" s="48" t="s">
        <v>17</v>
      </c>
      <c r="J1" s="6" t="s">
        <v>18</v>
      </c>
      <c r="K1" s="6" t="s">
        <v>19</v>
      </c>
      <c r="L1" s="45" t="s">
        <v>86</v>
      </c>
    </row>
    <row r="2" spans="1:12">
      <c r="A2" s="56">
        <v>44977.395833333336</v>
      </c>
      <c r="B2" s="55">
        <v>100.595649998225</v>
      </c>
      <c r="C2" s="56">
        <v>44977.395833333336</v>
      </c>
      <c r="D2" s="55">
        <v>3.0546182608695598</v>
      </c>
      <c r="E2" t="s">
        <v>40</v>
      </c>
    </row>
    <row r="3" spans="1:12">
      <c r="A3" s="56">
        <v>44977.399305555555</v>
      </c>
      <c r="B3" s="55">
        <v>100.610765013191</v>
      </c>
      <c r="C3" s="56">
        <v>44977.399305555555</v>
      </c>
      <c r="D3" s="55">
        <v>3.0569305882352902</v>
      </c>
      <c r="E3" s="46">
        <f>(B3-B2)/0.005</f>
        <v>3.0230029931999525</v>
      </c>
      <c r="G3" s="32">
        <f>B3</f>
        <v>100.610765013191</v>
      </c>
      <c r="I3" s="46">
        <f>D3</f>
        <v>3.0569305882352902</v>
      </c>
      <c r="L3">
        <f>D3/D2</f>
        <v>1.0007569938919543</v>
      </c>
    </row>
    <row r="4" spans="1:12">
      <c r="A4" s="56">
        <v>44977.402777777781</v>
      </c>
      <c r="B4" s="55">
        <v>100.61045201149901</v>
      </c>
      <c r="C4" s="56">
        <v>44977.402777777781</v>
      </c>
      <c r="D4" s="55">
        <v>3.05735253731343</v>
      </c>
      <c r="E4">
        <f t="shared" ref="E4:E56" si="0">(B4-B3)/0.005</f>
        <v>-6.2600338398510758E-2</v>
      </c>
      <c r="L4">
        <f t="shared" ref="L4:L56" si="1">D4/D3</f>
        <v>1.000138030310457</v>
      </c>
    </row>
    <row r="5" spans="1:12">
      <c r="A5" s="56">
        <v>44977.40625</v>
      </c>
      <c r="B5" s="55">
        <v>100.614267425308</v>
      </c>
      <c r="C5" s="56">
        <v>44977.40625</v>
      </c>
      <c r="D5" s="55">
        <v>3.05726096774193</v>
      </c>
      <c r="E5">
        <f t="shared" si="0"/>
        <v>0.76308276179872792</v>
      </c>
      <c r="L5">
        <f t="shared" si="1"/>
        <v>0.99997004939064682</v>
      </c>
    </row>
    <row r="6" spans="1:12">
      <c r="A6" s="56">
        <v>44977.409722222219</v>
      </c>
      <c r="B6" s="55">
        <v>100.613233754977</v>
      </c>
      <c r="C6" s="56">
        <v>44977.409722222219</v>
      </c>
      <c r="D6" s="55">
        <v>3.0572020000000002</v>
      </c>
      <c r="E6">
        <f t="shared" si="0"/>
        <v>-0.20673406619948764</v>
      </c>
      <c r="L6">
        <f t="shared" si="1"/>
        <v>0.99998071223145424</v>
      </c>
    </row>
    <row r="7" spans="1:12">
      <c r="A7" s="56">
        <v>44977.413194444445</v>
      </c>
      <c r="B7" s="55">
        <v>100.616325788365</v>
      </c>
      <c r="C7" s="56">
        <v>44977.413194444445</v>
      </c>
      <c r="D7" s="55">
        <v>3.0571752508361199</v>
      </c>
      <c r="E7">
        <f t="shared" si="0"/>
        <v>0.61840667760009183</v>
      </c>
      <c r="L7">
        <f t="shared" si="1"/>
        <v>0.99999125044276427</v>
      </c>
    </row>
    <row r="8" spans="1:12">
      <c r="A8" s="56">
        <v>44977.416666666664</v>
      </c>
      <c r="B8" s="55">
        <v>100.62421466292901</v>
      </c>
      <c r="C8" s="56">
        <v>44977.416666666664</v>
      </c>
      <c r="D8" s="55">
        <v>3.0572098039215598</v>
      </c>
      <c r="E8">
        <f t="shared" si="0"/>
        <v>1.577774912800578</v>
      </c>
      <c r="L8">
        <f t="shared" si="1"/>
        <v>1.0000113022913655</v>
      </c>
    </row>
    <row r="9" spans="1:12">
      <c r="A9" s="56">
        <v>44977.420138888891</v>
      </c>
      <c r="B9" s="55">
        <v>100.63012250411001</v>
      </c>
      <c r="C9" s="56">
        <v>44977.420138888891</v>
      </c>
      <c r="D9" s="55">
        <v>3.0570328621908098</v>
      </c>
      <c r="E9">
        <f t="shared" si="0"/>
        <v>1.181568236199837</v>
      </c>
      <c r="L9">
        <f t="shared" si="1"/>
        <v>0.9999421231311888</v>
      </c>
    </row>
    <row r="10" spans="1:12">
      <c r="A10" s="56">
        <v>44977.423611111109</v>
      </c>
      <c r="B10" s="55">
        <v>100.63857072469401</v>
      </c>
      <c r="C10" s="56">
        <v>44977.423611111109</v>
      </c>
      <c r="D10" s="55">
        <v>3.0565840220385598</v>
      </c>
      <c r="E10">
        <f t="shared" si="0"/>
        <v>1.689644116800082</v>
      </c>
      <c r="L10">
        <f t="shared" si="1"/>
        <v>0.99985317784515793</v>
      </c>
    </row>
    <row r="11" spans="1:12">
      <c r="A11" s="56">
        <v>44977.427083333336</v>
      </c>
      <c r="B11" s="55">
        <v>100.656424194747</v>
      </c>
      <c r="C11" s="56">
        <v>44977.427083333336</v>
      </c>
      <c r="D11" s="55">
        <v>3.0565461016949098</v>
      </c>
      <c r="E11" s="46">
        <f t="shared" si="0"/>
        <v>3.5706940105995955</v>
      </c>
      <c r="G11" s="32">
        <f>B11</f>
        <v>100.656424194747</v>
      </c>
      <c r="I11" s="46">
        <f>D11</f>
        <v>3.0565461016949098</v>
      </c>
      <c r="L11">
        <f t="shared" si="1"/>
        <v>0.99998759388147795</v>
      </c>
    </row>
    <row r="12" spans="1:12">
      <c r="A12" s="56">
        <v>44977.430555555555</v>
      </c>
      <c r="B12" s="55">
        <v>100.66343126326601</v>
      </c>
      <c r="C12" s="56">
        <v>44977.430555555555</v>
      </c>
      <c r="D12" s="55">
        <v>3.05671947194719</v>
      </c>
      <c r="E12">
        <f t="shared" si="0"/>
        <v>1.4014137038003582</v>
      </c>
      <c r="L12">
        <f t="shared" si="1"/>
        <v>1.0000567209675602</v>
      </c>
    </row>
    <row r="13" spans="1:12">
      <c r="A13" s="56">
        <v>44977.434027777781</v>
      </c>
      <c r="B13" s="55">
        <v>100.65853515352801</v>
      </c>
      <c r="C13" s="56">
        <v>44977.434027777781</v>
      </c>
      <c r="D13" s="55">
        <v>3.0568574468085101</v>
      </c>
      <c r="E13">
        <f t="shared" si="0"/>
        <v>-0.97922194759973991</v>
      </c>
      <c r="L13">
        <f t="shared" si="1"/>
        <v>1.0000451382151965</v>
      </c>
    </row>
    <row r="14" spans="1:12">
      <c r="A14" s="56">
        <v>44977.4375</v>
      </c>
      <c r="B14" s="55">
        <v>100.652346857453</v>
      </c>
      <c r="C14" s="56">
        <v>44977.4375</v>
      </c>
      <c r="D14" s="55">
        <v>3.0570283076922999</v>
      </c>
      <c r="E14">
        <f t="shared" si="0"/>
        <v>-1.2376592150019405</v>
      </c>
      <c r="L14">
        <f t="shared" si="1"/>
        <v>1.0000558942923452</v>
      </c>
    </row>
    <row r="15" spans="1:12">
      <c r="A15" s="56">
        <v>44977.440972222219</v>
      </c>
      <c r="B15" s="55">
        <v>100.62740684914201</v>
      </c>
      <c r="C15" s="56">
        <v>44977.440972222219</v>
      </c>
      <c r="D15" s="55">
        <v>3.0568126126126098</v>
      </c>
      <c r="E15" s="32">
        <f t="shared" si="0"/>
        <v>-4.9880016621983714</v>
      </c>
      <c r="F15" s="57">
        <f>B15</f>
        <v>100.62740684914201</v>
      </c>
      <c r="G15">
        <f>AVERAGE(G3:G11)</f>
        <v>100.633594603969</v>
      </c>
      <c r="H15">
        <f>G15-F15</f>
        <v>6.1877548269961835E-3</v>
      </c>
      <c r="I15">
        <f>AVERAGE(I3:I11)</f>
        <v>3.0567383449651002</v>
      </c>
      <c r="J15" s="32">
        <f>D15</f>
        <v>3.0568126126126098</v>
      </c>
      <c r="K15">
        <f>I15-J15</f>
        <v>-7.4267647509618229E-5</v>
      </c>
      <c r="L15">
        <f t="shared" si="1"/>
        <v>0.99992944289094499</v>
      </c>
    </row>
    <row r="16" spans="1:12">
      <c r="A16" s="56">
        <v>44977.444444444445</v>
      </c>
      <c r="B16" s="55">
        <v>100.64258250489</v>
      </c>
      <c r="C16" s="56">
        <v>44977.444444444445</v>
      </c>
      <c r="D16" s="55">
        <v>3.0576254125412499</v>
      </c>
      <c r="E16" s="46">
        <f t="shared" si="0"/>
        <v>3.035131149599124</v>
      </c>
      <c r="G16" s="32">
        <f>B16</f>
        <v>100.64258250489</v>
      </c>
      <c r="I16" s="46">
        <f>D16</f>
        <v>3.0576254125412499</v>
      </c>
      <c r="L16">
        <f t="shared" si="1"/>
        <v>1.0002658978588632</v>
      </c>
    </row>
    <row r="17" spans="1:12">
      <c r="A17" s="56">
        <v>44977.447916666664</v>
      </c>
      <c r="B17" s="55">
        <v>100.641973656061</v>
      </c>
      <c r="C17" s="56">
        <v>44977.447916666664</v>
      </c>
      <c r="D17" s="55">
        <v>3.0575762376237599</v>
      </c>
      <c r="E17">
        <f t="shared" si="0"/>
        <v>-0.12176976580065002</v>
      </c>
      <c r="L17">
        <f t="shared" si="1"/>
        <v>0.99998391728519509</v>
      </c>
    </row>
    <row r="18" spans="1:12">
      <c r="A18" s="56">
        <v>44977.451388888891</v>
      </c>
      <c r="B18" s="55">
        <v>100.636235594677</v>
      </c>
      <c r="C18" s="56">
        <v>44977.451388888891</v>
      </c>
      <c r="D18" s="55">
        <v>3.0580318791946302</v>
      </c>
      <c r="E18">
        <f t="shared" si="0"/>
        <v>-1.1476122767987817</v>
      </c>
      <c r="L18">
        <f t="shared" si="1"/>
        <v>1.0001490205101884</v>
      </c>
    </row>
    <row r="19" spans="1:12">
      <c r="A19" s="56">
        <v>44977.454861111109</v>
      </c>
      <c r="B19" s="55">
        <v>100.64063530892101</v>
      </c>
      <c r="C19" s="56">
        <v>44977.454861111109</v>
      </c>
      <c r="D19" s="55">
        <v>3.05816</v>
      </c>
      <c r="E19">
        <f t="shared" si="0"/>
        <v>0.87994284880039686</v>
      </c>
      <c r="L19">
        <f t="shared" si="1"/>
        <v>1.0000418964910869</v>
      </c>
    </row>
    <row r="20" spans="1:12">
      <c r="A20" s="56">
        <v>44977.458333333336</v>
      </c>
      <c r="B20" s="55">
        <v>100.636098185325</v>
      </c>
      <c r="C20" s="56">
        <v>44977.458333333336</v>
      </c>
      <c r="D20" s="55">
        <v>3.0582723905723901</v>
      </c>
      <c r="E20">
        <f t="shared" si="0"/>
        <v>-0.90742471920179923</v>
      </c>
      <c r="L20">
        <f t="shared" si="1"/>
        <v>1.0000367510438923</v>
      </c>
    </row>
    <row r="21" spans="1:12">
      <c r="A21" s="56">
        <v>44977.461805555555</v>
      </c>
      <c r="B21" s="55">
        <v>100.62353006364</v>
      </c>
      <c r="C21" s="56">
        <v>44977.461805555555</v>
      </c>
      <c r="D21" s="55">
        <v>3.0587642611683798</v>
      </c>
      <c r="E21" s="32">
        <f t="shared" si="0"/>
        <v>-2.5136243369985323</v>
      </c>
      <c r="F21" s="57">
        <f t="shared" ref="F21:F27" si="2">B21</f>
        <v>100.62353006364</v>
      </c>
      <c r="G21">
        <f>G16</f>
        <v>100.64258250489</v>
      </c>
      <c r="H21">
        <f t="shared" ref="H21:H52" si="3">G21-F21</f>
        <v>1.9052441249996832E-2</v>
      </c>
      <c r="J21" s="32">
        <f t="shared" ref="J21:J27" si="4">D21</f>
        <v>3.0587642611683798</v>
      </c>
      <c r="L21" s="4">
        <f t="shared" si="1"/>
        <v>1.0001608328275486</v>
      </c>
    </row>
    <row r="22" spans="1:12">
      <c r="A22" s="56">
        <v>44977.465277777781</v>
      </c>
      <c r="B22" s="55">
        <v>100.60854489378301</v>
      </c>
      <c r="C22" s="56">
        <v>44977.465277777781</v>
      </c>
      <c r="D22" s="55">
        <v>3.0590914473684201</v>
      </c>
      <c r="E22" s="32">
        <f t="shared" si="0"/>
        <v>-2.9970339713997873</v>
      </c>
      <c r="F22" s="57">
        <f t="shared" si="2"/>
        <v>100.60854489378301</v>
      </c>
      <c r="J22" s="32">
        <f t="shared" si="4"/>
        <v>3.0590914473684201</v>
      </c>
      <c r="L22" s="4">
        <f t="shared" si="1"/>
        <v>1.0001069667918492</v>
      </c>
    </row>
    <row r="23" spans="1:12">
      <c r="A23" s="56">
        <v>44977.46875</v>
      </c>
      <c r="B23" s="55">
        <v>100.586889810966</v>
      </c>
      <c r="C23" s="56">
        <v>44977.46875</v>
      </c>
      <c r="D23" s="55">
        <v>3.0598055555555499</v>
      </c>
      <c r="E23" s="32">
        <f t="shared" si="0"/>
        <v>-4.3310165634011355</v>
      </c>
      <c r="F23" s="57">
        <f t="shared" si="2"/>
        <v>100.586889810966</v>
      </c>
      <c r="J23" s="32">
        <f t="shared" si="4"/>
        <v>3.0598055555555499</v>
      </c>
      <c r="L23" s="4">
        <f t="shared" si="1"/>
        <v>1.0002334379992937</v>
      </c>
    </row>
    <row r="24" spans="1:12">
      <c r="A24" s="56">
        <v>44977.472222222219</v>
      </c>
      <c r="B24" s="55">
        <v>100.570074226698</v>
      </c>
      <c r="C24" s="56">
        <v>44977.472222222219</v>
      </c>
      <c r="D24" s="55">
        <v>3.06</v>
      </c>
      <c r="E24" s="32">
        <f t="shared" si="0"/>
        <v>-3.3631168536004452</v>
      </c>
      <c r="F24" s="57">
        <f t="shared" si="2"/>
        <v>100.570074226698</v>
      </c>
      <c r="J24" s="32">
        <f t="shared" si="4"/>
        <v>3.06</v>
      </c>
      <c r="L24" s="4">
        <f t="shared" si="1"/>
        <v>1.0000635479741833</v>
      </c>
    </row>
    <row r="25" spans="1:12">
      <c r="A25" s="56">
        <v>44977.475694444445</v>
      </c>
      <c r="B25" s="55">
        <v>100.543101695163</v>
      </c>
      <c r="C25" s="56">
        <v>44977.475694444445</v>
      </c>
      <c r="D25" s="55">
        <v>3.0272420903954802</v>
      </c>
      <c r="E25" s="32">
        <f t="shared" si="0"/>
        <v>-5.3945063069988919</v>
      </c>
      <c r="F25" s="57">
        <f t="shared" si="2"/>
        <v>100.543101695163</v>
      </c>
      <c r="I25">
        <f>I16</f>
        <v>3.0576254125412499</v>
      </c>
      <c r="J25" s="32">
        <f t="shared" si="4"/>
        <v>3.0272420903954802</v>
      </c>
      <c r="K25">
        <f t="shared" ref="K25:K52" si="5">I25-J25</f>
        <v>3.0383322145769665E-2</v>
      </c>
      <c r="L25">
        <f t="shared" si="1"/>
        <v>0.9892948007828366</v>
      </c>
    </row>
    <row r="26" spans="1:12">
      <c r="A26" s="56">
        <v>44977.541666666664</v>
      </c>
      <c r="B26" s="55">
        <v>100.485898782014</v>
      </c>
      <c r="C26" s="56">
        <v>44977.541666666664</v>
      </c>
      <c r="D26" s="55">
        <v>3.0690718921617499</v>
      </c>
      <c r="E26" s="32">
        <f t="shared" si="0"/>
        <v>-11.440582629799678</v>
      </c>
      <c r="F26" s="57">
        <f t="shared" si="2"/>
        <v>100.485898782014</v>
      </c>
      <c r="J26" s="32">
        <f t="shared" si="4"/>
        <v>3.0690718921617499</v>
      </c>
      <c r="L26" s="4">
        <f t="shared" si="1"/>
        <v>1.0138177920751641</v>
      </c>
    </row>
    <row r="27" spans="1:12">
      <c r="A27" s="56">
        <v>44977.545138888891</v>
      </c>
      <c r="B27" s="55">
        <v>100.442203197243</v>
      </c>
      <c r="C27" s="56">
        <v>44977.545138888891</v>
      </c>
      <c r="D27" s="55">
        <v>3.07211589403973</v>
      </c>
      <c r="E27" s="32">
        <f t="shared" si="0"/>
        <v>-8.739116954200199</v>
      </c>
      <c r="F27" s="57">
        <f t="shared" si="2"/>
        <v>100.442203197243</v>
      </c>
      <c r="J27" s="32">
        <f t="shared" si="4"/>
        <v>3.07211589403973</v>
      </c>
      <c r="L27" s="4">
        <f t="shared" si="1"/>
        <v>1.0009918314021102</v>
      </c>
    </row>
    <row r="28" spans="1:12">
      <c r="A28" s="56">
        <v>44977.548611111109</v>
      </c>
      <c r="B28" s="55">
        <v>100.437338094222</v>
      </c>
      <c r="C28" s="56">
        <v>44977.548611111109</v>
      </c>
      <c r="D28" s="55">
        <v>3.0724273333333301</v>
      </c>
      <c r="E28">
        <f t="shared" si="0"/>
        <v>-0.97302060420076941</v>
      </c>
      <c r="L28">
        <f t="shared" si="1"/>
        <v>1.0001013761538764</v>
      </c>
    </row>
    <row r="29" spans="1:12">
      <c r="A29" s="56">
        <v>44977.552083333336</v>
      </c>
      <c r="B29" s="55">
        <v>100.40668095975801</v>
      </c>
      <c r="C29" s="56">
        <v>44977.552083333336</v>
      </c>
      <c r="D29" s="55">
        <v>3.0747355072463698</v>
      </c>
      <c r="E29" s="32">
        <f t="shared" si="0"/>
        <v>-6.1314268927986859</v>
      </c>
      <c r="F29" s="57">
        <f>B29</f>
        <v>100.40668095975801</v>
      </c>
      <c r="J29" s="32">
        <f>D29</f>
        <v>3.0747355072463698</v>
      </c>
      <c r="L29" s="4">
        <f t="shared" si="1"/>
        <v>1.0007512541917585</v>
      </c>
    </row>
    <row r="30" spans="1:12">
      <c r="A30" s="56">
        <v>44977.555555555555</v>
      </c>
      <c r="B30" s="55">
        <v>100.405580036567</v>
      </c>
      <c r="C30" s="56">
        <v>44977.555555555555</v>
      </c>
      <c r="D30" s="55">
        <v>3.0745581993569102</v>
      </c>
      <c r="E30">
        <f t="shared" si="0"/>
        <v>-0.22018463820074885</v>
      </c>
      <c r="L30">
        <f t="shared" si="1"/>
        <v>0.99994233393765364</v>
      </c>
    </row>
    <row r="31" spans="1:12">
      <c r="A31" s="56">
        <v>44977.559027777781</v>
      </c>
      <c r="B31" s="55">
        <v>100.43360069115199</v>
      </c>
      <c r="C31" s="56">
        <v>44977.559027777781</v>
      </c>
      <c r="D31" s="55">
        <v>3.0731550161812198</v>
      </c>
      <c r="E31" s="46">
        <f t="shared" si="0"/>
        <v>5.6041309169984288</v>
      </c>
      <c r="F31">
        <f>AVERAGE(F22:F29)</f>
        <v>100.52048479508927</v>
      </c>
      <c r="G31" s="32">
        <f>B31</f>
        <v>100.43360069115199</v>
      </c>
      <c r="H31">
        <f t="shared" si="3"/>
        <v>-8.6884103937279633E-2</v>
      </c>
      <c r="I31" s="46">
        <f>D31</f>
        <v>3.0731550161812198</v>
      </c>
      <c r="L31">
        <f t="shared" si="1"/>
        <v>0.999543614696907</v>
      </c>
    </row>
    <row r="32" spans="1:12">
      <c r="A32" s="56">
        <v>44977.5625</v>
      </c>
      <c r="B32" s="55">
        <v>100.43136780083699</v>
      </c>
      <c r="C32" s="56">
        <v>44977.5625</v>
      </c>
      <c r="D32" s="55">
        <v>3.0717412371133999</v>
      </c>
      <c r="E32">
        <f t="shared" si="0"/>
        <v>-0.44657806299994718</v>
      </c>
      <c r="L32">
        <f t="shared" si="1"/>
        <v>0.99953995842696641</v>
      </c>
    </row>
    <row r="33" spans="1:12">
      <c r="A33" s="56">
        <v>44977.565972222219</v>
      </c>
      <c r="B33" s="55">
        <v>100.426348882876</v>
      </c>
      <c r="C33" s="56">
        <v>44977.565972222219</v>
      </c>
      <c r="D33" s="55">
        <v>3.0750109324758799</v>
      </c>
      <c r="E33">
        <f t="shared" si="0"/>
        <v>-1.00378359219917</v>
      </c>
      <c r="L33">
        <f t="shared" si="1"/>
        <v>1.0010644436201119</v>
      </c>
    </row>
    <row r="34" spans="1:12">
      <c r="A34" s="56">
        <v>44977.569444444445</v>
      </c>
      <c r="B34" s="55">
        <v>100.45129689622</v>
      </c>
      <c r="C34" s="56">
        <v>44977.569444444445</v>
      </c>
      <c r="D34" s="55">
        <v>3.0732926829268199</v>
      </c>
      <c r="E34" s="46">
        <f t="shared" si="0"/>
        <v>4.9896026688003303</v>
      </c>
      <c r="G34" s="32">
        <f>B34</f>
        <v>100.45129689622</v>
      </c>
      <c r="I34" s="46">
        <f>D34</f>
        <v>3.0732926829268199</v>
      </c>
      <c r="L34">
        <f t="shared" si="1"/>
        <v>0.9994412216454539</v>
      </c>
    </row>
    <row r="35" spans="1:12">
      <c r="A35" s="56">
        <v>44977.572916666664</v>
      </c>
      <c r="B35" s="55">
        <v>100.43445519488399</v>
      </c>
      <c r="C35" s="56">
        <v>44977.572916666664</v>
      </c>
      <c r="D35" s="55">
        <v>3.0714003246753201</v>
      </c>
      <c r="E35" s="32">
        <f t="shared" si="0"/>
        <v>-3.3683402672011198</v>
      </c>
      <c r="F35" s="57">
        <f>B35</f>
        <v>100.43445519488399</v>
      </c>
      <c r="G35">
        <f>G34</f>
        <v>100.45129689622</v>
      </c>
      <c r="H35">
        <f t="shared" si="3"/>
        <v>1.6841701336005599E-2</v>
      </c>
      <c r="I35">
        <f>AVERAGE(I31:I34)</f>
        <v>3.0732238495540196</v>
      </c>
      <c r="J35" s="32">
        <f>D35</f>
        <v>3.0714003246753201</v>
      </c>
      <c r="K35">
        <f t="shared" si="5"/>
        <v>1.8235248786995228E-3</v>
      </c>
      <c r="L35">
        <f t="shared" si="1"/>
        <v>0.99938425706669187</v>
      </c>
    </row>
    <row r="36" spans="1:12">
      <c r="A36" s="56">
        <v>44977.576388888891</v>
      </c>
      <c r="B36" s="55">
        <v>100.432939635737</v>
      </c>
      <c r="C36" s="56">
        <v>44977.576388888891</v>
      </c>
      <c r="D36" s="55">
        <v>3.0722064846416299</v>
      </c>
      <c r="E36">
        <f t="shared" si="0"/>
        <v>-0.30311182939897208</v>
      </c>
      <c r="L36">
        <f t="shared" si="1"/>
        <v>1.0002624731005703</v>
      </c>
    </row>
    <row r="37" spans="1:12">
      <c r="A37" s="56">
        <v>44977.579861111109</v>
      </c>
      <c r="B37" s="55">
        <v>100.429031515174</v>
      </c>
      <c r="C37" s="56">
        <v>44977.579861111109</v>
      </c>
      <c r="D37" s="55">
        <v>3.0748705035971202</v>
      </c>
      <c r="E37">
        <f t="shared" si="0"/>
        <v>-0.78162411259938835</v>
      </c>
      <c r="L37">
        <f t="shared" si="1"/>
        <v>1.0008671353858565</v>
      </c>
    </row>
    <row r="38" spans="1:12">
      <c r="A38" s="56">
        <v>44977.583333333336</v>
      </c>
      <c r="B38" s="55">
        <v>100.425942670997</v>
      </c>
      <c r="C38" s="56">
        <v>44977.583333333336</v>
      </c>
      <c r="D38" s="55">
        <v>3.0717290322580602</v>
      </c>
      <c r="E38">
        <f t="shared" si="0"/>
        <v>-0.61776883540005656</v>
      </c>
      <c r="L38">
        <f t="shared" si="1"/>
        <v>0.99897834027957111</v>
      </c>
    </row>
    <row r="39" spans="1:12">
      <c r="A39" s="56">
        <v>44977.586805555555</v>
      </c>
      <c r="B39" s="55">
        <v>100.426071938437</v>
      </c>
      <c r="C39" s="56">
        <v>44977.586805555555</v>
      </c>
      <c r="D39" s="55">
        <v>3.0752453124999999</v>
      </c>
      <c r="E39">
        <f t="shared" si="0"/>
        <v>2.5853488000393554E-2</v>
      </c>
      <c r="L39">
        <f t="shared" si="1"/>
        <v>1.0011447234456599</v>
      </c>
    </row>
    <row r="40" spans="1:12">
      <c r="A40" s="56">
        <v>44977.590277777781</v>
      </c>
      <c r="B40" s="55">
        <v>100.41048426306</v>
      </c>
      <c r="C40" s="56">
        <v>44977.590277777781</v>
      </c>
      <c r="D40" s="55">
        <v>3.0769801324503301</v>
      </c>
      <c r="E40" s="32">
        <f t="shared" si="0"/>
        <v>-3.1175350754011788</v>
      </c>
      <c r="F40" s="57">
        <f>B40</f>
        <v>100.41048426306</v>
      </c>
      <c r="J40" s="32">
        <f>D40</f>
        <v>3.0769801324503301</v>
      </c>
      <c r="L40" s="4">
        <f t="shared" si="1"/>
        <v>1.0005641240857368</v>
      </c>
    </row>
    <row r="41" spans="1:12">
      <c r="A41" s="56">
        <v>44977.59375</v>
      </c>
      <c r="B41" s="55">
        <v>100.425728585081</v>
      </c>
      <c r="C41" s="56">
        <v>44977.59375</v>
      </c>
      <c r="D41" s="55">
        <v>3.0700684931506799</v>
      </c>
      <c r="E41" s="46">
        <f t="shared" si="0"/>
        <v>3.0488644042009128</v>
      </c>
      <c r="F41">
        <f>F40</f>
        <v>100.41048426306</v>
      </c>
      <c r="G41" s="32">
        <f>B41</f>
        <v>100.425728585081</v>
      </c>
      <c r="H41">
        <f t="shared" si="3"/>
        <v>1.5244322021004564E-2</v>
      </c>
      <c r="I41" s="46">
        <f>D41</f>
        <v>3.0700684931506799</v>
      </c>
      <c r="L41">
        <f t="shared" si="1"/>
        <v>0.99775375887976692</v>
      </c>
    </row>
    <row r="42" spans="1:12">
      <c r="A42" s="56">
        <v>44977.597222222219</v>
      </c>
      <c r="B42" s="55">
        <v>100.42395767092199</v>
      </c>
      <c r="C42" s="56">
        <v>44977.597222222219</v>
      </c>
      <c r="D42" s="55">
        <v>3.0766566801619399</v>
      </c>
      <c r="E42">
        <f t="shared" si="0"/>
        <v>-0.35418283180206345</v>
      </c>
      <c r="L42">
        <f t="shared" si="1"/>
        <v>1.002145941377516</v>
      </c>
    </row>
    <row r="43" spans="1:12">
      <c r="A43" s="56">
        <v>44977.600694444445</v>
      </c>
      <c r="B43" s="55">
        <v>100.426500598991</v>
      </c>
      <c r="C43" s="56">
        <v>44977.600694444445</v>
      </c>
      <c r="D43" s="55">
        <v>3.07385552486187</v>
      </c>
      <c r="E43">
        <f t="shared" si="0"/>
        <v>0.50858561380096035</v>
      </c>
      <c r="L43">
        <f t="shared" si="1"/>
        <v>0.99908954570130248</v>
      </c>
    </row>
    <row r="44" spans="1:12">
      <c r="A44" s="56">
        <v>44977.604166666664</v>
      </c>
      <c r="B44" s="55">
        <v>100.397963254923</v>
      </c>
      <c r="C44" s="56">
        <v>44977.604166666664</v>
      </c>
      <c r="D44" s="55">
        <v>3.07480198019802</v>
      </c>
      <c r="E44" s="32">
        <f t="shared" si="0"/>
        <v>-5.7074688135998031</v>
      </c>
      <c r="F44" s="57">
        <f t="shared" ref="F44:F45" si="6">B44</f>
        <v>100.397963254923</v>
      </c>
      <c r="J44" s="32">
        <f t="shared" ref="J44:J45" si="7">D44</f>
        <v>3.07480198019802</v>
      </c>
      <c r="L44" s="4">
        <f t="shared" si="1"/>
        <v>1.0003079049514509</v>
      </c>
    </row>
    <row r="45" spans="1:12">
      <c r="A45" s="56">
        <v>44977.607638888891</v>
      </c>
      <c r="B45" s="55">
        <v>100.384377094938</v>
      </c>
      <c r="C45" s="56">
        <v>44977.607638888891</v>
      </c>
      <c r="D45" s="55">
        <v>3.06957464788732</v>
      </c>
      <c r="E45" s="32">
        <f t="shared" si="0"/>
        <v>-2.7172319969992031</v>
      </c>
      <c r="F45" s="57">
        <f t="shared" si="6"/>
        <v>100.384377094938</v>
      </c>
      <c r="I45">
        <f>I41</f>
        <v>3.0700684931506799</v>
      </c>
      <c r="J45" s="32">
        <f t="shared" si="7"/>
        <v>3.06957464788732</v>
      </c>
      <c r="K45">
        <f t="shared" si="5"/>
        <v>4.938452633598267E-4</v>
      </c>
      <c r="L45">
        <f t="shared" si="1"/>
        <v>0.99829994505520536</v>
      </c>
    </row>
    <row r="46" spans="1:12">
      <c r="A46" s="56">
        <v>44977.611111111109</v>
      </c>
      <c r="B46" s="55">
        <v>100.39550780427</v>
      </c>
      <c r="C46" s="56">
        <v>44977.611111111109</v>
      </c>
      <c r="D46" s="55">
        <v>3.0774297124600598</v>
      </c>
      <c r="E46" s="46">
        <f t="shared" si="0"/>
        <v>2.2261418663987342</v>
      </c>
      <c r="F46">
        <f>AVERAGE(F44:F45)</f>
        <v>100.39117017493049</v>
      </c>
      <c r="G46" s="32">
        <f>B46</f>
        <v>100.39550780427</v>
      </c>
      <c r="H46">
        <f t="shared" si="3"/>
        <v>4.3376293395027687E-3</v>
      </c>
      <c r="I46" s="46">
        <f>D46</f>
        <v>3.0774297124600598</v>
      </c>
      <c r="L46">
        <f t="shared" si="1"/>
        <v>1.0025590075087916</v>
      </c>
    </row>
    <row r="47" spans="1:12">
      <c r="A47" s="56">
        <v>44977.614583333336</v>
      </c>
      <c r="B47" s="55">
        <v>100.393476064723</v>
      </c>
      <c r="C47" s="56">
        <v>44977.614583333336</v>
      </c>
      <c r="D47" s="55">
        <v>3.0762535353535299</v>
      </c>
      <c r="E47">
        <f t="shared" si="0"/>
        <v>-0.40634790939861887</v>
      </c>
      <c r="L47">
        <f t="shared" si="1"/>
        <v>0.99961780537122658</v>
      </c>
    </row>
    <row r="48" spans="1:12">
      <c r="A48" s="56">
        <v>44977.618055555555</v>
      </c>
      <c r="B48" s="55">
        <v>100.40580787485401</v>
      </c>
      <c r="C48" s="56">
        <v>44977.618055555555</v>
      </c>
      <c r="D48" s="55">
        <v>3.0729475409835998</v>
      </c>
      <c r="E48" s="46">
        <f t="shared" si="0"/>
        <v>2.466362026200386</v>
      </c>
      <c r="G48" s="32">
        <f>B48</f>
        <v>100.40580787485401</v>
      </c>
      <c r="I48" s="46">
        <f>D48</f>
        <v>3.0729475409835998</v>
      </c>
      <c r="L48">
        <f t="shared" si="1"/>
        <v>0.9989253179778792</v>
      </c>
    </row>
    <row r="49" spans="1:12">
      <c r="A49" s="56">
        <v>44977.621527777781</v>
      </c>
      <c r="B49" s="55">
        <v>100.381731697242</v>
      </c>
      <c r="C49" s="56">
        <v>44977.621527777781</v>
      </c>
      <c r="D49" s="55">
        <v>3.0749979999999999</v>
      </c>
      <c r="E49" s="32">
        <f t="shared" si="0"/>
        <v>-4.815235522400485</v>
      </c>
      <c r="F49" s="57">
        <f>B49</f>
        <v>100.381731697242</v>
      </c>
      <c r="G49">
        <f>G48</f>
        <v>100.40580787485401</v>
      </c>
      <c r="H49">
        <f t="shared" si="3"/>
        <v>2.4076177612002425E-2</v>
      </c>
      <c r="I49">
        <f>AVERAGE(I46:I48)</f>
        <v>3.0751886267218298</v>
      </c>
      <c r="J49" s="32">
        <f>D49</f>
        <v>3.0749979999999999</v>
      </c>
      <c r="K49">
        <f t="shared" si="5"/>
        <v>1.906267218299007E-4</v>
      </c>
      <c r="L49" s="4">
        <f t="shared" si="1"/>
        <v>1.0006672613147649</v>
      </c>
    </row>
    <row r="50" spans="1:12">
      <c r="A50" s="56">
        <v>44977.625</v>
      </c>
      <c r="B50" s="55">
        <v>100.392654020302</v>
      </c>
      <c r="C50" s="56">
        <v>44977.625</v>
      </c>
      <c r="D50" s="55">
        <v>3.0772324414715699</v>
      </c>
      <c r="E50" s="46">
        <f t="shared" si="0"/>
        <v>2.1844646120001698</v>
      </c>
      <c r="G50" s="32">
        <f>B50</f>
        <v>100.392654020302</v>
      </c>
      <c r="I50" s="46">
        <f>D50</f>
        <v>3.0772324414715699</v>
      </c>
      <c r="L50">
        <f t="shared" si="1"/>
        <v>1.0007266481056476</v>
      </c>
    </row>
    <row r="51" spans="1:12">
      <c r="A51" s="56">
        <v>44977.628472222219</v>
      </c>
      <c r="B51" s="55">
        <v>100.399449798711</v>
      </c>
      <c r="C51" s="56">
        <v>44977.628472222219</v>
      </c>
      <c r="D51" s="55">
        <v>3.0699718543046299</v>
      </c>
      <c r="E51">
        <f t="shared" si="0"/>
        <v>1.3591556817999617</v>
      </c>
      <c r="L51">
        <f t="shared" si="1"/>
        <v>0.99764054639841637</v>
      </c>
    </row>
    <row r="52" spans="1:12">
      <c r="A52" s="56">
        <v>44977.631944444445</v>
      </c>
      <c r="B52" s="55">
        <v>100.38352977668799</v>
      </c>
      <c r="C52" s="56">
        <v>44977.631944444445</v>
      </c>
      <c r="D52" s="55">
        <v>3.0735739583333301</v>
      </c>
      <c r="E52" s="32">
        <f t="shared" si="0"/>
        <v>-3.1840044046020921</v>
      </c>
      <c r="F52" s="57">
        <f>B52</f>
        <v>100.38352977668799</v>
      </c>
      <c r="G52">
        <f>G50</f>
        <v>100.392654020302</v>
      </c>
      <c r="H52">
        <f t="shared" si="3"/>
        <v>9.124243614010652E-3</v>
      </c>
      <c r="I52">
        <f>I50</f>
        <v>3.0772324414715699</v>
      </c>
      <c r="J52" s="32">
        <f>D52</f>
        <v>3.0735739583333301</v>
      </c>
      <c r="K52">
        <f t="shared" si="5"/>
        <v>3.6584831382397986E-3</v>
      </c>
      <c r="L52" s="4">
        <f t="shared" si="1"/>
        <v>1.0011733345449567</v>
      </c>
    </row>
    <row r="53" spans="1:12">
      <c r="A53" s="56">
        <v>44977.642361111109</v>
      </c>
      <c r="B53" s="55">
        <v>100.38500000000001</v>
      </c>
      <c r="C53" s="56">
        <v>44977.635416666664</v>
      </c>
      <c r="D53" s="55">
        <v>3.0690853658536499</v>
      </c>
      <c r="E53">
        <f t="shared" si="0"/>
        <v>0.2940446624023707</v>
      </c>
      <c r="L53">
        <f t="shared" si="1"/>
        <v>0.9985396178714</v>
      </c>
    </row>
    <row r="54" spans="1:12">
      <c r="C54" s="56">
        <v>44977.638888888891</v>
      </c>
      <c r="D54" s="55">
        <v>3.0770207386363602</v>
      </c>
      <c r="E54">
        <f t="shared" si="0"/>
        <v>-20077</v>
      </c>
      <c r="L54">
        <f t="shared" si="1"/>
        <v>1.0025855822946466</v>
      </c>
    </row>
    <row r="55" spans="1:12">
      <c r="C55" s="56">
        <v>44977.642361111109</v>
      </c>
      <c r="D55" s="55">
        <v>3.0730687285223302</v>
      </c>
      <c r="E55">
        <f t="shared" si="0"/>
        <v>0</v>
      </c>
      <c r="L55">
        <f t="shared" si="1"/>
        <v>0.99871563747867964</v>
      </c>
    </row>
    <row r="56" spans="1:12">
      <c r="C56" s="56">
        <v>44977.645833333336</v>
      </c>
      <c r="D56" s="55">
        <v>3.0766103896103898</v>
      </c>
      <c r="E56">
        <f t="shared" si="0"/>
        <v>0</v>
      </c>
      <c r="L56">
        <f t="shared" si="1"/>
        <v>1.0011524835273575</v>
      </c>
    </row>
    <row r="57" spans="1:12">
      <c r="E57" t="s">
        <v>40</v>
      </c>
      <c r="F57" t="s">
        <v>45</v>
      </c>
      <c r="H57">
        <f>SUM(H15:H52)*10000</f>
        <v>79.801660622393911</v>
      </c>
      <c r="J57" t="s">
        <v>45</v>
      </c>
      <c r="K57">
        <f>SUM(K15:K52)*100</f>
        <v>3.6475534500389095</v>
      </c>
      <c r="L57" t="s">
        <v>40</v>
      </c>
    </row>
  </sheetData>
  <autoFilter ref="A1:L57" xr:uid="{74934256-1939-43CB-8B49-B0F7BACD9A4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1"/>
  <sheetViews>
    <sheetView topLeftCell="G1" workbookViewId="0">
      <pane ySplit="1" topLeftCell="A29" activePane="bottomLeft" state="frozen"/>
      <selection pane="bottomLeft" activeCell="AS25" sqref="AS25"/>
    </sheetView>
  </sheetViews>
  <sheetFormatPr defaultColWidth="9" defaultRowHeight="14.4"/>
  <cols>
    <col min="4" max="4" width="13.6640625" customWidth="1"/>
    <col min="5" max="5" width="13.44140625" bestFit="1" customWidth="1"/>
    <col min="6" max="6" width="17.88671875" bestFit="1" customWidth="1"/>
    <col min="7" max="17" width="9" customWidth="1"/>
    <col min="18" max="18" width="8.6640625" customWidth="1"/>
    <col min="19" max="19" width="9" customWidth="1"/>
    <col min="20" max="22" width="8.88671875" style="5"/>
    <col min="26" max="26" width="13.6640625" hidden="1" customWidth="1"/>
    <col min="28" max="39" width="0" hidden="1" customWidth="1"/>
    <col min="46" max="46" width="16" customWidth="1"/>
  </cols>
  <sheetData>
    <row r="1" spans="1:47">
      <c r="A1" s="19" t="s">
        <v>0</v>
      </c>
      <c r="B1" s="21"/>
      <c r="C1" s="19" t="s">
        <v>48</v>
      </c>
      <c r="D1" s="19"/>
      <c r="E1" s="19" t="s">
        <v>49</v>
      </c>
      <c r="F1" s="19" t="s">
        <v>50</v>
      </c>
      <c r="G1" s="6" t="s">
        <v>4</v>
      </c>
      <c r="H1" s="6" t="s">
        <v>5</v>
      </c>
      <c r="I1" s="6" t="s">
        <v>6</v>
      </c>
      <c r="J1" s="6" t="s">
        <v>51</v>
      </c>
      <c r="K1" s="6" t="s">
        <v>52</v>
      </c>
      <c r="L1" s="6" t="s">
        <v>9</v>
      </c>
      <c r="M1" s="6" t="s">
        <v>53</v>
      </c>
      <c r="N1">
        <v>220220</v>
      </c>
      <c r="P1" s="6" t="s">
        <v>10</v>
      </c>
      <c r="Q1" s="6" t="s">
        <v>11</v>
      </c>
      <c r="R1" s="6" t="s">
        <v>12</v>
      </c>
      <c r="S1" s="6" t="s">
        <v>54</v>
      </c>
      <c r="T1" s="5" t="s">
        <v>14</v>
      </c>
      <c r="U1" s="5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AA1" s="6" t="s">
        <v>55</v>
      </c>
      <c r="AB1" s="6" t="s">
        <v>56</v>
      </c>
      <c r="AC1" s="6" t="s">
        <v>30</v>
      </c>
      <c r="AD1" s="6" t="s">
        <v>31</v>
      </c>
      <c r="AE1" s="6" t="s">
        <v>32</v>
      </c>
      <c r="AF1" s="5" t="s">
        <v>14</v>
      </c>
      <c r="AG1" s="5" t="s">
        <v>15</v>
      </c>
      <c r="AH1" s="5" t="s">
        <v>16</v>
      </c>
      <c r="AI1" s="6" t="s">
        <v>17</v>
      </c>
      <c r="AJ1" s="6" t="s">
        <v>18</v>
      </c>
      <c r="AK1" s="6" t="s">
        <v>19</v>
      </c>
      <c r="AN1" s="45" t="s">
        <v>87</v>
      </c>
      <c r="AO1" s="5" t="s">
        <v>14</v>
      </c>
      <c r="AP1" s="5" t="s">
        <v>88</v>
      </c>
      <c r="AQ1" s="5" t="s">
        <v>16</v>
      </c>
      <c r="AR1" s="48" t="s">
        <v>17</v>
      </c>
      <c r="AS1" s="6" t="s">
        <v>18</v>
      </c>
      <c r="AT1" s="6" t="s">
        <v>19</v>
      </c>
      <c r="AU1" s="45" t="s">
        <v>86</v>
      </c>
    </row>
    <row r="2" spans="1:47">
      <c r="A2" s="22">
        <v>44965</v>
      </c>
      <c r="B2" s="21">
        <v>0.395833333343035</v>
      </c>
      <c r="C2" s="19">
        <v>100.427690752998</v>
      </c>
      <c r="D2" s="18">
        <v>44965.395833333299</v>
      </c>
      <c r="E2" s="19">
        <v>98.477388888888797</v>
      </c>
      <c r="F2" s="19">
        <v>3.0508664302600401</v>
      </c>
      <c r="G2">
        <f>C2-E2</f>
        <v>1.9503018641092069</v>
      </c>
      <c r="Z2" s="18">
        <v>44965.395833333299</v>
      </c>
      <c r="AA2" s="19">
        <v>3.05158991596638</v>
      </c>
      <c r="AB2">
        <f>C2-AA2</f>
        <v>97.376100837031629</v>
      </c>
      <c r="AN2" s="20"/>
      <c r="AO2" s="20"/>
      <c r="AP2" s="20"/>
      <c r="AQ2" s="20"/>
      <c r="AR2" s="20"/>
      <c r="AS2" s="20"/>
      <c r="AT2" s="20"/>
    </row>
    <row r="3" spans="1:47">
      <c r="A3" s="22">
        <v>44965</v>
      </c>
      <c r="B3" s="21">
        <v>0.39930555556202302</v>
      </c>
      <c r="C3" s="19">
        <v>100.43044133874</v>
      </c>
      <c r="D3" s="18">
        <v>44965.399305555598</v>
      </c>
      <c r="E3" s="19">
        <v>98.455088429751996</v>
      </c>
      <c r="F3" s="19">
        <v>3.0541625344352599</v>
      </c>
      <c r="G3">
        <f t="shared" ref="G3:G53" si="0">C3-E3</f>
        <v>1.9753529089880004</v>
      </c>
      <c r="Z3" s="18">
        <v>44965.399305555598</v>
      </c>
      <c r="AA3" s="19">
        <v>3.0541538461538398</v>
      </c>
      <c r="AB3">
        <f t="shared" ref="AB3:AB57" si="1">C3-AA3</f>
        <v>97.376287492586158</v>
      </c>
      <c r="AN3" s="20">
        <f>(C3-C2)/0.005</f>
        <v>0.55011714839849901</v>
      </c>
      <c r="AO3" s="20"/>
      <c r="AP3" s="20"/>
      <c r="AQ3" s="20"/>
      <c r="AR3" s="20"/>
      <c r="AS3" s="20"/>
      <c r="AT3" s="20"/>
      <c r="AU3">
        <f>C3/C2</f>
        <v>1.0000273887184039</v>
      </c>
    </row>
    <row r="4" spans="1:47">
      <c r="A4" s="22">
        <v>44965</v>
      </c>
      <c r="B4" s="21">
        <v>0.40277777778101198</v>
      </c>
      <c r="C4" s="19">
        <v>100.443825162096</v>
      </c>
      <c r="D4" s="18">
        <v>44965.402777777803</v>
      </c>
      <c r="E4" s="19">
        <v>98.456133887043094</v>
      </c>
      <c r="F4" s="19">
        <v>3.0540564784053101</v>
      </c>
      <c r="G4">
        <f t="shared" si="0"/>
        <v>1.9876912750529101</v>
      </c>
      <c r="Q4">
        <f>AVERAGE(G2:G4)</f>
        <v>1.9711153493833724</v>
      </c>
      <c r="R4">
        <f t="shared" ref="R4:R35" si="2">_xlfn.STDEV.P(G2:G4)</f>
        <v>1.5555485554006529E-2</v>
      </c>
      <c r="S4">
        <f>(G4-Q4)/R4</f>
        <v>1.0656000169193265</v>
      </c>
      <c r="Z4" s="18">
        <v>44965.402777777803</v>
      </c>
      <c r="AA4" s="19">
        <v>3.0541846666666599</v>
      </c>
      <c r="AB4">
        <f t="shared" si="1"/>
        <v>97.389640495429347</v>
      </c>
      <c r="AC4">
        <f>AVERAGE(AB2:AB4)</f>
        <v>97.380676275015716</v>
      </c>
      <c r="AD4">
        <f t="shared" ref="AD4:AD35" si="3">_xlfn.STDEV.P(AB2:AB4)</f>
        <v>6.3391190656217206E-3</v>
      </c>
      <c r="AE4" s="4">
        <f>(AB4-AC4)/AD4</f>
        <v>1.4141113805932142</v>
      </c>
      <c r="AF4" s="4">
        <f>C4</f>
        <v>100.443825162096</v>
      </c>
      <c r="AJ4" s="7">
        <f>AA4</f>
        <v>3.0541846666666599</v>
      </c>
      <c r="AN4" s="46">
        <f t="shared" ref="AN4:AN57" si="4">(C4-C3)/0.005</f>
        <v>2.6767646712016813</v>
      </c>
      <c r="AO4" s="20"/>
      <c r="AP4" s="32">
        <f>C4</f>
        <v>100.443825162096</v>
      </c>
      <c r="AQ4" s="20"/>
      <c r="AR4" s="46">
        <f>AA4</f>
        <v>3.0541846666666599</v>
      </c>
      <c r="AS4" s="20"/>
      <c r="AT4" s="20"/>
      <c r="AU4">
        <f t="shared" ref="AU4:AU57" si="5">C4/C3</f>
        <v>1.0001332646075991</v>
      </c>
    </row>
    <row r="5" spans="1:47">
      <c r="A5" s="22">
        <v>44965</v>
      </c>
      <c r="B5" s="21">
        <v>0.40625</v>
      </c>
      <c r="C5" s="19">
        <v>100.436930377911</v>
      </c>
      <c r="D5" s="18">
        <v>44965.40625</v>
      </c>
      <c r="E5" s="19">
        <v>98.454862105263103</v>
      </c>
      <c r="F5" s="19">
        <v>3.0537764912280601</v>
      </c>
      <c r="G5">
        <f t="shared" si="0"/>
        <v>1.9820682726478935</v>
      </c>
      <c r="Q5">
        <f t="shared" ref="Q5:Q53" si="6">AVERAGE(G3:G5)</f>
        <v>1.9817041522296013</v>
      </c>
      <c r="R5">
        <f t="shared" si="2"/>
        <v>5.04369289622803E-3</v>
      </c>
      <c r="S5">
        <f t="shared" ref="S5:S53" si="7">(G5-Q5)/R5</f>
        <v>7.2193217506277621E-2</v>
      </c>
      <c r="Z5" s="18">
        <v>44965.40625</v>
      </c>
      <c r="AA5" s="19">
        <v>3.0537796491228</v>
      </c>
      <c r="AB5">
        <f t="shared" si="1"/>
        <v>97.383150728788195</v>
      </c>
      <c r="AC5">
        <f t="shared" ref="AC5:AC57" si="8">AVERAGE(AB3:AB5)</f>
        <v>97.383026238934576</v>
      </c>
      <c r="AD5">
        <f t="shared" si="3"/>
        <v>5.452051266896212E-3</v>
      </c>
      <c r="AE5">
        <f t="shared" ref="AE5:AE57" si="9">(AB5-AC5)/AD5</f>
        <v>2.2833580889902512E-2</v>
      </c>
      <c r="AN5" s="20">
        <f t="shared" si="4"/>
        <v>-1.3789568370015104</v>
      </c>
      <c r="AO5" s="20"/>
      <c r="AP5" s="20"/>
      <c r="AQ5" s="20"/>
      <c r="AR5" s="20"/>
      <c r="AS5" s="20"/>
      <c r="AT5" s="20"/>
      <c r="AU5">
        <f t="shared" si="5"/>
        <v>0.99993135681388201</v>
      </c>
    </row>
    <row r="6" spans="1:47">
      <c r="A6" s="22">
        <v>44965</v>
      </c>
      <c r="B6" s="21">
        <v>0.40972222221898802</v>
      </c>
      <c r="C6" s="19">
        <v>100.42831392847</v>
      </c>
      <c r="D6" s="18">
        <v>44965.409722222197</v>
      </c>
      <c r="E6" s="19">
        <v>98.453000660065996</v>
      </c>
      <c r="F6" s="19">
        <v>3.05441914191419</v>
      </c>
      <c r="G6">
        <f t="shared" si="0"/>
        <v>1.9753132684040082</v>
      </c>
      <c r="H6">
        <f>AVERAGE(G2:G6)</f>
        <v>1.9741455178404039</v>
      </c>
      <c r="I6">
        <f t="shared" ref="I6:I53" si="10">_xlfn.STDEV.P(G2:G6)</f>
        <v>1.2787484820832284E-2</v>
      </c>
      <c r="J6">
        <f>(G6-H6)/I6</f>
        <v>9.1319800567966056E-2</v>
      </c>
      <c r="Q6">
        <f t="shared" si="6"/>
        <v>1.981690938701604</v>
      </c>
      <c r="R6">
        <f t="shared" si="2"/>
        <v>5.0603391078946217E-3</v>
      </c>
      <c r="S6" s="7">
        <f t="shared" si="7"/>
        <v>-1.2603246860760657</v>
      </c>
      <c r="U6" s="5">
        <f>C6</f>
        <v>100.42831392847</v>
      </c>
      <c r="Z6" s="18">
        <v>44965.409722222197</v>
      </c>
      <c r="AA6" s="19">
        <v>3.0544049019607802</v>
      </c>
      <c r="AB6">
        <f t="shared" si="1"/>
        <v>97.373909026509224</v>
      </c>
      <c r="AC6">
        <f t="shared" si="8"/>
        <v>97.382233416908932</v>
      </c>
      <c r="AD6">
        <f t="shared" si="3"/>
        <v>6.4550173978122948E-3</v>
      </c>
      <c r="AE6" s="7">
        <f t="shared" si="9"/>
        <v>-1.2895999943437009</v>
      </c>
      <c r="AF6">
        <f>AF4</f>
        <v>100.443825162096</v>
      </c>
      <c r="AG6" s="7">
        <f>C6</f>
        <v>100.42831392847</v>
      </c>
      <c r="AH6">
        <f>AG6-AF6</f>
        <v>-1.5511233626000376E-2</v>
      </c>
      <c r="AI6" s="4">
        <f>AA6</f>
        <v>3.0544049019607802</v>
      </c>
      <c r="AL6">
        <f>AJ4</f>
        <v>3.0541846666666599</v>
      </c>
      <c r="AM6">
        <f>AL6-AI6</f>
        <v>-2.2023529412029674E-4</v>
      </c>
      <c r="AN6" s="20">
        <f t="shared" si="4"/>
        <v>-1.7232898881985648</v>
      </c>
      <c r="AO6" s="20"/>
      <c r="AP6" s="20"/>
      <c r="AQ6" s="20"/>
      <c r="AR6" s="20"/>
      <c r="AS6" s="20"/>
      <c r="AT6" s="20"/>
      <c r="AU6">
        <f t="shared" si="5"/>
        <v>0.99991421034664663</v>
      </c>
    </row>
    <row r="7" spans="1:47">
      <c r="A7" s="22">
        <v>44965</v>
      </c>
      <c r="B7" s="21">
        <v>0.41319444443797698</v>
      </c>
      <c r="C7" s="19">
        <v>100.43300406687101</v>
      </c>
      <c r="D7" s="18">
        <v>44965.413194444402</v>
      </c>
      <c r="E7" s="19">
        <v>98.449877927927901</v>
      </c>
      <c r="F7" s="19">
        <v>3.0548153153153099</v>
      </c>
      <c r="G7">
        <f t="shared" si="0"/>
        <v>1.9831261389431063</v>
      </c>
      <c r="H7">
        <f t="shared" ref="H7:H53" si="11">AVERAGE(G3:G7)</f>
        <v>1.9807103728071838</v>
      </c>
      <c r="I7">
        <f t="shared" si="10"/>
        <v>4.780041185552527E-3</v>
      </c>
      <c r="J7">
        <f t="shared" ref="J7:J53" si="12">(G7-H7)/I7</f>
        <v>0.50538605048510632</v>
      </c>
      <c r="Q7">
        <f t="shared" si="6"/>
        <v>1.9801692266650026</v>
      </c>
      <c r="R7">
        <f t="shared" si="2"/>
        <v>3.4607338575343674E-3</v>
      </c>
      <c r="S7">
        <f t="shared" si="7"/>
        <v>0.85441770440283582</v>
      </c>
      <c r="Z7" s="18">
        <v>44965.413194444402</v>
      </c>
      <c r="AA7" s="19">
        <v>3.0547261044176701</v>
      </c>
      <c r="AB7">
        <f t="shared" si="1"/>
        <v>97.378277962453339</v>
      </c>
      <c r="AC7">
        <f t="shared" si="8"/>
        <v>97.378445905916919</v>
      </c>
      <c r="AD7">
        <f t="shared" si="3"/>
        <v>3.7747776100940517E-3</v>
      </c>
      <c r="AE7">
        <f t="shared" si="9"/>
        <v>-4.4490955740360973E-2</v>
      </c>
      <c r="AN7" s="20">
        <f t="shared" si="4"/>
        <v>0.93802768020054828</v>
      </c>
      <c r="AO7" s="20"/>
      <c r="AP7" s="20"/>
      <c r="AQ7" s="20"/>
      <c r="AR7" s="20"/>
      <c r="AS7" s="20"/>
      <c r="AT7" s="20"/>
      <c r="AU7">
        <f t="shared" si="5"/>
        <v>1.0000467013555991</v>
      </c>
    </row>
    <row r="8" spans="1:47">
      <c r="A8" s="22">
        <v>44965</v>
      </c>
      <c r="B8" s="21">
        <v>0.416666666656965</v>
      </c>
      <c r="C8" s="19">
        <v>100.455069032905</v>
      </c>
      <c r="D8" s="18">
        <v>44965.416666666701</v>
      </c>
      <c r="E8" s="19">
        <v>98.468631443298904</v>
      </c>
      <c r="F8" s="19">
        <v>3.0525180412371098</v>
      </c>
      <c r="G8">
        <f t="shared" si="0"/>
        <v>1.9864375896060977</v>
      </c>
      <c r="H8">
        <f t="shared" si="11"/>
        <v>1.9829273089308033</v>
      </c>
      <c r="I8">
        <f t="shared" si="10"/>
        <v>4.3305550102672166E-3</v>
      </c>
      <c r="J8">
        <f t="shared" si="12"/>
        <v>0.8105844786573585</v>
      </c>
      <c r="Q8">
        <f t="shared" si="6"/>
        <v>1.9816256656510707</v>
      </c>
      <c r="R8">
        <f t="shared" si="2"/>
        <v>4.6637749822004719E-3</v>
      </c>
      <c r="S8">
        <f t="shared" si="7"/>
        <v>1.0317658920921355</v>
      </c>
      <c r="Z8" s="18">
        <v>44965.416666666701</v>
      </c>
      <c r="AA8" s="19">
        <v>3.0529111731843499</v>
      </c>
      <c r="AB8">
        <f t="shared" si="1"/>
        <v>97.402157859720646</v>
      </c>
      <c r="AC8">
        <f t="shared" si="8"/>
        <v>97.384781616227727</v>
      </c>
      <c r="AD8">
        <f t="shared" si="3"/>
        <v>1.2415642788155021E-2</v>
      </c>
      <c r="AE8" s="4">
        <f t="shared" si="9"/>
        <v>1.3995444125934702</v>
      </c>
      <c r="AF8" s="4">
        <f>C8</f>
        <v>100.455069032905</v>
      </c>
      <c r="AI8">
        <f>AI6</f>
        <v>3.0544049019607802</v>
      </c>
      <c r="AJ8" s="7">
        <f>AA8</f>
        <v>3.0529111731843499</v>
      </c>
      <c r="AK8">
        <f>AI8-AJ8</f>
        <v>1.4937287764302809E-3</v>
      </c>
      <c r="AN8" s="46">
        <f t="shared" si="4"/>
        <v>4.4129932067988875</v>
      </c>
      <c r="AO8" s="20"/>
      <c r="AP8" s="32">
        <f>C8</f>
        <v>100.455069032905</v>
      </c>
      <c r="AQ8" s="20"/>
      <c r="AR8" s="46">
        <f>AA8</f>
        <v>3.0529111731843499</v>
      </c>
      <c r="AS8" s="20"/>
      <c r="AT8" s="20"/>
      <c r="AU8">
        <f t="shared" si="5"/>
        <v>1.0002196983575171</v>
      </c>
    </row>
    <row r="9" spans="1:47">
      <c r="A9" s="22">
        <v>44965</v>
      </c>
      <c r="B9" s="21">
        <v>0.42013888887595402</v>
      </c>
      <c r="C9" s="19">
        <v>100.45115627191601</v>
      </c>
      <c r="D9" s="18">
        <v>44965.420138888898</v>
      </c>
      <c r="E9" s="19">
        <v>98.465959420289806</v>
      </c>
      <c r="F9" s="19">
        <v>3.0528478260869498</v>
      </c>
      <c r="G9">
        <f t="shared" si="0"/>
        <v>1.9851968516261991</v>
      </c>
      <c r="H9">
        <f t="shared" si="11"/>
        <v>1.9824284242454611</v>
      </c>
      <c r="I9">
        <f t="shared" si="10"/>
        <v>3.8724554141280933E-3</v>
      </c>
      <c r="J9">
        <f t="shared" si="12"/>
        <v>0.71490232544390508</v>
      </c>
      <c r="Q9">
        <f t="shared" si="6"/>
        <v>1.984920193391801</v>
      </c>
      <c r="R9">
        <f t="shared" si="2"/>
        <v>1.3659749161561696E-3</v>
      </c>
      <c r="S9">
        <f t="shared" si="7"/>
        <v>0.2025353695194882</v>
      </c>
      <c r="Z9" s="18">
        <v>44965.420138888898</v>
      </c>
      <c r="AA9" s="19">
        <v>3.0527735099337701</v>
      </c>
      <c r="AB9">
        <f t="shared" si="1"/>
        <v>97.398382761982234</v>
      </c>
      <c r="AC9">
        <f t="shared" si="8"/>
        <v>97.392939528052068</v>
      </c>
      <c r="AD9">
        <f t="shared" si="3"/>
        <v>1.0481220351597754E-2</v>
      </c>
      <c r="AE9">
        <f t="shared" si="9"/>
        <v>0.51933207656833424</v>
      </c>
      <c r="AN9" s="20">
        <f t="shared" si="4"/>
        <v>-0.78255219779919116</v>
      </c>
      <c r="AO9" s="20"/>
      <c r="AP9" s="20"/>
      <c r="AQ9" s="20"/>
      <c r="AR9" s="20"/>
      <c r="AS9" s="20"/>
      <c r="AT9" s="20"/>
      <c r="AU9">
        <f t="shared" si="5"/>
        <v>0.99996104964113142</v>
      </c>
    </row>
    <row r="10" spans="1:47">
      <c r="A10" s="23">
        <v>44965</v>
      </c>
      <c r="B10" s="24">
        <v>0.42361111112404598</v>
      </c>
      <c r="C10" s="25">
        <v>100.43347161986</v>
      </c>
      <c r="D10" s="26">
        <v>44965.423611111102</v>
      </c>
      <c r="E10" s="25">
        <v>98.467209965635703</v>
      </c>
      <c r="F10" s="25">
        <v>3.05264089347079</v>
      </c>
      <c r="G10" s="7">
        <f t="shared" si="0"/>
        <v>1.9662616542242972</v>
      </c>
      <c r="H10" s="7">
        <f t="shared" si="11"/>
        <v>1.9792671005607416</v>
      </c>
      <c r="I10" s="7">
        <f t="shared" si="10"/>
        <v>7.5662997722557076E-3</v>
      </c>
      <c r="J10" s="7">
        <f t="shared" si="12"/>
        <v>-1.7188647988985437</v>
      </c>
      <c r="K10">
        <f>C10*-1</f>
        <v>-100.43347161986</v>
      </c>
      <c r="N10">
        <f>F10</f>
        <v>3.05264089347079</v>
      </c>
      <c r="Q10">
        <f t="shared" si="6"/>
        <v>1.9792986984855314</v>
      </c>
      <c r="R10">
        <f t="shared" si="2"/>
        <v>9.2324879270874755E-3</v>
      </c>
      <c r="S10" s="7">
        <f t="shared" si="7"/>
        <v>-1.4120835428318752</v>
      </c>
      <c r="U10" s="5">
        <f>C10</f>
        <v>100.43347161986</v>
      </c>
      <c r="Z10" s="18">
        <v>44965.423611111102</v>
      </c>
      <c r="AA10" s="19">
        <v>3.0526603773584902</v>
      </c>
      <c r="AB10">
        <f t="shared" si="1"/>
        <v>97.380811242501508</v>
      </c>
      <c r="AC10">
        <f t="shared" si="8"/>
        <v>97.393783954734786</v>
      </c>
      <c r="AD10">
        <f t="shared" si="3"/>
        <v>9.3016589111623235E-3</v>
      </c>
      <c r="AE10" s="7">
        <f t="shared" si="9"/>
        <v>-1.3946665167124541</v>
      </c>
      <c r="AF10">
        <f>AF8</f>
        <v>100.455069032905</v>
      </c>
      <c r="AG10" s="7">
        <f>C10</f>
        <v>100.43347161986</v>
      </c>
      <c r="AH10">
        <f t="shared" ref="AH10:AH51" si="13">AG10-AF10</f>
        <v>-2.1597413045000735E-2</v>
      </c>
      <c r="AI10" s="4">
        <f>AA10</f>
        <v>3.0526603773584902</v>
      </c>
      <c r="AL10">
        <f>AJ8</f>
        <v>3.0529111731843499</v>
      </c>
      <c r="AM10">
        <f t="shared" ref="AM10:AM51" si="14">AL10-AI10</f>
        <v>2.5079582585973981E-4</v>
      </c>
      <c r="AN10" s="32">
        <f t="shared" si="4"/>
        <v>-3.5369304112009559</v>
      </c>
      <c r="AO10" s="46">
        <f>C10</f>
        <v>100.43347161986</v>
      </c>
      <c r="AP10" s="20">
        <f>AVERAGE(AP4:AP8)</f>
        <v>100.4494470975005</v>
      </c>
      <c r="AQ10" s="20">
        <f>AP10-AO10</f>
        <v>1.5975477640495228E-2</v>
      </c>
      <c r="AR10" s="20">
        <f>AVERAGE(AR4:AR8)</f>
        <v>3.0535479199255047</v>
      </c>
      <c r="AS10" s="32">
        <f>AA10</f>
        <v>3.0526603773584902</v>
      </c>
      <c r="AT10" s="20">
        <f>AR10-AS10</f>
        <v>8.8754256701450984E-4</v>
      </c>
      <c r="AU10">
        <f t="shared" si="5"/>
        <v>0.99982394775020678</v>
      </c>
    </row>
    <row r="11" spans="1:47">
      <c r="A11" s="23">
        <v>44965</v>
      </c>
      <c r="B11" s="24">
        <v>0.427083333343035</v>
      </c>
      <c r="C11" s="25">
        <v>100.41951060817399</v>
      </c>
      <c r="D11" s="26">
        <v>44965.427083333299</v>
      </c>
      <c r="E11" s="25">
        <v>98.461413422818794</v>
      </c>
      <c r="F11" s="25">
        <v>3.0534093959731501</v>
      </c>
      <c r="G11" s="7">
        <f t="shared" si="0"/>
        <v>1.9580971853552001</v>
      </c>
      <c r="H11" s="7">
        <f t="shared" si="11"/>
        <v>1.9758238839509801</v>
      </c>
      <c r="I11" s="7">
        <f t="shared" si="10"/>
        <v>1.1484757543768138E-2</v>
      </c>
      <c r="J11" s="7">
        <f t="shared" si="12"/>
        <v>-1.543497851672009</v>
      </c>
      <c r="K11">
        <f>C11*-1</f>
        <v>-100.41951060817399</v>
      </c>
      <c r="N11">
        <f>F11</f>
        <v>3.0534093959731501</v>
      </c>
      <c r="Q11">
        <f t="shared" si="6"/>
        <v>1.9698518970685654</v>
      </c>
      <c r="R11">
        <f t="shared" si="2"/>
        <v>1.1350928325045929E-2</v>
      </c>
      <c r="S11">
        <f t="shared" si="7"/>
        <v>-1.0355727194073205</v>
      </c>
      <c r="Z11" s="18">
        <v>44965.427083333299</v>
      </c>
      <c r="AA11" s="19">
        <v>3.0533958208955201</v>
      </c>
      <c r="AB11">
        <f t="shared" si="1"/>
        <v>97.366114787278477</v>
      </c>
      <c r="AC11">
        <f t="shared" si="8"/>
        <v>97.381769597254063</v>
      </c>
      <c r="AD11">
        <f t="shared" si="3"/>
        <v>1.3190763959285947E-2</v>
      </c>
      <c r="AE11">
        <f t="shared" si="9"/>
        <v>-1.1868008573200257</v>
      </c>
      <c r="AN11" s="32">
        <f t="shared" si="4"/>
        <v>-2.7922023372013882</v>
      </c>
      <c r="AO11" s="46">
        <f t="shared" ref="AO11:AO12" si="15">C11</f>
        <v>100.41951060817399</v>
      </c>
      <c r="AP11" s="20"/>
      <c r="AQ11" s="20"/>
      <c r="AR11" s="20"/>
      <c r="AS11" s="32">
        <f t="shared" ref="AS11:AS12" si="16">AA11</f>
        <v>3.0533958208955201</v>
      </c>
      <c r="AT11" s="20"/>
      <c r="AU11">
        <f t="shared" si="5"/>
        <v>0.99986099244145565</v>
      </c>
    </row>
    <row r="12" spans="1:47">
      <c r="A12" s="22">
        <v>44965</v>
      </c>
      <c r="B12" s="21">
        <v>0.43055555556202302</v>
      </c>
      <c r="C12" s="19">
        <v>100.40567263549001</v>
      </c>
      <c r="D12" s="18">
        <v>44965.430555555598</v>
      </c>
      <c r="E12" s="19">
        <v>98.4501379746835</v>
      </c>
      <c r="F12" s="19">
        <v>3.0547151898734102</v>
      </c>
      <c r="G12">
        <f t="shared" si="0"/>
        <v>1.9555346608065065</v>
      </c>
      <c r="H12">
        <f t="shared" si="11"/>
        <v>1.9703055883236602</v>
      </c>
      <c r="I12">
        <f t="shared" si="10"/>
        <v>1.3157279307511965E-2</v>
      </c>
      <c r="J12">
        <f t="shared" si="12"/>
        <v>-1.1226430002683339</v>
      </c>
      <c r="L12">
        <f>AVERAGE(K10:K11)</f>
        <v>-100.426491114017</v>
      </c>
      <c r="O12">
        <f>AVERAGE(N10,N11)</f>
        <v>3.0530251447219703</v>
      </c>
      <c r="Q12">
        <f t="shared" si="6"/>
        <v>1.9599645001286679</v>
      </c>
      <c r="R12">
        <f t="shared" si="2"/>
        <v>4.5740022805518168E-3</v>
      </c>
      <c r="S12">
        <f t="shared" si="7"/>
        <v>-0.96848209739565749</v>
      </c>
      <c r="Z12" s="18">
        <v>44965.430555555598</v>
      </c>
      <c r="AA12" s="19">
        <v>3.0547476190476099</v>
      </c>
      <c r="AB12">
        <f t="shared" si="1"/>
        <v>97.350925016442403</v>
      </c>
      <c r="AC12">
        <f t="shared" si="8"/>
        <v>97.365950348740796</v>
      </c>
      <c r="AD12">
        <f t="shared" si="3"/>
        <v>1.2201554738051176E-2</v>
      </c>
      <c r="AE12">
        <f t="shared" si="9"/>
        <v>-1.2314276845011889</v>
      </c>
      <c r="AN12" s="32">
        <f t="shared" si="4"/>
        <v>-2.7675945367974464</v>
      </c>
      <c r="AO12" s="46">
        <f t="shared" si="15"/>
        <v>100.40567263549001</v>
      </c>
      <c r="AP12" s="20"/>
      <c r="AQ12" s="20"/>
      <c r="AR12" s="20"/>
      <c r="AS12" s="32">
        <f t="shared" si="16"/>
        <v>3.0547476190476099</v>
      </c>
      <c r="AT12" s="20"/>
      <c r="AU12">
        <f t="shared" si="5"/>
        <v>0.9998621983656345</v>
      </c>
    </row>
    <row r="13" spans="1:47">
      <c r="A13" s="22">
        <v>44965</v>
      </c>
      <c r="B13" s="21">
        <v>0.43402777778101198</v>
      </c>
      <c r="C13" s="19">
        <v>100.402964649021</v>
      </c>
      <c r="D13" s="18">
        <v>44965.434027777803</v>
      </c>
      <c r="E13" s="19">
        <v>98.450969520547901</v>
      </c>
      <c r="F13" s="19">
        <v>3.0546866438356099</v>
      </c>
      <c r="G13">
        <f t="shared" si="0"/>
        <v>1.9519951284731007</v>
      </c>
      <c r="H13">
        <f t="shared" si="11"/>
        <v>1.9634170960970607</v>
      </c>
      <c r="I13">
        <f t="shared" si="10"/>
        <v>1.1860394956848517E-2</v>
      </c>
      <c r="J13">
        <f t="shared" si="12"/>
        <v>-0.96303433954065887</v>
      </c>
      <c r="Q13">
        <f t="shared" si="6"/>
        <v>1.9552089915449358</v>
      </c>
      <c r="R13">
        <f t="shared" si="2"/>
        <v>2.501775356161153E-3</v>
      </c>
      <c r="S13" s="7">
        <f t="shared" si="7"/>
        <v>-1.284632956320479</v>
      </c>
      <c r="U13" s="5">
        <f>C13</f>
        <v>100.402964649021</v>
      </c>
      <c r="Z13" s="18">
        <v>44965.434027777803</v>
      </c>
      <c r="AA13" s="19">
        <v>3.0545433212996298</v>
      </c>
      <c r="AB13">
        <f t="shared" si="1"/>
        <v>97.348421327721368</v>
      </c>
      <c r="AC13">
        <f t="shared" si="8"/>
        <v>97.355153710480749</v>
      </c>
      <c r="AD13">
        <f t="shared" si="3"/>
        <v>7.8177583200990056E-3</v>
      </c>
      <c r="AE13">
        <f t="shared" si="9"/>
        <v>-0.86116537295256002</v>
      </c>
      <c r="AN13" s="20">
        <f t="shared" si="4"/>
        <v>-0.54159729380103272</v>
      </c>
      <c r="AO13" s="20"/>
      <c r="AP13" s="20"/>
      <c r="AQ13" s="20"/>
      <c r="AR13" s="20"/>
      <c r="AS13" s="20"/>
      <c r="AT13" s="20"/>
      <c r="AU13">
        <f t="shared" si="5"/>
        <v>0.99997302954705725</v>
      </c>
    </row>
    <row r="14" spans="1:47">
      <c r="A14" s="22">
        <v>44965</v>
      </c>
      <c r="B14" s="21">
        <v>0.4375</v>
      </c>
      <c r="C14" s="19">
        <v>100.40660439873599</v>
      </c>
      <c r="D14" s="18">
        <v>44965.4375</v>
      </c>
      <c r="E14" s="19">
        <v>98.456495283018796</v>
      </c>
      <c r="F14" s="19">
        <v>3.0540157232704401</v>
      </c>
      <c r="G14">
        <f t="shared" si="0"/>
        <v>1.950109115717197</v>
      </c>
      <c r="H14">
        <f t="shared" si="11"/>
        <v>1.9563995489152604</v>
      </c>
      <c r="I14">
        <f t="shared" si="10"/>
        <v>5.6543716061118344E-3</v>
      </c>
      <c r="J14">
        <f t="shared" si="12"/>
        <v>-1.1124902352126931</v>
      </c>
      <c r="Q14">
        <f t="shared" si="6"/>
        <v>1.9525463016656015</v>
      </c>
      <c r="R14">
        <f t="shared" si="2"/>
        <v>2.2489966348175649E-3</v>
      </c>
      <c r="S14">
        <f t="shared" si="7"/>
        <v>-1.083677009860077</v>
      </c>
      <c r="Z14" s="18">
        <v>44965.4375</v>
      </c>
      <c r="AA14" s="19">
        <v>3.0541222560975601</v>
      </c>
      <c r="AB14">
        <f t="shared" si="1"/>
        <v>97.352482142638436</v>
      </c>
      <c r="AC14">
        <f t="shared" si="8"/>
        <v>97.350609495600736</v>
      </c>
      <c r="AD14">
        <f t="shared" si="3"/>
        <v>1.6727660722717687E-3</v>
      </c>
      <c r="AE14">
        <f t="shared" si="9"/>
        <v>1.1194912837735753</v>
      </c>
      <c r="AN14" s="20">
        <f t="shared" si="4"/>
        <v>0.7279499429984071</v>
      </c>
      <c r="AO14" s="20"/>
      <c r="AP14" s="20"/>
      <c r="AQ14" s="20"/>
      <c r="AR14" s="20"/>
      <c r="AS14" s="20"/>
      <c r="AT14" s="20"/>
      <c r="AU14">
        <f t="shared" si="5"/>
        <v>1.0000362514167556</v>
      </c>
    </row>
    <row r="15" spans="1:47">
      <c r="A15" s="27">
        <v>44965</v>
      </c>
      <c r="B15" s="28">
        <v>0.44097222221898802</v>
      </c>
      <c r="C15" s="29">
        <v>100.41069711144701</v>
      </c>
      <c r="D15" s="30">
        <v>44965.440972222197</v>
      </c>
      <c r="E15" s="29">
        <v>98.448400000000007</v>
      </c>
      <c r="F15" s="29">
        <v>3.0550000000000002</v>
      </c>
      <c r="G15" s="4">
        <f t="shared" si="0"/>
        <v>1.9622971114470005</v>
      </c>
      <c r="H15" s="4">
        <f t="shared" si="11"/>
        <v>1.9556066403598009</v>
      </c>
      <c r="I15" s="4">
        <f t="shared" si="10"/>
        <v>4.3413406708680902E-3</v>
      </c>
      <c r="J15" s="4">
        <f t="shared" si="12"/>
        <v>1.5411071358889088</v>
      </c>
      <c r="K15">
        <f>C15</f>
        <v>100.41069711144701</v>
      </c>
      <c r="M15">
        <f>ABS(L12)-K15</f>
        <v>1.5794002569990084E-2</v>
      </c>
      <c r="N15">
        <f>F15*-1</f>
        <v>-3.0550000000000002</v>
      </c>
      <c r="P15">
        <f>O12-ABS(N15)</f>
        <v>-1.9748552780298745E-3</v>
      </c>
      <c r="Q15">
        <f t="shared" si="6"/>
        <v>1.9548004518790993</v>
      </c>
      <c r="R15">
        <f t="shared" si="2"/>
        <v>5.3565654130614789E-3</v>
      </c>
      <c r="S15" s="4">
        <f t="shared" si="7"/>
        <v>1.3995273071101186</v>
      </c>
      <c r="T15" s="5">
        <f>C15</f>
        <v>100.41069711144701</v>
      </c>
      <c r="U15" s="5">
        <f>AVERAGE(U6:U13)</f>
        <v>100.42158339911701</v>
      </c>
      <c r="V15" s="31">
        <f>(U15-T15)</f>
        <v>1.0886287670004435E-2</v>
      </c>
      <c r="X15">
        <f>F15</f>
        <v>3.0550000000000002</v>
      </c>
      <c r="Z15" s="18">
        <v>44965.440972222197</v>
      </c>
      <c r="AA15" s="19">
        <v>3.0547116666666598</v>
      </c>
      <c r="AB15">
        <f t="shared" si="1"/>
        <v>97.355985444780345</v>
      </c>
      <c r="AC15">
        <f t="shared" si="8"/>
        <v>97.352296305046707</v>
      </c>
      <c r="AD15">
        <f t="shared" si="3"/>
        <v>3.0908325122687001E-3</v>
      </c>
      <c r="AE15">
        <f t="shared" si="9"/>
        <v>1.1935747792848665</v>
      </c>
      <c r="AN15" s="20">
        <f t="shared" si="4"/>
        <v>0.81854254220274925</v>
      </c>
      <c r="AO15" s="20"/>
      <c r="AP15" s="20"/>
      <c r="AQ15" s="20"/>
      <c r="AR15" s="20"/>
      <c r="AS15" s="20"/>
      <c r="AT15" s="20"/>
      <c r="AU15">
        <f t="shared" si="5"/>
        <v>1.0000407613895075</v>
      </c>
    </row>
    <row r="16" spans="1:47">
      <c r="A16" s="22">
        <v>44965</v>
      </c>
      <c r="B16" s="21">
        <v>0.44444444443797698</v>
      </c>
      <c r="C16" s="19">
        <v>100.397550514039</v>
      </c>
      <c r="D16" s="18">
        <v>44965.444444444402</v>
      </c>
      <c r="E16" s="19">
        <v>98.448557142857098</v>
      </c>
      <c r="F16" s="19">
        <v>3.0548972125435498</v>
      </c>
      <c r="G16">
        <f t="shared" si="0"/>
        <v>1.9489933711818992</v>
      </c>
      <c r="H16">
        <f t="shared" si="11"/>
        <v>1.9537858775251409</v>
      </c>
      <c r="I16">
        <f t="shared" si="10"/>
        <v>4.7998504653279849E-3</v>
      </c>
      <c r="J16">
        <f t="shared" si="12"/>
        <v>-0.99846992689890057</v>
      </c>
      <c r="Q16">
        <f t="shared" si="6"/>
        <v>1.9537998661153655</v>
      </c>
      <c r="R16">
        <f t="shared" si="2"/>
        <v>6.0257007966711606E-3</v>
      </c>
      <c r="S16">
        <f t="shared" si="7"/>
        <v>-0.79766571485288484</v>
      </c>
      <c r="Z16" s="18">
        <v>44965.444444444402</v>
      </c>
      <c r="AA16" s="19">
        <v>3.0554057007125799</v>
      </c>
      <c r="AB16">
        <f t="shared" si="1"/>
        <v>97.342144813326414</v>
      </c>
      <c r="AC16">
        <f t="shared" si="8"/>
        <v>97.350204133581727</v>
      </c>
      <c r="AD16">
        <f t="shared" si="3"/>
        <v>5.8755291227093219E-3</v>
      </c>
      <c r="AE16" s="7">
        <f t="shared" si="9"/>
        <v>-1.3716756545658793</v>
      </c>
      <c r="AG16" s="7">
        <f>C16</f>
        <v>100.397550514039</v>
      </c>
      <c r="AI16" s="4">
        <f>AA16</f>
        <v>3.0554057007125799</v>
      </c>
      <c r="AN16" s="32">
        <f t="shared" si="4"/>
        <v>-2.6293194816020105</v>
      </c>
      <c r="AO16" s="46">
        <f>C16</f>
        <v>100.397550514039</v>
      </c>
      <c r="AP16" s="20"/>
      <c r="AQ16" s="20"/>
      <c r="AR16" s="20"/>
      <c r="AS16" s="32">
        <f>AA16</f>
        <v>3.0554057007125799</v>
      </c>
      <c r="AT16" s="20"/>
      <c r="AU16">
        <f t="shared" si="5"/>
        <v>0.99986907174448336</v>
      </c>
    </row>
    <row r="17" spans="1:47">
      <c r="A17" s="22">
        <v>44965</v>
      </c>
      <c r="B17" s="21">
        <v>0.447916666656965</v>
      </c>
      <c r="C17" s="19">
        <v>100.409830567608</v>
      </c>
      <c r="D17" s="18">
        <v>44965.447916666701</v>
      </c>
      <c r="E17" s="19">
        <v>98.449545588235296</v>
      </c>
      <c r="F17" s="19">
        <v>3.0548602941176402</v>
      </c>
      <c r="G17">
        <f t="shared" si="0"/>
        <v>1.9602849793727017</v>
      </c>
      <c r="H17">
        <f t="shared" si="11"/>
        <v>1.9547359412383798</v>
      </c>
      <c r="I17">
        <f t="shared" si="10"/>
        <v>5.4746652685121206E-3</v>
      </c>
      <c r="J17">
        <f t="shared" si="12"/>
        <v>1.0135849156363199</v>
      </c>
      <c r="Q17">
        <f t="shared" si="6"/>
        <v>1.9571918206672005</v>
      </c>
      <c r="R17">
        <f t="shared" si="2"/>
        <v>5.8550889172515573E-3</v>
      </c>
      <c r="S17">
        <f t="shared" si="7"/>
        <v>0.528285522084464</v>
      </c>
      <c r="Z17" s="18">
        <v>44965.447916666701</v>
      </c>
      <c r="AA17" s="19">
        <v>3.05361806722689</v>
      </c>
      <c r="AB17">
        <f t="shared" si="1"/>
        <v>97.356212500381105</v>
      </c>
      <c r="AC17">
        <f t="shared" si="8"/>
        <v>97.351447586162621</v>
      </c>
      <c r="AD17">
        <f t="shared" si="3"/>
        <v>6.5787068330596093E-3</v>
      </c>
      <c r="AE17">
        <f t="shared" si="9"/>
        <v>0.72429344237364968</v>
      </c>
      <c r="AN17" s="46">
        <f t="shared" si="4"/>
        <v>2.4560107138000831</v>
      </c>
      <c r="AO17" s="20">
        <f>AVERAGE(AO11:AO16)</f>
        <v>100.40757791923433</v>
      </c>
      <c r="AP17" s="32">
        <f>C17</f>
        <v>100.409830567608</v>
      </c>
      <c r="AQ17" s="20">
        <f t="shared" ref="AQ17:AQ48" si="17">AP17-AO17</f>
        <v>2.2526483736697855E-3</v>
      </c>
      <c r="AR17" s="46">
        <f>F17</f>
        <v>3.0548602941176402</v>
      </c>
      <c r="AS17" s="20"/>
      <c r="AT17" s="20"/>
      <c r="AU17">
        <f t="shared" si="5"/>
        <v>1.0001223142746622</v>
      </c>
    </row>
    <row r="18" spans="1:47">
      <c r="A18" s="22">
        <v>44965</v>
      </c>
      <c r="B18" s="21">
        <v>0.45138888887595402</v>
      </c>
      <c r="C18" s="19">
        <v>100.410113305552</v>
      </c>
      <c r="D18" s="18">
        <v>44965.451388888898</v>
      </c>
      <c r="E18" s="19">
        <v>98.448400000000007</v>
      </c>
      <c r="F18" s="19">
        <v>3.0550000000000002</v>
      </c>
      <c r="G18">
        <f t="shared" si="0"/>
        <v>1.9617133055519957</v>
      </c>
      <c r="H18">
        <f t="shared" si="11"/>
        <v>1.9566795766541589</v>
      </c>
      <c r="I18">
        <f t="shared" si="10"/>
        <v>5.867584920808841E-3</v>
      </c>
      <c r="J18">
        <f t="shared" si="12"/>
        <v>0.85788769413207322</v>
      </c>
      <c r="Q18">
        <f t="shared" si="6"/>
        <v>1.9569972187021989</v>
      </c>
      <c r="R18">
        <f t="shared" si="2"/>
        <v>5.6895348529717197E-3</v>
      </c>
      <c r="S18">
        <f t="shared" si="7"/>
        <v>0.82890552069183254</v>
      </c>
      <c r="Z18" s="18">
        <v>44965.451388888898</v>
      </c>
      <c r="AA18" s="19">
        <v>3.05458842975206</v>
      </c>
      <c r="AB18">
        <f t="shared" si="1"/>
        <v>97.355524875799944</v>
      </c>
      <c r="AC18">
        <f t="shared" si="8"/>
        <v>97.351294063169163</v>
      </c>
      <c r="AD18">
        <f t="shared" si="3"/>
        <v>6.4755842158484549E-3</v>
      </c>
      <c r="AE18">
        <f t="shared" si="9"/>
        <v>0.65334840683958917</v>
      </c>
      <c r="AN18" s="20">
        <f t="shared" si="4"/>
        <v>5.654758880098143E-2</v>
      </c>
      <c r="AO18" s="20"/>
      <c r="AP18" s="20"/>
      <c r="AQ18" s="20"/>
      <c r="AR18" s="20"/>
      <c r="AS18" s="20"/>
      <c r="AT18" s="20"/>
      <c r="AU18">
        <f t="shared" si="5"/>
        <v>1.00000281583927</v>
      </c>
    </row>
    <row r="19" spans="1:47">
      <c r="A19" s="22">
        <v>44965</v>
      </c>
      <c r="B19" s="21">
        <v>0.45486111112404598</v>
      </c>
      <c r="C19" s="19">
        <v>100.411154479864</v>
      </c>
      <c r="D19" s="18">
        <v>44965.454861111102</v>
      </c>
      <c r="E19" s="19">
        <v>98.454807521367499</v>
      </c>
      <c r="F19" s="19">
        <v>3.05420341880341</v>
      </c>
      <c r="G19">
        <f t="shared" si="0"/>
        <v>1.9563469584964963</v>
      </c>
      <c r="H19">
        <f t="shared" si="11"/>
        <v>1.9579271452100186</v>
      </c>
      <c r="I19">
        <f t="shared" si="10"/>
        <v>4.9254503432951385E-3</v>
      </c>
      <c r="J19">
        <f t="shared" si="12"/>
        <v>-0.32082075818171518</v>
      </c>
      <c r="Q19">
        <f t="shared" si="6"/>
        <v>1.9594484144737312</v>
      </c>
      <c r="R19">
        <f t="shared" si="2"/>
        <v>2.2692584402044893E-3</v>
      </c>
      <c r="S19" s="7">
        <f t="shared" si="7"/>
        <v>-1.3667266461529162</v>
      </c>
      <c r="U19" s="5">
        <f>C19</f>
        <v>100.411154479864</v>
      </c>
      <c r="W19">
        <f>F19</f>
        <v>3.05420341880341</v>
      </c>
      <c r="X19">
        <f>X15</f>
        <v>3.0550000000000002</v>
      </c>
      <c r="Y19" s="32">
        <f>W19-X19</f>
        <v>-7.9658119659020699E-4</v>
      </c>
      <c r="Z19" s="18">
        <v>44965.454861111102</v>
      </c>
      <c r="AA19" s="19">
        <v>3.0562577565632401</v>
      </c>
      <c r="AB19">
        <f t="shared" si="1"/>
        <v>97.354896723300755</v>
      </c>
      <c r="AC19">
        <f t="shared" si="8"/>
        <v>97.355544699827263</v>
      </c>
      <c r="AD19">
        <f t="shared" si="3"/>
        <v>5.3734661398285573E-4</v>
      </c>
      <c r="AE19">
        <f t="shared" si="9"/>
        <v>-1.2058818454359164</v>
      </c>
      <c r="AN19" s="20">
        <f t="shared" si="4"/>
        <v>0.20823486239862632</v>
      </c>
      <c r="AO19" s="20"/>
      <c r="AP19" s="20"/>
      <c r="AQ19" s="20"/>
      <c r="AR19" s="20"/>
      <c r="AS19" s="20"/>
      <c r="AT19" s="20"/>
      <c r="AU19">
        <f t="shared" si="5"/>
        <v>1.000010369217579</v>
      </c>
    </row>
    <row r="20" spans="1:47">
      <c r="A20" s="22">
        <v>44965</v>
      </c>
      <c r="B20" s="21">
        <v>0.458333333343035</v>
      </c>
      <c r="C20" s="19">
        <v>100.392848103502</v>
      </c>
      <c r="D20" s="18">
        <v>44965.458333333299</v>
      </c>
      <c r="E20" s="19">
        <v>98.437372321428498</v>
      </c>
      <c r="F20" s="19">
        <v>3.0560714285714199</v>
      </c>
      <c r="G20">
        <f t="shared" si="0"/>
        <v>1.9554757820735063</v>
      </c>
      <c r="H20">
        <f t="shared" si="11"/>
        <v>1.9565628793353198</v>
      </c>
      <c r="I20">
        <f t="shared" si="10"/>
        <v>4.4476235194018691E-3</v>
      </c>
      <c r="J20">
        <f t="shared" si="12"/>
        <v>-0.24442205080338017</v>
      </c>
      <c r="Q20">
        <f t="shared" si="6"/>
        <v>1.9578453487073328</v>
      </c>
      <c r="R20">
        <f t="shared" si="2"/>
        <v>2.7580856530239482E-3</v>
      </c>
      <c r="S20">
        <f t="shared" si="7"/>
        <v>-0.85913453457423039</v>
      </c>
      <c r="Z20" s="18">
        <v>44965.458333333299</v>
      </c>
      <c r="AA20" s="19">
        <v>3.0578644067796601</v>
      </c>
      <c r="AB20">
        <f t="shared" si="1"/>
        <v>97.334983696722347</v>
      </c>
      <c r="AC20">
        <f t="shared" si="8"/>
        <v>97.348468431941015</v>
      </c>
      <c r="AD20">
        <f t="shared" si="3"/>
        <v>9.5385955230579828E-3</v>
      </c>
      <c r="AE20" s="7">
        <f t="shared" si="9"/>
        <v>-1.4137023827114898</v>
      </c>
      <c r="AG20" s="7">
        <f>C20</f>
        <v>100.392848103502</v>
      </c>
      <c r="AI20" s="4">
        <f>AA20</f>
        <v>3.0578644067796601</v>
      </c>
      <c r="AN20" s="32">
        <f t="shared" si="4"/>
        <v>-3.6612752723982567</v>
      </c>
      <c r="AO20" s="46">
        <f>C20</f>
        <v>100.392848103502</v>
      </c>
      <c r="AP20" s="20"/>
      <c r="AQ20" s="20"/>
      <c r="AR20" s="20">
        <f>AR17</f>
        <v>3.0548602941176402</v>
      </c>
      <c r="AS20" s="32">
        <f>F20</f>
        <v>3.0560714285714199</v>
      </c>
      <c r="AT20" s="20">
        <f t="shared" ref="AT20:AT48" si="18">AR20-AS20</f>
        <v>-1.2111344537797386E-3</v>
      </c>
      <c r="AU20">
        <f t="shared" si="5"/>
        <v>0.99981768582926056</v>
      </c>
    </row>
    <row r="21" spans="1:47">
      <c r="A21" s="27">
        <v>44965</v>
      </c>
      <c r="B21" s="28">
        <v>0.46180555556202302</v>
      </c>
      <c r="C21" s="29">
        <v>100.40490506569699</v>
      </c>
      <c r="D21" s="30">
        <v>44965.461805555598</v>
      </c>
      <c r="E21" s="29">
        <v>98.436099999999996</v>
      </c>
      <c r="F21" s="29">
        <v>3.0565000000000002</v>
      </c>
      <c r="G21" s="4">
        <f t="shared" si="0"/>
        <v>1.9688050656969978</v>
      </c>
      <c r="H21" s="4">
        <f t="shared" si="11"/>
        <v>1.9605252182383395</v>
      </c>
      <c r="I21" s="4">
        <f t="shared" si="10"/>
        <v>4.7535208039750252E-3</v>
      </c>
      <c r="J21" s="4">
        <f t="shared" si="12"/>
        <v>1.7418346947665504</v>
      </c>
      <c r="K21">
        <f>C21</f>
        <v>100.40490506569699</v>
      </c>
      <c r="N21">
        <f>F21*-1</f>
        <v>-3.0565000000000002</v>
      </c>
      <c r="Q21">
        <f t="shared" si="6"/>
        <v>1.9602092687556667</v>
      </c>
      <c r="R21">
        <f t="shared" si="2"/>
        <v>6.088542840583985E-3</v>
      </c>
      <c r="S21" s="4">
        <f t="shared" si="7"/>
        <v>1.4117987121704458</v>
      </c>
      <c r="T21" s="5">
        <f>C21</f>
        <v>100.40490506569699</v>
      </c>
      <c r="U21" s="5">
        <f>U19</f>
        <v>100.411154479864</v>
      </c>
      <c r="V21" s="31">
        <f t="shared" ref="V21:V36" si="19">(U21-T21)</f>
        <v>6.2494141670015324E-3</v>
      </c>
      <c r="X21">
        <f>F21</f>
        <v>3.0565000000000002</v>
      </c>
      <c r="Z21" s="18">
        <v>44965.461805555598</v>
      </c>
      <c r="AA21" s="19">
        <v>3.05605033112582</v>
      </c>
      <c r="AB21">
        <f t="shared" si="1"/>
        <v>97.348854734571177</v>
      </c>
      <c r="AC21">
        <f t="shared" si="8"/>
        <v>97.346245051531426</v>
      </c>
      <c r="AD21">
        <f t="shared" si="3"/>
        <v>8.3362657928701331E-3</v>
      </c>
      <c r="AE21">
        <f t="shared" si="9"/>
        <v>0.3130518033605213</v>
      </c>
      <c r="AN21" s="46">
        <f t="shared" si="4"/>
        <v>2.4113924389979502</v>
      </c>
      <c r="AO21" s="20">
        <f>AO20</f>
        <v>100.392848103502</v>
      </c>
      <c r="AP21" s="32">
        <f>C21</f>
        <v>100.40490506569699</v>
      </c>
      <c r="AQ21" s="20">
        <f t="shared" si="17"/>
        <v>1.2056962194989751E-2</v>
      </c>
      <c r="AR21" s="46">
        <f>F21</f>
        <v>3.0565000000000002</v>
      </c>
      <c r="AS21" s="20"/>
      <c r="AT21" s="47" t="s">
        <v>40</v>
      </c>
      <c r="AU21">
        <f t="shared" si="5"/>
        <v>1.0001200978199418</v>
      </c>
    </row>
    <row r="22" spans="1:47">
      <c r="A22" s="22">
        <v>44965</v>
      </c>
      <c r="B22" s="21">
        <v>0.46527777778101198</v>
      </c>
      <c r="C22" s="19">
        <v>100.38272110557</v>
      </c>
      <c r="D22" s="18">
        <v>44965.465277777803</v>
      </c>
      <c r="E22" s="19">
        <v>98.434733333333298</v>
      </c>
      <c r="F22" s="19">
        <v>3.0566717171717102</v>
      </c>
      <c r="G22">
        <f t="shared" si="0"/>
        <v>1.9479877722367007</v>
      </c>
      <c r="H22">
        <f t="shared" si="11"/>
        <v>1.9580657768111394</v>
      </c>
      <c r="I22">
        <f t="shared" si="10"/>
        <v>6.9262598425329199E-3</v>
      </c>
      <c r="J22">
        <f t="shared" si="12"/>
        <v>-1.4550428086095497</v>
      </c>
      <c r="Q22">
        <f t="shared" si="6"/>
        <v>1.9574228733357348</v>
      </c>
      <c r="R22">
        <f t="shared" si="2"/>
        <v>8.6094250694850639E-3</v>
      </c>
      <c r="S22">
        <f t="shared" si="7"/>
        <v>-1.0959037360665984</v>
      </c>
      <c r="Z22" s="18">
        <v>44965.465277777803</v>
      </c>
      <c r="AA22" s="19">
        <v>3.0569943894389402</v>
      </c>
      <c r="AB22">
        <f t="shared" si="1"/>
        <v>97.325726716131058</v>
      </c>
      <c r="AC22">
        <f t="shared" si="8"/>
        <v>97.336521715808189</v>
      </c>
      <c r="AD22">
        <f t="shared" si="3"/>
        <v>9.5044002536698261E-3</v>
      </c>
      <c r="AE22">
        <f t="shared" si="9"/>
        <v>-1.1357896752046921</v>
      </c>
      <c r="AN22" s="32">
        <f t="shared" si="4"/>
        <v>-4.4367920253989723</v>
      </c>
      <c r="AO22" s="46">
        <f t="shared" ref="AO22:AO23" si="20">C22</f>
        <v>100.38272110557</v>
      </c>
      <c r="AP22" s="20"/>
      <c r="AQ22" s="20"/>
      <c r="AR22" s="20">
        <f>AR21</f>
        <v>3.0565000000000002</v>
      </c>
      <c r="AS22" s="32">
        <f t="shared" ref="AS22:AS23" si="21">F22</f>
        <v>3.0566717171717102</v>
      </c>
      <c r="AT22" s="20">
        <f t="shared" si="18"/>
        <v>-1.7171717170993972E-4</v>
      </c>
      <c r="AU22">
        <f t="shared" si="5"/>
        <v>0.99977905501616204</v>
      </c>
    </row>
    <row r="23" spans="1:47">
      <c r="A23" s="22">
        <v>44965</v>
      </c>
      <c r="B23" s="21">
        <v>0.46875</v>
      </c>
      <c r="C23" s="19">
        <v>100.372058762287</v>
      </c>
      <c r="D23" s="18">
        <v>44965.46875</v>
      </c>
      <c r="E23" s="19">
        <v>98.423582394366093</v>
      </c>
      <c r="F23" s="19">
        <v>3.0580070422535202</v>
      </c>
      <c r="G23">
        <f t="shared" si="0"/>
        <v>1.9484763679209038</v>
      </c>
      <c r="H23">
        <f t="shared" si="11"/>
        <v>1.9554183892849211</v>
      </c>
      <c r="I23">
        <f t="shared" si="10"/>
        <v>7.5295998620151386E-3</v>
      </c>
      <c r="J23">
        <f t="shared" si="12"/>
        <v>-0.92196418020005377</v>
      </c>
      <c r="Q23">
        <f t="shared" si="6"/>
        <v>1.9550897352848675</v>
      </c>
      <c r="R23">
        <f t="shared" si="2"/>
        <v>9.7002542121700976E-3</v>
      </c>
      <c r="S23">
        <f t="shared" si="7"/>
        <v>-0.68177258237896843</v>
      </c>
      <c r="Z23" s="18">
        <v>44965.46875</v>
      </c>
      <c r="AA23" s="19">
        <v>3.0575016835016799</v>
      </c>
      <c r="AB23">
        <f t="shared" si="1"/>
        <v>97.314557078785313</v>
      </c>
      <c r="AC23">
        <f t="shared" si="8"/>
        <v>97.329712843162511</v>
      </c>
      <c r="AD23">
        <f t="shared" si="3"/>
        <v>1.4282838294834401E-2</v>
      </c>
      <c r="AE23">
        <f t="shared" si="9"/>
        <v>-1.0611171298270119</v>
      </c>
      <c r="AN23" s="32">
        <f t="shared" si="4"/>
        <v>-2.1324686566003948</v>
      </c>
      <c r="AO23" s="46">
        <f t="shared" si="20"/>
        <v>100.372058762287</v>
      </c>
      <c r="AP23" s="20"/>
      <c r="AQ23" s="20"/>
      <c r="AR23" s="20"/>
      <c r="AS23" s="32">
        <f t="shared" si="21"/>
        <v>3.0580070422535202</v>
      </c>
      <c r="AT23" s="20"/>
      <c r="AU23">
        <f t="shared" si="5"/>
        <v>0.99989378308173382</v>
      </c>
    </row>
    <row r="24" spans="1:47">
      <c r="A24" s="22">
        <v>44965</v>
      </c>
      <c r="B24" s="21">
        <v>0.47222222221898802</v>
      </c>
      <c r="C24" s="19">
        <v>100.368770381429</v>
      </c>
      <c r="D24" s="18">
        <v>44965.472222222197</v>
      </c>
      <c r="E24" s="19">
        <v>98.4223192771084</v>
      </c>
      <c r="F24" s="19">
        <v>3.0581927710843302</v>
      </c>
      <c r="G24">
        <f t="shared" si="0"/>
        <v>1.9464511043206016</v>
      </c>
      <c r="H24">
        <f t="shared" si="11"/>
        <v>1.953439218449742</v>
      </c>
      <c r="I24">
        <f t="shared" si="10"/>
        <v>8.2878072285351746E-3</v>
      </c>
      <c r="J24">
        <f t="shared" si="12"/>
        <v>-0.84318010016932621</v>
      </c>
      <c r="Q24">
        <f t="shared" si="6"/>
        <v>1.9476384148260688</v>
      </c>
      <c r="R24">
        <f t="shared" si="2"/>
        <v>8.6292568739525807E-4</v>
      </c>
      <c r="S24" s="7">
        <f t="shared" si="7"/>
        <v>-1.3759128078004756</v>
      </c>
      <c r="U24" s="5">
        <f>C24</f>
        <v>100.368770381429</v>
      </c>
      <c r="W24">
        <f>F24</f>
        <v>3.0581927710843302</v>
      </c>
      <c r="X24">
        <f>X21</f>
        <v>3.0565000000000002</v>
      </c>
      <c r="Y24" s="32">
        <f t="shared" ref="Y24" si="22">W24-X24</f>
        <v>1.6927710843299693E-3</v>
      </c>
      <c r="Z24" s="18">
        <v>44965.472222222197</v>
      </c>
      <c r="AA24" s="19">
        <v>3.0578863787375399</v>
      </c>
      <c r="AB24">
        <f t="shared" si="1"/>
        <v>97.310884002691466</v>
      </c>
      <c r="AC24">
        <f t="shared" si="8"/>
        <v>97.317055932535936</v>
      </c>
      <c r="AD24">
        <f t="shared" si="3"/>
        <v>6.3118797048500467E-3</v>
      </c>
      <c r="AE24">
        <f t="shared" si="9"/>
        <v>-0.97782754632150315</v>
      </c>
      <c r="AN24" s="20">
        <f t="shared" si="4"/>
        <v>-0.65767617159906422</v>
      </c>
      <c r="AO24" s="20"/>
      <c r="AP24" s="20"/>
      <c r="AQ24" s="20"/>
      <c r="AR24" s="20"/>
      <c r="AS24" s="20"/>
      <c r="AT24" s="20"/>
      <c r="AU24">
        <f t="shared" si="5"/>
        <v>0.99996723808499555</v>
      </c>
    </row>
    <row r="25" spans="1:47">
      <c r="A25" s="22">
        <v>44965</v>
      </c>
      <c r="B25" s="21">
        <v>0.47569444443797698</v>
      </c>
      <c r="C25" s="19">
        <v>100.377140148835</v>
      </c>
      <c r="D25" s="18">
        <v>44965.475694444402</v>
      </c>
      <c r="E25" s="19">
        <v>98.428310247349799</v>
      </c>
      <c r="F25" s="19">
        <v>3.0574604240282599</v>
      </c>
      <c r="G25">
        <f t="shared" si="0"/>
        <v>1.9488299014851975</v>
      </c>
      <c r="H25">
        <f t="shared" si="11"/>
        <v>1.9521100423320803</v>
      </c>
      <c r="I25">
        <f t="shared" si="10"/>
        <v>8.386935185322299E-3</v>
      </c>
      <c r="J25">
        <f t="shared" si="12"/>
        <v>-0.39110125145872598</v>
      </c>
      <c r="Q25">
        <f t="shared" si="6"/>
        <v>1.9479191245755676</v>
      </c>
      <c r="R25">
        <f t="shared" si="2"/>
        <v>1.0480327911579343E-3</v>
      </c>
      <c r="S25">
        <f t="shared" si="7"/>
        <v>0.86903474520453106</v>
      </c>
      <c r="Y25" s="32"/>
      <c r="Z25" s="18">
        <v>44965.475694444402</v>
      </c>
      <c r="AA25" s="19">
        <v>3.0566285714285701</v>
      </c>
      <c r="AB25">
        <f t="shared" si="1"/>
        <v>97.320511577406421</v>
      </c>
      <c r="AC25">
        <f t="shared" si="8"/>
        <v>97.315317552961062</v>
      </c>
      <c r="AD25">
        <f t="shared" si="3"/>
        <v>3.9670551170022349E-3</v>
      </c>
      <c r="AE25" s="4">
        <f t="shared" si="9"/>
        <v>1.3092897104197367</v>
      </c>
      <c r="AF25" s="4">
        <f>C25</f>
        <v>100.377140148835</v>
      </c>
      <c r="AG25">
        <f>AVERAGE(AG16:AG20)</f>
        <v>100.3951993087705</v>
      </c>
      <c r="AH25">
        <f t="shared" si="13"/>
        <v>1.8059159935503999E-2</v>
      </c>
      <c r="AI25">
        <f>AVERAGE(AI10:AI20)</f>
        <v>3.05531016161691</v>
      </c>
      <c r="AJ25" s="7">
        <f>AA25</f>
        <v>3.0566285714285701</v>
      </c>
      <c r="AK25">
        <f t="shared" ref="AK25:AK57" si="23">AI25-AJ25</f>
        <v>-1.3184098116600929E-3</v>
      </c>
      <c r="AN25" s="20">
        <f t="shared" si="4"/>
        <v>1.6739534811989643</v>
      </c>
      <c r="AO25" s="20"/>
      <c r="AP25" s="20"/>
      <c r="AQ25" s="20"/>
      <c r="AR25" s="20"/>
      <c r="AS25" s="20"/>
      <c r="AT25" s="20"/>
      <c r="AU25">
        <f t="shared" si="5"/>
        <v>1.0000833901558641</v>
      </c>
    </row>
    <row r="26" spans="1:47">
      <c r="A26" s="22">
        <v>44965</v>
      </c>
      <c r="B26" s="21">
        <v>0.479166666656965</v>
      </c>
      <c r="C26" s="19">
        <v>100.375</v>
      </c>
      <c r="D26" s="18">
        <v>44965.479166666701</v>
      </c>
      <c r="E26" s="19">
        <v>98.427999999999997</v>
      </c>
      <c r="F26" s="19">
        <v>3.0574999999999899</v>
      </c>
      <c r="G26">
        <f t="shared" si="0"/>
        <v>1.9470000000000027</v>
      </c>
      <c r="H26">
        <f t="shared" si="11"/>
        <v>1.9477490291926813</v>
      </c>
      <c r="I26">
        <f t="shared" si="10"/>
        <v>8.9442254940458907E-4</v>
      </c>
      <c r="J26">
        <f t="shared" si="12"/>
        <v>-0.83744444186613032</v>
      </c>
      <c r="Q26">
        <f t="shared" si="6"/>
        <v>1.9474270019352673</v>
      </c>
      <c r="R26">
        <f t="shared" si="2"/>
        <v>1.0169945844208863E-3</v>
      </c>
      <c r="S26">
        <f t="shared" si="7"/>
        <v>-0.41986647894267881</v>
      </c>
      <c r="Y26" s="32"/>
      <c r="Z26" s="18">
        <v>44965.479166666701</v>
      </c>
      <c r="AA26" s="19">
        <v>3.0546799999999998</v>
      </c>
      <c r="AB26">
        <f t="shared" si="1"/>
        <v>97.320319999999995</v>
      </c>
      <c r="AC26">
        <f t="shared" si="8"/>
        <v>97.317238526699285</v>
      </c>
      <c r="AD26">
        <f t="shared" si="3"/>
        <v>4.4940076398250752E-3</v>
      </c>
      <c r="AE26">
        <f t="shared" si="9"/>
        <v>0.68568492705776896</v>
      </c>
      <c r="AN26" s="20">
        <f t="shared" si="4"/>
        <v>-0.42802976699931605</v>
      </c>
      <c r="AO26" s="20"/>
      <c r="AP26" s="20"/>
      <c r="AQ26" s="20"/>
      <c r="AR26" s="20"/>
      <c r="AS26" s="20"/>
      <c r="AT26" s="20"/>
      <c r="AU26">
        <f t="shared" si="5"/>
        <v>0.99997867892199532</v>
      </c>
    </row>
    <row r="27" spans="1:47">
      <c r="A27" s="27">
        <v>44965</v>
      </c>
      <c r="B27" s="28">
        <v>4.1666666656965397E-2</v>
      </c>
      <c r="C27" s="29">
        <v>100.384291618981</v>
      </c>
      <c r="D27" s="30">
        <v>44965.541666666701</v>
      </c>
      <c r="E27" s="29">
        <v>98.417291343283594</v>
      </c>
      <c r="F27" s="29">
        <v>3.0588054726368101</v>
      </c>
      <c r="G27" s="4">
        <f t="shared" si="0"/>
        <v>1.9670002756974014</v>
      </c>
      <c r="H27" s="4">
        <f t="shared" si="11"/>
        <v>1.9515515298848214</v>
      </c>
      <c r="I27" s="4">
        <f t="shared" si="10"/>
        <v>7.7750677766848771E-3</v>
      </c>
      <c r="J27" s="4">
        <f t="shared" si="12"/>
        <v>1.9869596325457448</v>
      </c>
      <c r="K27">
        <f>C27</f>
        <v>100.384291618981</v>
      </c>
      <c r="N27">
        <f>F27*-1</f>
        <v>-3.0588054726368101</v>
      </c>
      <c r="Q27">
        <f t="shared" si="6"/>
        <v>1.954276725727534</v>
      </c>
      <c r="R27">
        <f t="shared" si="2"/>
        <v>9.0278708356646576E-3</v>
      </c>
      <c r="S27" s="4">
        <f t="shared" si="7"/>
        <v>1.4093633151687333</v>
      </c>
      <c r="T27" s="5">
        <f>C27</f>
        <v>100.384291618981</v>
      </c>
      <c r="U27" s="5">
        <f>U24</f>
        <v>100.368770381429</v>
      </c>
      <c r="V27" s="31">
        <f t="shared" si="19"/>
        <v>-1.552123755199375E-2</v>
      </c>
      <c r="X27">
        <f>F27</f>
        <v>3.0588054726368101</v>
      </c>
      <c r="Y27" s="32"/>
      <c r="Z27" s="18">
        <v>44965.541666666701</v>
      </c>
      <c r="AA27" s="19">
        <v>3.0588054726368101</v>
      </c>
      <c r="AB27">
        <f t="shared" si="1"/>
        <v>97.32548614634419</v>
      </c>
      <c r="AC27">
        <f t="shared" si="8"/>
        <v>97.322105907916864</v>
      </c>
      <c r="AD27">
        <f t="shared" si="3"/>
        <v>2.3914687739012052E-3</v>
      </c>
      <c r="AE27" s="4">
        <f t="shared" si="9"/>
        <v>1.4134570621265672</v>
      </c>
      <c r="AF27" s="4">
        <f t="shared" ref="AF27:AF28" si="24">C27</f>
        <v>100.384291618981</v>
      </c>
      <c r="AJ27" s="7">
        <f t="shared" ref="AJ27:AJ28" si="25">AA27</f>
        <v>3.0588054726368101</v>
      </c>
      <c r="AN27" s="20">
        <f t="shared" si="4"/>
        <v>1.8583237961991017</v>
      </c>
      <c r="AO27" s="20"/>
      <c r="AP27" s="20"/>
      <c r="AQ27" s="20"/>
      <c r="AR27" s="20"/>
      <c r="AS27" s="20"/>
      <c r="AT27" s="20"/>
      <c r="AU27">
        <f t="shared" si="5"/>
        <v>1.0000925690558504</v>
      </c>
    </row>
    <row r="28" spans="1:47">
      <c r="A28" s="22">
        <v>44965</v>
      </c>
      <c r="B28" s="21">
        <v>4.5138888875953902E-2</v>
      </c>
      <c r="C28" s="19">
        <v>100.398738788597</v>
      </c>
      <c r="D28" s="18">
        <v>44965.545138888898</v>
      </c>
      <c r="E28" s="19">
        <v>98.428012457912402</v>
      </c>
      <c r="F28" s="19">
        <v>3.0574983164983101</v>
      </c>
      <c r="G28">
        <f t="shared" si="0"/>
        <v>1.9707263306845988</v>
      </c>
      <c r="H28">
        <f t="shared" si="11"/>
        <v>1.9560015224375604</v>
      </c>
      <c r="I28">
        <f t="shared" si="10"/>
        <v>1.0596816415035905E-2</v>
      </c>
      <c r="J28">
        <f t="shared" si="12"/>
        <v>1.3895501885023904</v>
      </c>
      <c r="Q28">
        <f t="shared" si="6"/>
        <v>1.9615755354606677</v>
      </c>
      <c r="R28">
        <f t="shared" si="2"/>
        <v>1.0418110734540758E-2</v>
      </c>
      <c r="S28">
        <f t="shared" si="7"/>
        <v>0.87835457474953771</v>
      </c>
      <c r="Y28" s="32"/>
      <c r="Z28" s="18">
        <v>44965.545138888898</v>
      </c>
      <c r="AA28" s="19">
        <v>3.0574983164983101</v>
      </c>
      <c r="AB28">
        <f t="shared" si="1"/>
        <v>97.34124047209869</v>
      </c>
      <c r="AC28">
        <f t="shared" si="8"/>
        <v>97.329015539480949</v>
      </c>
      <c r="AD28">
        <f t="shared" si="3"/>
        <v>8.8979023799045532E-3</v>
      </c>
      <c r="AE28" s="4">
        <f t="shared" si="9"/>
        <v>1.3739117486105958</v>
      </c>
      <c r="AF28" s="4">
        <f t="shared" si="24"/>
        <v>100.398738788597</v>
      </c>
      <c r="AJ28" s="7">
        <f t="shared" si="25"/>
        <v>3.0574983164983101</v>
      </c>
      <c r="AN28" s="46">
        <f t="shared" si="4"/>
        <v>2.889433923201068</v>
      </c>
      <c r="AO28" s="20">
        <f>AVERAGE(AO22:AO23)</f>
        <v>100.3773899339285</v>
      </c>
      <c r="AP28" s="32">
        <f>C28</f>
        <v>100.398738788597</v>
      </c>
      <c r="AQ28" s="20">
        <f t="shared" si="17"/>
        <v>2.1348854668502781E-2</v>
      </c>
      <c r="AR28" s="46">
        <f>F28</f>
        <v>3.0574983164983101</v>
      </c>
      <c r="AS28" s="20"/>
      <c r="AT28" s="20"/>
      <c r="AU28">
        <f t="shared" si="5"/>
        <v>1.0001439186289309</v>
      </c>
    </row>
    <row r="29" spans="1:47">
      <c r="A29" s="22">
        <v>44965</v>
      </c>
      <c r="B29" s="21">
        <v>4.8611111124046098E-2</v>
      </c>
      <c r="C29" s="19">
        <v>100.404882681553</v>
      </c>
      <c r="D29" s="18">
        <v>44965.548611111102</v>
      </c>
      <c r="E29" s="19">
        <v>98.429367880794601</v>
      </c>
      <c r="F29" s="19">
        <v>3.05733112582781</v>
      </c>
      <c r="G29">
        <f t="shared" si="0"/>
        <v>1.975514800758404</v>
      </c>
      <c r="H29">
        <f t="shared" si="11"/>
        <v>1.9618142617251209</v>
      </c>
      <c r="I29">
        <f t="shared" si="10"/>
        <v>1.1679729835592062E-2</v>
      </c>
      <c r="J29">
        <f t="shared" si="12"/>
        <v>1.1730184881103172</v>
      </c>
      <c r="Q29">
        <f t="shared" si="6"/>
        <v>1.9710804690468013</v>
      </c>
      <c r="R29">
        <f t="shared" si="2"/>
        <v>3.4850485159987799E-3</v>
      </c>
      <c r="S29" s="4">
        <f t="shared" si="7"/>
        <v>1.2723873688547043</v>
      </c>
      <c r="T29" s="5">
        <f>C29</f>
        <v>100.404882681553</v>
      </c>
      <c r="X29">
        <f>F29</f>
        <v>3.05733112582781</v>
      </c>
      <c r="Y29" s="32"/>
      <c r="Z29" s="18">
        <v>44965.548611111102</v>
      </c>
      <c r="AA29" s="19">
        <v>3.05733112582781</v>
      </c>
      <c r="AB29">
        <f t="shared" si="1"/>
        <v>97.34755155572519</v>
      </c>
      <c r="AC29">
        <f t="shared" si="8"/>
        <v>97.338092724722685</v>
      </c>
      <c r="AD29">
        <f t="shared" si="3"/>
        <v>9.2790735149983206E-3</v>
      </c>
      <c r="AE29">
        <f t="shared" si="9"/>
        <v>1.0193723529849914</v>
      </c>
      <c r="AN29" s="20">
        <f t="shared" si="4"/>
        <v>1.2287785912008076</v>
      </c>
      <c r="AO29" s="20"/>
      <c r="AP29" s="20"/>
      <c r="AQ29" s="20"/>
      <c r="AR29" s="20"/>
      <c r="AS29" s="20"/>
      <c r="AT29" s="20"/>
      <c r="AU29">
        <f t="shared" si="5"/>
        <v>1.0000611949216707</v>
      </c>
    </row>
    <row r="30" spans="1:47">
      <c r="A30" s="22">
        <v>44965</v>
      </c>
      <c r="B30" s="21">
        <v>5.2083333343034603E-2</v>
      </c>
      <c r="C30" s="19">
        <v>100.398528052736</v>
      </c>
      <c r="D30" s="18">
        <v>44965.552083333299</v>
      </c>
      <c r="E30" s="19">
        <v>98.427853633217893</v>
      </c>
      <c r="F30" s="19">
        <v>3.0575162629757702</v>
      </c>
      <c r="G30">
        <f t="shared" si="0"/>
        <v>1.9706744195181045</v>
      </c>
      <c r="H30">
        <f t="shared" si="11"/>
        <v>1.9661831653317023</v>
      </c>
      <c r="I30">
        <f t="shared" si="10"/>
        <v>9.965466740906443E-3</v>
      </c>
      <c r="J30">
        <f t="shared" si="12"/>
        <v>0.45068176967230078</v>
      </c>
      <c r="Q30">
        <f t="shared" si="6"/>
        <v>1.9723051836537024</v>
      </c>
      <c r="R30">
        <f t="shared" si="2"/>
        <v>2.2696409644694039E-3</v>
      </c>
      <c r="S30">
        <f t="shared" si="7"/>
        <v>-0.71851194137182317</v>
      </c>
      <c r="Y30" s="32"/>
      <c r="Z30" s="18">
        <v>44965.552083333299</v>
      </c>
      <c r="AA30" s="19">
        <v>3.0575162629757702</v>
      </c>
      <c r="AB30">
        <f t="shared" si="1"/>
        <v>97.34101178976023</v>
      </c>
      <c r="AC30">
        <f t="shared" si="8"/>
        <v>97.343267939194689</v>
      </c>
      <c r="AD30">
        <f t="shared" si="3"/>
        <v>3.0304127153653673E-3</v>
      </c>
      <c r="AE30">
        <f t="shared" si="9"/>
        <v>-0.74450236531118963</v>
      </c>
      <c r="AN30" s="20">
        <f t="shared" si="4"/>
        <v>-1.2709257634014648</v>
      </c>
      <c r="AO30" s="20"/>
      <c r="AP30" s="20"/>
      <c r="AQ30" s="20"/>
      <c r="AR30" s="20"/>
      <c r="AS30" s="20"/>
      <c r="AT30" s="20"/>
      <c r="AU30">
        <f t="shared" si="5"/>
        <v>0.99993670996223205</v>
      </c>
    </row>
    <row r="31" spans="1:47">
      <c r="A31" s="27">
        <v>44965</v>
      </c>
      <c r="B31" s="28">
        <v>5.5555555562023101E-2</v>
      </c>
      <c r="C31" s="29">
        <v>100.408429269796</v>
      </c>
      <c r="D31" s="30">
        <v>44965.555555555598</v>
      </c>
      <c r="E31" s="29">
        <v>98.428951999999995</v>
      </c>
      <c r="F31" s="29">
        <v>3.05738333333333</v>
      </c>
      <c r="G31" s="4">
        <f t="shared" si="0"/>
        <v>1.979477269796007</v>
      </c>
      <c r="H31" s="4">
        <f t="shared" si="11"/>
        <v>1.9726786192909032</v>
      </c>
      <c r="I31" s="4">
        <f t="shared" si="10"/>
        <v>4.3436714310499686E-3</v>
      </c>
      <c r="J31" s="4">
        <f t="shared" si="12"/>
        <v>1.5651852615980371</v>
      </c>
      <c r="K31">
        <f t="shared" ref="K31:K33" si="26">C31</f>
        <v>100.408429269796</v>
      </c>
      <c r="N31">
        <f t="shared" ref="N31:N33" si="27">F31*-1</f>
        <v>-3.05738333333333</v>
      </c>
      <c r="Q31">
        <f t="shared" si="6"/>
        <v>1.9752221633575051</v>
      </c>
      <c r="R31">
        <f t="shared" si="2"/>
        <v>3.5997009820350062E-3</v>
      </c>
      <c r="S31">
        <f t="shared" si="7"/>
        <v>1.1820721942566423</v>
      </c>
      <c r="Y31" s="32"/>
      <c r="Z31" s="18">
        <v>44965.555555555598</v>
      </c>
      <c r="AA31" s="19">
        <v>3.05738333333333</v>
      </c>
      <c r="AB31">
        <f t="shared" si="1"/>
        <v>97.351045936462668</v>
      </c>
      <c r="AC31">
        <f t="shared" si="8"/>
        <v>97.346536427316025</v>
      </c>
      <c r="AD31">
        <f t="shared" si="3"/>
        <v>4.1588371192617501E-3</v>
      </c>
      <c r="AE31">
        <f t="shared" si="9"/>
        <v>1.0843197310511905</v>
      </c>
      <c r="AN31" s="20">
        <f t="shared" si="4"/>
        <v>1.9802434120009593</v>
      </c>
      <c r="AO31" s="20"/>
      <c r="AP31" s="20"/>
      <c r="AQ31" s="20"/>
      <c r="AR31" s="20"/>
      <c r="AS31" s="20"/>
      <c r="AT31" s="20"/>
      <c r="AU31">
        <f t="shared" si="5"/>
        <v>1.0000986191456394</v>
      </c>
    </row>
    <row r="32" spans="1:47">
      <c r="A32" s="27">
        <v>44965</v>
      </c>
      <c r="B32" s="28">
        <v>5.9027777781011502E-2</v>
      </c>
      <c r="C32" s="29">
        <v>100.426346895131</v>
      </c>
      <c r="D32" s="30">
        <v>44965.559027777803</v>
      </c>
      <c r="E32" s="29">
        <v>98.437411490683203</v>
      </c>
      <c r="F32" s="29">
        <v>3.0563400621118002</v>
      </c>
      <c r="G32" s="4">
        <f t="shared" si="0"/>
        <v>1.9889354044478011</v>
      </c>
      <c r="H32" s="4">
        <f t="shared" si="11"/>
        <v>1.9770656450409831</v>
      </c>
      <c r="I32" s="4">
        <f t="shared" si="10"/>
        <v>6.7844957147448004E-3</v>
      </c>
      <c r="J32" s="4">
        <f t="shared" si="12"/>
        <v>1.7495418828287204</v>
      </c>
      <c r="K32">
        <f t="shared" si="26"/>
        <v>100.426346895131</v>
      </c>
      <c r="N32">
        <f t="shared" si="27"/>
        <v>-3.0563400621118002</v>
      </c>
      <c r="Q32">
        <f t="shared" si="6"/>
        <v>1.9796956979206375</v>
      </c>
      <c r="R32">
        <f t="shared" si="2"/>
        <v>7.4566156659650945E-3</v>
      </c>
      <c r="S32">
        <f t="shared" si="7"/>
        <v>1.2391287067854775</v>
      </c>
      <c r="Y32" s="32"/>
      <c r="Z32" s="18">
        <v>44965.559027777803</v>
      </c>
      <c r="AA32" s="19">
        <v>3.0563400621118002</v>
      </c>
      <c r="AB32">
        <f t="shared" si="1"/>
        <v>97.370006833019204</v>
      </c>
      <c r="AC32">
        <f t="shared" si="8"/>
        <v>97.354021519747377</v>
      </c>
      <c r="AD32">
        <f t="shared" si="3"/>
        <v>1.2022720305337744E-2</v>
      </c>
      <c r="AE32" s="4">
        <f t="shared" si="9"/>
        <v>1.3295920445500025</v>
      </c>
      <c r="AF32" s="4">
        <f t="shared" ref="AF32:AF33" si="28">C32</f>
        <v>100.426346895131</v>
      </c>
      <c r="AJ32" s="7">
        <f t="shared" ref="AJ32:AJ33" si="29">AA32</f>
        <v>3.0563400621118002</v>
      </c>
      <c r="AN32" s="46">
        <f t="shared" si="4"/>
        <v>3.583525067000437</v>
      </c>
      <c r="AO32" s="20"/>
      <c r="AP32" s="32">
        <f t="shared" ref="AP32:AP33" si="30">C32</f>
        <v>100.426346895131</v>
      </c>
      <c r="AQ32" s="20"/>
      <c r="AR32" s="46">
        <f t="shared" ref="AR32:AR33" si="31">F32</f>
        <v>3.0563400621118002</v>
      </c>
      <c r="AS32" s="20"/>
      <c r="AT32" s="20"/>
      <c r="AU32">
        <f t="shared" si="5"/>
        <v>1.000178447421848</v>
      </c>
    </row>
    <row r="33" spans="1:47">
      <c r="A33" s="27">
        <v>44965</v>
      </c>
      <c r="B33" s="28">
        <v>6.25E-2</v>
      </c>
      <c r="C33" s="29">
        <v>100.452692756768</v>
      </c>
      <c r="D33" s="30">
        <v>44965.5625</v>
      </c>
      <c r="E33" s="29">
        <v>98.448343661971805</v>
      </c>
      <c r="F33" s="29">
        <v>3.0549894366197101</v>
      </c>
      <c r="G33" s="4">
        <f t="shared" si="0"/>
        <v>2.0043490947961971</v>
      </c>
      <c r="H33" s="4">
        <f t="shared" si="11"/>
        <v>1.9837901978633028</v>
      </c>
      <c r="I33" s="4">
        <f t="shared" si="10"/>
        <v>1.1901668633030755E-2</v>
      </c>
      <c r="J33" s="4">
        <f t="shared" si="12"/>
        <v>1.7273961800479853</v>
      </c>
      <c r="K33">
        <f t="shared" si="26"/>
        <v>100.452692756768</v>
      </c>
      <c r="N33">
        <f t="shared" si="27"/>
        <v>-3.0549894366197101</v>
      </c>
      <c r="Q33">
        <f t="shared" si="6"/>
        <v>1.9909205896800017</v>
      </c>
      <c r="R33">
        <f t="shared" si="2"/>
        <v>1.0250451697840115E-2</v>
      </c>
      <c r="S33" s="4">
        <f t="shared" si="7"/>
        <v>1.3100403291520166</v>
      </c>
      <c r="T33" s="5">
        <f>C33</f>
        <v>100.452692756768</v>
      </c>
      <c r="X33">
        <f>F33</f>
        <v>3.0549894366197101</v>
      </c>
      <c r="Y33" s="32"/>
      <c r="Z33" s="18">
        <v>44965.5625</v>
      </c>
      <c r="AA33" s="19">
        <v>3.0556856187290902</v>
      </c>
      <c r="AB33">
        <f t="shared" si="1"/>
        <v>97.397007138038916</v>
      </c>
      <c r="AC33">
        <f t="shared" si="8"/>
        <v>97.372686635840253</v>
      </c>
      <c r="AD33">
        <f t="shared" si="3"/>
        <v>1.8859021182675899E-2</v>
      </c>
      <c r="AE33" s="4">
        <f t="shared" si="9"/>
        <v>1.2895951472287241</v>
      </c>
      <c r="AF33" s="4">
        <f t="shared" si="28"/>
        <v>100.452692756768</v>
      </c>
      <c r="AJ33" s="7">
        <f t="shared" si="29"/>
        <v>3.0556856187290902</v>
      </c>
      <c r="AN33" s="46">
        <f t="shared" si="4"/>
        <v>5.2691723273994739</v>
      </c>
      <c r="AO33" s="20"/>
      <c r="AP33" s="32">
        <f t="shared" si="30"/>
        <v>100.452692756768</v>
      </c>
      <c r="AQ33" s="20"/>
      <c r="AR33" s="46">
        <f t="shared" si="31"/>
        <v>3.0549894366197101</v>
      </c>
      <c r="AS33" s="20"/>
      <c r="AT33" s="20"/>
      <c r="AU33">
        <f t="shared" si="5"/>
        <v>1.0002623401373398</v>
      </c>
    </row>
    <row r="34" spans="1:47">
      <c r="A34" s="22">
        <v>44965</v>
      </c>
      <c r="B34" s="21">
        <v>6.5972222218988505E-2</v>
      </c>
      <c r="C34" s="19">
        <v>100.444605492115</v>
      </c>
      <c r="D34" s="18">
        <v>44965.565972222197</v>
      </c>
      <c r="E34" s="19">
        <v>98.448400000000007</v>
      </c>
      <c r="F34" s="19">
        <v>3.0550000000000002</v>
      </c>
      <c r="G34">
        <f t="shared" si="0"/>
        <v>1.9962054921149956</v>
      </c>
      <c r="H34">
        <f t="shared" si="11"/>
        <v>1.9879283361346212</v>
      </c>
      <c r="I34">
        <f t="shared" si="10"/>
        <v>1.1901974404290628E-2</v>
      </c>
      <c r="J34">
        <f t="shared" si="12"/>
        <v>0.69544394057767367</v>
      </c>
      <c r="L34">
        <f>AVERAGE(K21:K33)</f>
        <v>100.4153331212746</v>
      </c>
      <c r="O34">
        <f>AVERAGE(N21:N33)</f>
        <v>-3.0568036609403304</v>
      </c>
      <c r="Q34">
        <f t="shared" si="6"/>
        <v>1.9964966637863313</v>
      </c>
      <c r="R34">
        <f t="shared" si="2"/>
        <v>6.2959801061576604E-3</v>
      </c>
      <c r="S34">
        <f t="shared" si="7"/>
        <v>-4.6247234969954552E-2</v>
      </c>
      <c r="Y34" s="32"/>
      <c r="Z34" s="18">
        <v>44965.565972222197</v>
      </c>
      <c r="AA34" s="19">
        <v>3.05495709570957</v>
      </c>
      <c r="AB34">
        <f t="shared" si="1"/>
        <v>97.389648396405434</v>
      </c>
      <c r="AC34">
        <f t="shared" si="8"/>
        <v>97.385554122487861</v>
      </c>
      <c r="AD34">
        <f t="shared" si="3"/>
        <v>1.1396678667445714E-2</v>
      </c>
      <c r="AE34">
        <f t="shared" si="9"/>
        <v>0.35925150098936354</v>
      </c>
      <c r="AN34" s="20">
        <f t="shared" si="4"/>
        <v>-1.6174529305999386</v>
      </c>
      <c r="AO34" s="20"/>
      <c r="AP34" s="20"/>
      <c r="AQ34" s="20"/>
      <c r="AR34" s="20"/>
      <c r="AS34" s="20"/>
      <c r="AT34" s="20"/>
      <c r="AU34">
        <f t="shared" si="5"/>
        <v>0.99991949180822282</v>
      </c>
    </row>
    <row r="35" spans="1:47">
      <c r="A35" s="22">
        <v>44965</v>
      </c>
      <c r="B35" s="21">
        <v>6.9444444437976899E-2</v>
      </c>
      <c r="C35" s="19">
        <v>100.444259704845</v>
      </c>
      <c r="D35" s="18">
        <v>44965.569444444402</v>
      </c>
      <c r="E35" s="19">
        <v>98.445406349206294</v>
      </c>
      <c r="F35" s="19">
        <v>3.0553650793650702</v>
      </c>
      <c r="G35">
        <f t="shared" si="0"/>
        <v>1.9988533556387011</v>
      </c>
      <c r="H35">
        <f t="shared" si="11"/>
        <v>1.9935641233587404</v>
      </c>
      <c r="I35">
        <f t="shared" si="10"/>
        <v>8.6154848729370608E-3</v>
      </c>
      <c r="J35">
        <f t="shared" si="12"/>
        <v>0.61392160255254136</v>
      </c>
      <c r="Q35">
        <f t="shared" si="6"/>
        <v>1.9998026475166313</v>
      </c>
      <c r="R35">
        <f t="shared" si="2"/>
        <v>3.3916989311597958E-3</v>
      </c>
      <c r="S35">
        <f t="shared" si="7"/>
        <v>-0.27988683465059933</v>
      </c>
      <c r="Y35" s="32"/>
      <c r="Z35" s="18">
        <v>44965.569444444402</v>
      </c>
      <c r="AA35" s="19">
        <v>3.0581783687943198</v>
      </c>
      <c r="AB35">
        <f t="shared" si="1"/>
        <v>97.38608133605068</v>
      </c>
      <c r="AC35">
        <f t="shared" si="8"/>
        <v>97.390912290165019</v>
      </c>
      <c r="AD35">
        <f t="shared" si="3"/>
        <v>4.5490920594595573E-3</v>
      </c>
      <c r="AE35">
        <f t="shared" si="9"/>
        <v>-1.061960068338027</v>
      </c>
      <c r="AN35" s="20">
        <f t="shared" si="4"/>
        <v>-6.91574540013562E-2</v>
      </c>
      <c r="AO35" s="20"/>
      <c r="AP35" s="20"/>
      <c r="AQ35" s="20"/>
      <c r="AR35" s="20"/>
      <c r="AS35" s="20"/>
      <c r="AT35" s="20"/>
      <c r="AU35">
        <f t="shared" si="5"/>
        <v>0.99999655743314131</v>
      </c>
    </row>
    <row r="36" spans="1:47">
      <c r="A36" s="22">
        <v>44965</v>
      </c>
      <c r="B36" s="21">
        <v>7.2916666656965404E-2</v>
      </c>
      <c r="C36" s="19">
        <v>100.416325516545</v>
      </c>
      <c r="D36" s="18">
        <v>44965.572916666701</v>
      </c>
      <c r="E36" s="19">
        <v>98.430883987915394</v>
      </c>
      <c r="F36" s="19">
        <v>3.0571389728096601</v>
      </c>
      <c r="G36">
        <f t="shared" si="0"/>
        <v>1.9854415286296074</v>
      </c>
      <c r="H36">
        <f t="shared" si="11"/>
        <v>1.9947569751254606</v>
      </c>
      <c r="I36">
        <f t="shared" si="10"/>
        <v>6.8052262729176773E-3</v>
      </c>
      <c r="J36">
        <f t="shared" si="12"/>
        <v>-1.368866533200406</v>
      </c>
      <c r="Q36">
        <f t="shared" si="6"/>
        <v>1.9935001254611013</v>
      </c>
      <c r="R36">
        <f t="shared" ref="R36:R53" si="32">_xlfn.STDEV.P(G34:G36)</f>
        <v>5.7999156591262086E-3</v>
      </c>
      <c r="S36" s="7">
        <f t="shared" si="7"/>
        <v>-1.3894334512974587</v>
      </c>
      <c r="T36" s="5">
        <f>AVERAGE(T29:T33)</f>
        <v>100.42878771916051</v>
      </c>
      <c r="U36" s="5">
        <f>C36</f>
        <v>100.416325516545</v>
      </c>
      <c r="V36" s="5">
        <f t="shared" si="19"/>
        <v>-1.2462202615509455E-2</v>
      </c>
      <c r="W36">
        <f>F36</f>
        <v>3.0571389728096601</v>
      </c>
      <c r="X36">
        <f>AVERAGE(X27:X33)</f>
        <v>3.0570420116947772</v>
      </c>
      <c r="Y36" s="32">
        <f>W36-X36</f>
        <v>9.69611148828875E-5</v>
      </c>
      <c r="Z36" s="18">
        <v>44965.572916666701</v>
      </c>
      <c r="AA36" s="19">
        <v>3.0564974842767199</v>
      </c>
      <c r="AB36">
        <f t="shared" si="1"/>
        <v>97.359828032268283</v>
      </c>
      <c r="AC36">
        <f t="shared" si="8"/>
        <v>97.378519254908142</v>
      </c>
      <c r="AD36">
        <f t="shared" ref="AD36:AD57" si="33">_xlfn.STDEV.P(AB34:AB36)</f>
        <v>1.3296674589859751E-2</v>
      </c>
      <c r="AE36" s="7">
        <f t="shared" si="9"/>
        <v>-1.4057065556912418</v>
      </c>
      <c r="AF36">
        <f>AVERAGE(AF27:AF33)</f>
        <v>100.41551751486925</v>
      </c>
      <c r="AG36" s="7">
        <f>C36</f>
        <v>100.416325516545</v>
      </c>
      <c r="AH36">
        <f t="shared" si="13"/>
        <v>8.080016757503472E-4</v>
      </c>
      <c r="AI36" s="4">
        <f>AA36</f>
        <v>3.0564974842767199</v>
      </c>
      <c r="AL36">
        <f>AVERAGE(AJ25:AJ33)</f>
        <v>3.0569916082809163</v>
      </c>
      <c r="AM36">
        <f t="shared" si="14"/>
        <v>4.9412400419646119E-4</v>
      </c>
      <c r="AN36" s="32">
        <f t="shared" si="4"/>
        <v>-5.5868376599988778</v>
      </c>
      <c r="AO36" s="46">
        <f t="shared" ref="AO36:AO37" si="34">C36</f>
        <v>100.416325516545</v>
      </c>
      <c r="AP36" s="20">
        <f>AVERAGE(AP32:AP33)</f>
        <v>100.4395198259495</v>
      </c>
      <c r="AQ36" s="20">
        <f t="shared" si="17"/>
        <v>2.3194309404502178E-2</v>
      </c>
      <c r="AR36" s="20">
        <f>AVERAGE(AR28:AR33)</f>
        <v>3.0562759384099398</v>
      </c>
      <c r="AS36" s="32">
        <f t="shared" ref="AS36:AS37" si="35">F36</f>
        <v>3.0571389728096601</v>
      </c>
      <c r="AT36" s="20">
        <f t="shared" si="18"/>
        <v>-8.6303439972024165E-4</v>
      </c>
      <c r="AU36">
        <f t="shared" si="5"/>
        <v>0.99972189363153174</v>
      </c>
    </row>
    <row r="37" spans="1:47">
      <c r="A37" s="23">
        <v>44965</v>
      </c>
      <c r="B37" s="24">
        <v>7.6388888875953895E-2</v>
      </c>
      <c r="C37" s="25">
        <v>100.401241297328</v>
      </c>
      <c r="D37" s="26">
        <v>44965.576388888898</v>
      </c>
      <c r="E37" s="25">
        <v>98.425987664041998</v>
      </c>
      <c r="F37" s="25">
        <v>3.0577454068241399</v>
      </c>
      <c r="G37" s="7">
        <f t="shared" si="0"/>
        <v>1.9752536332860018</v>
      </c>
      <c r="H37" s="7">
        <f t="shared" si="11"/>
        <v>1.9920206208931006</v>
      </c>
      <c r="I37" s="7">
        <f t="shared" si="10"/>
        <v>1.0398144146481847E-2</v>
      </c>
      <c r="J37" s="7">
        <f t="shared" si="12"/>
        <v>-1.6124980930151696</v>
      </c>
      <c r="K37">
        <f>C37*-1</f>
        <v>-100.401241297328</v>
      </c>
      <c r="M37">
        <f>ABS(K37)-L34</f>
        <v>-1.4091823946600357E-2</v>
      </c>
      <c r="N37">
        <f>F37</f>
        <v>3.0577454068241399</v>
      </c>
      <c r="P37">
        <f>N37-ABS(O34)</f>
        <v>9.4174588380946389E-4</v>
      </c>
      <c r="Q37">
        <f t="shared" si="6"/>
        <v>1.9865161725181035</v>
      </c>
      <c r="R37">
        <f t="shared" si="32"/>
        <v>9.6644664759256392E-3</v>
      </c>
      <c r="S37">
        <f t="shared" si="7"/>
        <v>-1.1653555072240078</v>
      </c>
      <c r="Y37" s="32"/>
      <c r="Z37" s="18">
        <v>44965.576388888898</v>
      </c>
      <c r="AA37" s="19">
        <v>3.0577510000000001</v>
      </c>
      <c r="AB37">
        <f t="shared" si="1"/>
        <v>97.343490297328003</v>
      </c>
      <c r="AC37">
        <f t="shared" si="8"/>
        <v>97.363133221882322</v>
      </c>
      <c r="AD37">
        <f t="shared" si="33"/>
        <v>1.7544084542616176E-2</v>
      </c>
      <c r="AE37">
        <f t="shared" si="9"/>
        <v>-1.1196323471084597</v>
      </c>
      <c r="AN37" s="32">
        <f t="shared" si="4"/>
        <v>-3.0168438434003519</v>
      </c>
      <c r="AO37" s="46">
        <f t="shared" si="34"/>
        <v>100.401241297328</v>
      </c>
      <c r="AP37" s="20"/>
      <c r="AQ37" s="20"/>
      <c r="AR37" s="20"/>
      <c r="AS37" s="32">
        <f t="shared" si="35"/>
        <v>3.0577454068241399</v>
      </c>
      <c r="AT37" s="20"/>
      <c r="AU37">
        <f t="shared" si="5"/>
        <v>0.99984978319870388</v>
      </c>
    </row>
    <row r="38" spans="1:47">
      <c r="A38" s="22">
        <v>44965</v>
      </c>
      <c r="B38" s="21">
        <v>7.9861111124046105E-2</v>
      </c>
      <c r="C38" s="19">
        <v>100.423248223724</v>
      </c>
      <c r="D38" s="18">
        <v>44965.579861111102</v>
      </c>
      <c r="E38" s="19">
        <v>98.431363137254905</v>
      </c>
      <c r="F38" s="19">
        <v>3.0570839215686201</v>
      </c>
      <c r="G38">
        <f t="shared" si="0"/>
        <v>1.9918850864690967</v>
      </c>
      <c r="H38">
        <f t="shared" si="11"/>
        <v>1.9895278192276806</v>
      </c>
      <c r="I38">
        <f t="shared" si="10"/>
        <v>8.4565218445910497E-3</v>
      </c>
      <c r="J38">
        <f t="shared" si="12"/>
        <v>0.27875139268088128</v>
      </c>
      <c r="Q38">
        <f t="shared" si="6"/>
        <v>1.9841934161282353</v>
      </c>
      <c r="R38">
        <f t="shared" si="32"/>
        <v>6.8468799394288769E-3</v>
      </c>
      <c r="S38">
        <f t="shared" si="7"/>
        <v>1.1233832649186146</v>
      </c>
      <c r="Y38" s="32"/>
      <c r="Z38" s="18">
        <v>44965.579861111102</v>
      </c>
      <c r="AA38" s="19">
        <v>3.0513090909090899</v>
      </c>
      <c r="AB38">
        <f t="shared" si="1"/>
        <v>97.371939132814916</v>
      </c>
      <c r="AC38">
        <f t="shared" si="8"/>
        <v>97.358419154137081</v>
      </c>
      <c r="AD38">
        <f t="shared" si="33"/>
        <v>1.1656836715902437E-2</v>
      </c>
      <c r="AE38">
        <f t="shared" si="9"/>
        <v>1.1598325521185542</v>
      </c>
      <c r="AN38" s="46">
        <f t="shared" si="4"/>
        <v>4.4013852792005537</v>
      </c>
      <c r="AO38" s="20">
        <f>AO37</f>
        <v>100.401241297328</v>
      </c>
      <c r="AP38" s="32">
        <f>C38</f>
        <v>100.423248223724</v>
      </c>
      <c r="AQ38" s="20">
        <f t="shared" si="17"/>
        <v>2.2006926396002768E-2</v>
      </c>
      <c r="AR38" s="46">
        <f>F38</f>
        <v>3.0570839215686201</v>
      </c>
      <c r="AS38" s="20"/>
      <c r="AT38" s="20"/>
      <c r="AU38">
        <f t="shared" si="5"/>
        <v>1.0002191897840269</v>
      </c>
    </row>
    <row r="39" spans="1:47">
      <c r="A39" s="22">
        <v>44965</v>
      </c>
      <c r="B39" s="21">
        <v>8.3333333343034596E-2</v>
      </c>
      <c r="C39" s="19">
        <v>100.412721923169</v>
      </c>
      <c r="D39" s="18">
        <v>44965.583333333299</v>
      </c>
      <c r="E39" s="19">
        <v>98.427571641791005</v>
      </c>
      <c r="F39" s="19">
        <v>3.0575432835820799</v>
      </c>
      <c r="G39">
        <f t="shared" si="0"/>
        <v>1.9851502813779973</v>
      </c>
      <c r="H39">
        <f t="shared" si="11"/>
        <v>1.9873167770802809</v>
      </c>
      <c r="I39">
        <f t="shared" si="10"/>
        <v>7.8446388583256685E-3</v>
      </c>
      <c r="J39">
        <f t="shared" si="12"/>
        <v>-0.27617532704953152</v>
      </c>
      <c r="Q39">
        <f t="shared" si="6"/>
        <v>1.984096333711032</v>
      </c>
      <c r="R39">
        <f t="shared" si="32"/>
        <v>6.8305399010081015E-3</v>
      </c>
      <c r="S39">
        <f t="shared" si="7"/>
        <v>0.1542993207330165</v>
      </c>
      <c r="Y39" s="32"/>
      <c r="Z39" s="18">
        <v>44965.583333333299</v>
      </c>
      <c r="AA39" s="19">
        <v>3.0575496575342398</v>
      </c>
      <c r="AB39">
        <f t="shared" si="1"/>
        <v>97.355172265634764</v>
      </c>
      <c r="AC39">
        <f t="shared" si="8"/>
        <v>97.356867231925889</v>
      </c>
      <c r="AD39">
        <f t="shared" si="33"/>
        <v>1.1675865226651821E-2</v>
      </c>
      <c r="AE39">
        <f t="shared" si="9"/>
        <v>-0.14516836724501275</v>
      </c>
      <c r="AN39" s="32">
        <f t="shared" si="4"/>
        <v>-2.1052601110000069</v>
      </c>
      <c r="AO39" s="46">
        <f>C39</f>
        <v>100.412721923169</v>
      </c>
      <c r="AP39" s="20"/>
      <c r="AQ39" s="20"/>
      <c r="AR39" s="20">
        <f>AR38</f>
        <v>3.0570839215686201</v>
      </c>
      <c r="AS39" s="32">
        <f>F39</f>
        <v>3.0575432835820799</v>
      </c>
      <c r="AT39" s="20">
        <f t="shared" si="18"/>
        <v>-4.5936201345986305E-4</v>
      </c>
      <c r="AU39">
        <f t="shared" si="5"/>
        <v>0.99989518064052707</v>
      </c>
    </row>
    <row r="40" spans="1:47">
      <c r="A40" s="22">
        <v>44965</v>
      </c>
      <c r="B40" s="21">
        <v>8.6805555562023101E-2</v>
      </c>
      <c r="C40" s="19">
        <v>100.422107846369</v>
      </c>
      <c r="D40" s="18">
        <v>44965.586805555598</v>
      </c>
      <c r="E40" s="19">
        <v>98.434275609756099</v>
      </c>
      <c r="F40" s="19">
        <v>3.05672764227642</v>
      </c>
      <c r="G40">
        <f t="shared" si="0"/>
        <v>1.9878322366129026</v>
      </c>
      <c r="H40">
        <f t="shared" si="11"/>
        <v>1.9851125532751213</v>
      </c>
      <c r="I40">
        <f t="shared" si="10"/>
        <v>5.4876558723515097E-3</v>
      </c>
      <c r="J40">
        <f t="shared" si="12"/>
        <v>0.49560019816183881</v>
      </c>
      <c r="Q40">
        <f t="shared" si="6"/>
        <v>1.9882892014866655</v>
      </c>
      <c r="R40">
        <f t="shared" si="32"/>
        <v>2.768394549874749E-3</v>
      </c>
      <c r="S40">
        <f t="shared" si="7"/>
        <v>-0.16506493764899735</v>
      </c>
      <c r="Y40" s="32"/>
      <c r="Z40" s="18">
        <v>44965.586805555598</v>
      </c>
      <c r="AA40" s="19">
        <v>3.0563707482993201</v>
      </c>
      <c r="AB40">
        <f t="shared" si="1"/>
        <v>97.365737098069687</v>
      </c>
      <c r="AC40">
        <f t="shared" si="8"/>
        <v>97.364282832173117</v>
      </c>
      <c r="AD40">
        <f t="shared" si="33"/>
        <v>6.9218555187006339E-3</v>
      </c>
      <c r="AE40">
        <f t="shared" si="9"/>
        <v>0.2100976960065889</v>
      </c>
      <c r="AN40" s="20">
        <f t="shared" si="4"/>
        <v>1.8771846399999959</v>
      </c>
      <c r="AO40" s="20"/>
      <c r="AP40" s="20"/>
      <c r="AQ40" s="20"/>
      <c r="AR40" s="20"/>
      <c r="AS40" s="20"/>
      <c r="AT40" s="20"/>
      <c r="AU40">
        <f t="shared" si="5"/>
        <v>1.0000934734465936</v>
      </c>
    </row>
    <row r="41" spans="1:47">
      <c r="A41" s="22">
        <v>44965</v>
      </c>
      <c r="B41" s="21">
        <v>9.0277777781011495E-2</v>
      </c>
      <c r="C41" s="19">
        <v>100.410110215556</v>
      </c>
      <c r="D41" s="18">
        <v>44965.590277777803</v>
      </c>
      <c r="E41" s="19">
        <v>98.422836599423604</v>
      </c>
      <c r="F41" s="19">
        <v>3.0579769452449499</v>
      </c>
      <c r="G41">
        <f t="shared" si="0"/>
        <v>1.9872736161323985</v>
      </c>
      <c r="H41">
        <f t="shared" si="11"/>
        <v>1.9854789707756795</v>
      </c>
      <c r="I41">
        <f t="shared" si="10"/>
        <v>5.5581020831294145E-3</v>
      </c>
      <c r="J41">
        <f t="shared" si="12"/>
        <v>0.32288816036077117</v>
      </c>
      <c r="Q41">
        <f t="shared" si="6"/>
        <v>1.9867520447077662</v>
      </c>
      <c r="R41">
        <f t="shared" si="32"/>
        <v>1.1553494518265282E-3</v>
      </c>
      <c r="S41">
        <f t="shared" si="7"/>
        <v>0.45144040515854628</v>
      </c>
      <c r="Y41" s="32"/>
      <c r="Z41" s="18">
        <v>44965.590277777803</v>
      </c>
      <c r="AA41" s="19">
        <v>3.0581615384615302</v>
      </c>
      <c r="AB41">
        <f t="shared" si="1"/>
        <v>97.35194867709447</v>
      </c>
      <c r="AC41">
        <f t="shared" si="8"/>
        <v>97.357619346932964</v>
      </c>
      <c r="AD41">
        <f t="shared" si="33"/>
        <v>5.8890459559812524E-3</v>
      </c>
      <c r="AE41">
        <f t="shared" si="9"/>
        <v>-0.96291825210411786</v>
      </c>
      <c r="AN41" s="32">
        <f t="shared" si="4"/>
        <v>-2.399526162599841</v>
      </c>
      <c r="AO41" s="46">
        <f>C41</f>
        <v>100.410110215556</v>
      </c>
      <c r="AP41" s="20"/>
      <c r="AQ41" s="20"/>
      <c r="AR41" s="20"/>
      <c r="AS41" s="32">
        <f>F41</f>
        <v>3.0579769452449499</v>
      </c>
      <c r="AT41" s="20"/>
      <c r="AU41">
        <f t="shared" si="5"/>
        <v>0.99988052799258753</v>
      </c>
    </row>
    <row r="42" spans="1:47">
      <c r="A42" s="22">
        <v>44965</v>
      </c>
      <c r="B42" s="21">
        <v>9.375E-2</v>
      </c>
      <c r="C42" s="19">
        <v>100.406054462306</v>
      </c>
      <c r="D42" s="18">
        <v>44965.59375</v>
      </c>
      <c r="E42" s="19">
        <v>98.419404385964896</v>
      </c>
      <c r="F42" s="19">
        <v>3.05854824561403</v>
      </c>
      <c r="G42">
        <f t="shared" si="0"/>
        <v>1.9866500763411068</v>
      </c>
      <c r="H42">
        <f t="shared" si="11"/>
        <v>1.9877582593867005</v>
      </c>
      <c r="I42">
        <f t="shared" si="10"/>
        <v>2.2494742691729682E-3</v>
      </c>
      <c r="J42">
        <f t="shared" si="12"/>
        <v>-0.49264090760242835</v>
      </c>
      <c r="Q42">
        <f t="shared" si="6"/>
        <v>1.9872519763621359</v>
      </c>
      <c r="R42">
        <f t="shared" si="32"/>
        <v>4.8285742325995931E-4</v>
      </c>
      <c r="S42">
        <f t="shared" si="7"/>
        <v>-1.2465377812055762</v>
      </c>
      <c r="Y42" s="32"/>
      <c r="Z42" s="18">
        <v>44965.59375</v>
      </c>
      <c r="AA42" s="19">
        <v>3.05876008771929</v>
      </c>
      <c r="AB42">
        <f t="shared" si="1"/>
        <v>97.34729437458671</v>
      </c>
      <c r="AC42">
        <f t="shared" si="8"/>
        <v>97.354993383250303</v>
      </c>
      <c r="AD42">
        <f t="shared" si="33"/>
        <v>7.8309722277994601E-3</v>
      </c>
      <c r="AE42">
        <f t="shared" si="9"/>
        <v>-0.98314850820975697</v>
      </c>
      <c r="AN42" s="20">
        <f t="shared" si="4"/>
        <v>-0.8111506500000587</v>
      </c>
      <c r="AO42" s="20"/>
      <c r="AP42" s="20"/>
      <c r="AQ42" s="20"/>
      <c r="AR42" s="20"/>
      <c r="AS42" s="20"/>
      <c r="AT42" s="20"/>
      <c r="AU42">
        <f t="shared" si="5"/>
        <v>0.9999596081187313</v>
      </c>
    </row>
    <row r="43" spans="1:47">
      <c r="A43" s="27">
        <v>44965</v>
      </c>
      <c r="B43" s="28">
        <v>9.7222222218988505E-2</v>
      </c>
      <c r="C43" s="29">
        <v>100.420087080616</v>
      </c>
      <c r="D43" s="30">
        <v>44965.597222222197</v>
      </c>
      <c r="E43" s="29">
        <v>98.427274615384604</v>
      </c>
      <c r="F43" s="29">
        <v>3.0575884615384599</v>
      </c>
      <c r="G43" s="4">
        <f t="shared" si="0"/>
        <v>1.9928124652313954</v>
      </c>
      <c r="H43" s="4">
        <f t="shared" si="11"/>
        <v>1.9879437351391602</v>
      </c>
      <c r="I43" s="4">
        <f t="shared" si="10"/>
        <v>2.5939530110298398E-3</v>
      </c>
      <c r="J43" s="4">
        <f t="shared" si="12"/>
        <v>1.8769538505642573</v>
      </c>
      <c r="K43">
        <f t="shared" ref="K43:K44" si="36">C43</f>
        <v>100.420087080616</v>
      </c>
      <c r="N43">
        <f t="shared" ref="N43:N44" si="37">F43*-1</f>
        <v>-3.0575884615384599</v>
      </c>
      <c r="Q43">
        <f t="shared" si="6"/>
        <v>1.9889120525683002</v>
      </c>
      <c r="R43">
        <f t="shared" si="32"/>
        <v>2.7697309947184419E-3</v>
      </c>
      <c r="S43" s="4">
        <f t="shared" si="7"/>
        <v>1.4082279725117359</v>
      </c>
      <c r="T43" s="5">
        <f t="shared" ref="T43:T44" si="38">C43</f>
        <v>100.420087080616</v>
      </c>
      <c r="X43">
        <f t="shared" ref="X43:X44" si="39">F43</f>
        <v>3.0575884615384599</v>
      </c>
      <c r="Y43" s="32"/>
      <c r="Z43" s="18">
        <v>44965.597222222197</v>
      </c>
      <c r="AA43" s="19">
        <v>3.05766153846153</v>
      </c>
      <c r="AB43">
        <f t="shared" si="1"/>
        <v>97.362425542154469</v>
      </c>
      <c r="AC43">
        <f t="shared" si="8"/>
        <v>97.35388953127854</v>
      </c>
      <c r="AD43">
        <f t="shared" si="33"/>
        <v>6.3278877051664894E-3</v>
      </c>
      <c r="AE43" s="4">
        <f t="shared" si="9"/>
        <v>1.3489510676618963</v>
      </c>
      <c r="AF43" s="4">
        <f>C43</f>
        <v>100.420087080616</v>
      </c>
      <c r="AI43">
        <f>AI36</f>
        <v>3.0564974842767199</v>
      </c>
      <c r="AJ43" s="7">
        <f>AA43</f>
        <v>3.05766153846153</v>
      </c>
      <c r="AK43">
        <f t="shared" si="23"/>
        <v>-1.1640541848101371E-3</v>
      </c>
      <c r="AN43" s="46">
        <f t="shared" si="4"/>
        <v>2.8065236619994494</v>
      </c>
      <c r="AO43" s="20">
        <f>AVERAGE(AO39:AO41)</f>
        <v>100.4114160693625</v>
      </c>
      <c r="AP43" s="32">
        <f>C43</f>
        <v>100.420087080616</v>
      </c>
      <c r="AQ43" s="20">
        <f t="shared" si="17"/>
        <v>8.6710112534973405E-3</v>
      </c>
      <c r="AR43" s="46">
        <f>F43</f>
        <v>3.0575884615384599</v>
      </c>
      <c r="AS43" s="20"/>
      <c r="AT43" s="20"/>
      <c r="AU43">
        <f t="shared" si="5"/>
        <v>1.000139758686716</v>
      </c>
    </row>
    <row r="44" spans="1:47">
      <c r="A44" s="27">
        <v>44965</v>
      </c>
      <c r="B44" s="28">
        <v>0.100694444437977</v>
      </c>
      <c r="C44" s="29">
        <v>100.429892528087</v>
      </c>
      <c r="D44" s="30">
        <v>44965.600694444402</v>
      </c>
      <c r="E44" s="29">
        <v>98.428082550335503</v>
      </c>
      <c r="F44" s="29">
        <v>3.05748322147651</v>
      </c>
      <c r="G44" s="4">
        <f t="shared" si="0"/>
        <v>2.0018099777514919</v>
      </c>
      <c r="H44" s="4">
        <f t="shared" si="11"/>
        <v>1.9912756744138591</v>
      </c>
      <c r="I44" s="4">
        <f t="shared" si="10"/>
        <v>5.7026864675175587E-3</v>
      </c>
      <c r="J44" s="4">
        <f t="shared" si="12"/>
        <v>1.8472527636993745</v>
      </c>
      <c r="K44">
        <f t="shared" si="36"/>
        <v>100.429892528087</v>
      </c>
      <c r="N44">
        <f t="shared" si="37"/>
        <v>-3.05748322147651</v>
      </c>
      <c r="Q44">
        <f t="shared" si="6"/>
        <v>1.9937575064413313</v>
      </c>
      <c r="R44">
        <f t="shared" si="32"/>
        <v>6.2249754944367613E-3</v>
      </c>
      <c r="S44" s="4">
        <f t="shared" si="7"/>
        <v>1.2935747807131273</v>
      </c>
      <c r="T44" s="5">
        <f t="shared" si="38"/>
        <v>100.429892528087</v>
      </c>
      <c r="X44">
        <f t="shared" si="39"/>
        <v>3.05748322147651</v>
      </c>
      <c r="Y44" s="32"/>
      <c r="Z44" s="18">
        <v>44965.600694444402</v>
      </c>
      <c r="AA44" s="19">
        <v>3.05448187919463</v>
      </c>
      <c r="AB44">
        <f t="shared" si="1"/>
        <v>97.37541064889237</v>
      </c>
      <c r="AC44">
        <f t="shared" si="8"/>
        <v>97.361710188544521</v>
      </c>
      <c r="AD44">
        <f t="shared" si="33"/>
        <v>1.1489561009839331E-2</v>
      </c>
      <c r="AE44">
        <f t="shared" si="9"/>
        <v>1.1924267895105909</v>
      </c>
      <c r="AN44" s="20">
        <f t="shared" si="4"/>
        <v>1.9610894941990864</v>
      </c>
      <c r="AO44" s="20"/>
      <c r="AP44" s="20"/>
      <c r="AQ44" s="20"/>
      <c r="AR44" s="20"/>
      <c r="AS44" s="20"/>
      <c r="AT44" s="20"/>
      <c r="AU44">
        <f t="shared" si="5"/>
        <v>1.0000976442836893</v>
      </c>
    </row>
    <row r="45" spans="1:47">
      <c r="A45" s="22">
        <v>44965</v>
      </c>
      <c r="B45" s="21">
        <v>0.104166666656965</v>
      </c>
      <c r="C45" s="19">
        <v>100.41568132205499</v>
      </c>
      <c r="D45" s="18">
        <v>44965.604166666701</v>
      </c>
      <c r="E45" s="19">
        <v>98.427741850220201</v>
      </c>
      <c r="F45" s="19">
        <v>3.0575528634361202</v>
      </c>
      <c r="G45">
        <f t="shared" si="0"/>
        <v>1.9879394718347925</v>
      </c>
      <c r="H45">
        <f t="shared" si="11"/>
        <v>1.9912971214582371</v>
      </c>
      <c r="I45">
        <f t="shared" si="10"/>
        <v>5.6898831027533724E-3</v>
      </c>
      <c r="J45">
        <f t="shared" si="12"/>
        <v>-0.59010871801915554</v>
      </c>
      <c r="Q45">
        <f t="shared" si="6"/>
        <v>1.9941873049392267</v>
      </c>
      <c r="R45">
        <f t="shared" si="32"/>
        <v>5.7454545374565884E-3</v>
      </c>
      <c r="S45">
        <f t="shared" si="7"/>
        <v>-1.0874393076652948</v>
      </c>
      <c r="Y45" s="32"/>
      <c r="Z45" s="18">
        <v>44965.604166666701</v>
      </c>
      <c r="AA45" s="19">
        <v>3.0571683501683502</v>
      </c>
      <c r="AB45">
        <f t="shared" si="1"/>
        <v>97.35851297188664</v>
      </c>
      <c r="AC45">
        <f t="shared" si="8"/>
        <v>97.365449720977821</v>
      </c>
      <c r="AD45">
        <f t="shared" si="33"/>
        <v>7.2222856591813381E-3</v>
      </c>
      <c r="AE45">
        <f t="shared" si="9"/>
        <v>-0.9604645147707821</v>
      </c>
      <c r="AN45" s="32">
        <f t="shared" si="4"/>
        <v>-2.8422412064003311</v>
      </c>
      <c r="AO45" s="46">
        <f>C45</f>
        <v>100.41568132205499</v>
      </c>
      <c r="AP45" s="20"/>
      <c r="AQ45" s="20"/>
      <c r="AR45" s="20">
        <f>AR43</f>
        <v>3.0575884615384599</v>
      </c>
      <c r="AS45" s="32">
        <f>F45</f>
        <v>3.0575528634361202</v>
      </c>
      <c r="AT45" s="20">
        <f t="shared" si="18"/>
        <v>3.5598102339662319E-5</v>
      </c>
      <c r="AU45">
        <f t="shared" si="5"/>
        <v>0.99985849625371226</v>
      </c>
    </row>
    <row r="46" spans="1:47">
      <c r="A46" s="22">
        <v>44965</v>
      </c>
      <c r="B46" s="21">
        <v>0.10763888887595401</v>
      </c>
      <c r="C46" s="19">
        <v>100.428532584553</v>
      </c>
      <c r="D46" s="18">
        <v>44965.607638888898</v>
      </c>
      <c r="E46" s="19">
        <v>98.427999999999997</v>
      </c>
      <c r="F46" s="19">
        <v>3.0574999999999899</v>
      </c>
      <c r="G46">
        <f t="shared" si="0"/>
        <v>2.0005325845529995</v>
      </c>
      <c r="H46">
        <f t="shared" si="11"/>
        <v>1.9939489151423573</v>
      </c>
      <c r="I46">
        <f t="shared" si="10"/>
        <v>6.2580984870320138E-3</v>
      </c>
      <c r="J46">
        <f t="shared" si="12"/>
        <v>1.0520239373485234</v>
      </c>
      <c r="Q46">
        <f t="shared" si="6"/>
        <v>1.996760678046428</v>
      </c>
      <c r="R46">
        <f t="shared" si="32"/>
        <v>6.2592966919634233E-3</v>
      </c>
      <c r="S46">
        <f t="shared" si="7"/>
        <v>0.60260867829040043</v>
      </c>
      <c r="Y46" s="32"/>
      <c r="Z46" s="18">
        <v>44965.607638888898</v>
      </c>
      <c r="AA46" s="19">
        <v>3.0573677631578899</v>
      </c>
      <c r="AB46">
        <f t="shared" si="1"/>
        <v>97.371164821395112</v>
      </c>
      <c r="AC46">
        <f t="shared" si="8"/>
        <v>97.368362814058045</v>
      </c>
      <c r="AD46">
        <f t="shared" si="33"/>
        <v>7.1773396132199978E-3</v>
      </c>
      <c r="AE46">
        <f t="shared" si="9"/>
        <v>0.39039637080930184</v>
      </c>
      <c r="AN46" s="46">
        <f t="shared" si="4"/>
        <v>2.5702524996006559</v>
      </c>
      <c r="AO46" s="20">
        <f>AO45</f>
        <v>100.41568132205499</v>
      </c>
      <c r="AP46" s="32">
        <f t="shared" ref="AP46:AP47" si="40">C46</f>
        <v>100.428532584553</v>
      </c>
      <c r="AQ46" s="20">
        <f t="shared" si="17"/>
        <v>1.285126249800328E-2</v>
      </c>
      <c r="AR46" s="46">
        <f t="shared" ref="AR46:AR47" si="41">F46</f>
        <v>3.0574999999999899</v>
      </c>
      <c r="AS46" s="20"/>
      <c r="AT46" s="20"/>
      <c r="AU46">
        <f t="shared" si="5"/>
        <v>1.0001279806333911</v>
      </c>
    </row>
    <row r="47" spans="1:47">
      <c r="A47" s="27">
        <v>44965</v>
      </c>
      <c r="B47" s="28">
        <v>0.11111111112404599</v>
      </c>
      <c r="C47" s="29">
        <v>100.441649923838</v>
      </c>
      <c r="D47" s="30">
        <v>44965.611111111102</v>
      </c>
      <c r="E47" s="29">
        <v>98.427664436619693</v>
      </c>
      <c r="F47" s="29">
        <v>3.0575387323943599</v>
      </c>
      <c r="G47" s="4">
        <f t="shared" si="0"/>
        <v>2.0139854872183065</v>
      </c>
      <c r="H47" s="4">
        <f t="shared" si="11"/>
        <v>1.9994159973177972</v>
      </c>
      <c r="I47" s="4">
        <f t="shared" si="10"/>
        <v>8.8833013965526047E-3</v>
      </c>
      <c r="J47" s="4">
        <f t="shared" si="12"/>
        <v>1.6400985681025517</v>
      </c>
      <c r="K47">
        <f>C47</f>
        <v>100.441649923838</v>
      </c>
      <c r="N47">
        <f>F47*-1</f>
        <v>-3.0575387323943599</v>
      </c>
      <c r="Q47">
        <f t="shared" si="6"/>
        <v>2.0008191812020328</v>
      </c>
      <c r="R47">
        <f t="shared" si="32"/>
        <v>1.0635172230825734E-2</v>
      </c>
      <c r="S47">
        <f t="shared" si="7"/>
        <v>1.2379965016562229</v>
      </c>
      <c r="Y47" s="32"/>
      <c r="Z47" s="18">
        <v>44965.611111111102</v>
      </c>
      <c r="AA47" s="19">
        <v>3.0580785953177201</v>
      </c>
      <c r="AB47">
        <f t="shared" si="1"/>
        <v>97.383571328520276</v>
      </c>
      <c r="AC47">
        <f t="shared" si="8"/>
        <v>97.371083040600681</v>
      </c>
      <c r="AD47">
        <f t="shared" si="33"/>
        <v>1.0230194698974081E-2</v>
      </c>
      <c r="AE47">
        <f t="shared" si="9"/>
        <v>1.2207282741986794</v>
      </c>
      <c r="AN47" s="46">
        <f t="shared" si="4"/>
        <v>2.6234678570006054</v>
      </c>
      <c r="AO47" s="20"/>
      <c r="AP47" s="32">
        <f t="shared" si="40"/>
        <v>100.441649923838</v>
      </c>
      <c r="AQ47" s="20"/>
      <c r="AR47" s="46">
        <f t="shared" si="41"/>
        <v>3.0575387323943599</v>
      </c>
      <c r="AS47" s="20"/>
      <c r="AT47" s="20"/>
      <c r="AU47">
        <f t="shared" si="5"/>
        <v>1.0001306136707111</v>
      </c>
    </row>
    <row r="48" spans="1:47">
      <c r="A48" s="22">
        <v>44965</v>
      </c>
      <c r="B48" s="21">
        <v>0.114583333343035</v>
      </c>
      <c r="C48" s="19">
        <v>100.42458435731</v>
      </c>
      <c r="D48" s="18">
        <v>44965.614583333299</v>
      </c>
      <c r="E48" s="19">
        <v>98.427999999999997</v>
      </c>
      <c r="F48" s="19">
        <v>3.0575000000000001</v>
      </c>
      <c r="G48">
        <f t="shared" si="0"/>
        <v>1.9965843573099988</v>
      </c>
      <c r="H48">
        <f t="shared" si="11"/>
        <v>2.0001703757335179</v>
      </c>
      <c r="I48">
        <f t="shared" si="10"/>
        <v>8.4395655534756989E-3</v>
      </c>
      <c r="J48">
        <f t="shared" si="12"/>
        <v>-0.42490557135872686</v>
      </c>
      <c r="L48">
        <f>AVERAGE(K43:K47)</f>
        <v>100.43054317751366</v>
      </c>
      <c r="Q48">
        <f t="shared" si="6"/>
        <v>2.0037008096937683</v>
      </c>
      <c r="R48">
        <f t="shared" si="32"/>
        <v>7.4488508477661298E-3</v>
      </c>
      <c r="S48">
        <f t="shared" si="7"/>
        <v>-0.95537587330046236</v>
      </c>
      <c r="Y48" s="32"/>
      <c r="Z48" s="18">
        <v>44965.614583333299</v>
      </c>
      <c r="AA48" s="19">
        <v>3.0571438016528898</v>
      </c>
      <c r="AB48">
        <f t="shared" si="1"/>
        <v>97.367440555657112</v>
      </c>
      <c r="AC48">
        <f t="shared" si="8"/>
        <v>97.374058901857509</v>
      </c>
      <c r="AD48">
        <f t="shared" si="33"/>
        <v>6.8960005115442785E-3</v>
      </c>
      <c r="AE48">
        <f t="shared" si="9"/>
        <v>-0.9597369068227628</v>
      </c>
      <c r="AN48" s="32">
        <f t="shared" si="4"/>
        <v>-3.4131133056007457</v>
      </c>
      <c r="AO48" s="46">
        <f>C48</f>
        <v>100.42458435731</v>
      </c>
      <c r="AP48" s="20">
        <f>AP47</f>
        <v>100.441649923838</v>
      </c>
      <c r="AQ48" s="20">
        <f t="shared" si="17"/>
        <v>1.7065566528003728E-2</v>
      </c>
      <c r="AR48" s="20">
        <f>AVERAGE(AR46:AR47)</f>
        <v>3.0575193661971749</v>
      </c>
      <c r="AS48" s="32">
        <f>F48</f>
        <v>3.0575000000000001</v>
      </c>
      <c r="AT48" s="20">
        <f t="shared" si="18"/>
        <v>1.9366197174797151E-5</v>
      </c>
      <c r="AU48">
        <f t="shared" si="5"/>
        <v>0.99983009472125417</v>
      </c>
    </row>
    <row r="49" spans="1:47">
      <c r="A49" s="22">
        <v>44965</v>
      </c>
      <c r="B49" s="21">
        <v>0.118055555562023</v>
      </c>
      <c r="C49" s="19">
        <v>100.422768660206</v>
      </c>
      <c r="D49" s="18">
        <v>44965.618055555598</v>
      </c>
      <c r="E49" s="19">
        <v>98.423767313915803</v>
      </c>
      <c r="F49" s="19">
        <v>3.0579935275080898</v>
      </c>
      <c r="G49">
        <f t="shared" si="0"/>
        <v>1.9990013462901999</v>
      </c>
      <c r="H49">
        <f t="shared" si="11"/>
        <v>1.9996086494412595</v>
      </c>
      <c r="I49">
        <f t="shared" si="10"/>
        <v>8.4051411241215391E-3</v>
      </c>
      <c r="J49">
        <f t="shared" si="12"/>
        <v>-7.2253772077275485E-2</v>
      </c>
      <c r="Q49">
        <f t="shared" si="6"/>
        <v>2.0031903969395017</v>
      </c>
      <c r="R49">
        <f t="shared" si="32"/>
        <v>7.6967932512296815E-3</v>
      </c>
      <c r="S49">
        <f t="shared" si="7"/>
        <v>-0.54425921452841375</v>
      </c>
      <c r="Y49" s="32"/>
      <c r="Z49" s="18">
        <v>44965.618055555598</v>
      </c>
      <c r="AA49" s="19">
        <v>3.05707654723127</v>
      </c>
      <c r="AB49">
        <f t="shared" si="1"/>
        <v>97.365692112974727</v>
      </c>
      <c r="AC49">
        <f t="shared" si="8"/>
        <v>97.372234665717372</v>
      </c>
      <c r="AD49">
        <f t="shared" si="33"/>
        <v>8.0479482098838196E-3</v>
      </c>
      <c r="AE49">
        <f t="shared" si="9"/>
        <v>-0.8129466756022522</v>
      </c>
      <c r="AN49" s="20">
        <f t="shared" si="4"/>
        <v>-0.36313942079857497</v>
      </c>
      <c r="AO49" s="20"/>
      <c r="AP49" s="20"/>
      <c r="AQ49" s="20"/>
      <c r="AR49" s="20"/>
      <c r="AS49" s="20"/>
      <c r="AT49" s="20"/>
      <c r="AU49">
        <f t="shared" si="5"/>
        <v>0.99998191979468365</v>
      </c>
    </row>
    <row r="50" spans="1:47">
      <c r="A50" s="22">
        <v>44965</v>
      </c>
      <c r="B50" s="21">
        <v>0.12152777778101199</v>
      </c>
      <c r="C50" s="19">
        <v>100.413790243948</v>
      </c>
      <c r="D50" s="18">
        <v>44965.621527777803</v>
      </c>
      <c r="E50" s="19">
        <v>98.419394139194097</v>
      </c>
      <c r="F50" s="19">
        <v>3.0590091575091498</v>
      </c>
      <c r="G50">
        <f t="shared" si="0"/>
        <v>1.9943961047539034</v>
      </c>
      <c r="H50">
        <f t="shared" si="11"/>
        <v>2.0008999760250816</v>
      </c>
      <c r="I50">
        <f t="shared" si="10"/>
        <v>6.8687012012167165E-3</v>
      </c>
      <c r="J50">
        <f t="shared" si="12"/>
        <v>-0.9468851651351714</v>
      </c>
      <c r="Q50">
        <f t="shared" si="6"/>
        <v>1.9966606027847007</v>
      </c>
      <c r="R50">
        <f t="shared" si="32"/>
        <v>1.880854846644117E-3</v>
      </c>
      <c r="S50">
        <f t="shared" si="7"/>
        <v>-1.2039727759096905</v>
      </c>
      <c r="Y50" s="32"/>
      <c r="Z50" s="18">
        <v>44965.621527777803</v>
      </c>
      <c r="AA50" s="19">
        <v>3.0554634560906502</v>
      </c>
      <c r="AB50">
        <f t="shared" si="1"/>
        <v>97.358326787857351</v>
      </c>
      <c r="AC50">
        <f t="shared" si="8"/>
        <v>97.363819818829725</v>
      </c>
      <c r="AD50">
        <f t="shared" si="33"/>
        <v>3.9492028648013813E-3</v>
      </c>
      <c r="AE50" s="7">
        <f t="shared" si="9"/>
        <v>-1.3909214493215649</v>
      </c>
      <c r="AF50">
        <f>AF43</f>
        <v>100.420087080616</v>
      </c>
      <c r="AG50" s="7">
        <f t="shared" ref="AG50:AG51" si="42">C50</f>
        <v>100.413790243948</v>
      </c>
      <c r="AH50">
        <f t="shared" si="13"/>
        <v>-6.2968366679996279E-3</v>
      </c>
      <c r="AI50" s="4">
        <f t="shared" ref="AI50:AI51" si="43">AA50</f>
        <v>3.0554634560906502</v>
      </c>
      <c r="AL50">
        <f>AJ43</f>
        <v>3.05766153846153</v>
      </c>
      <c r="AM50">
        <f t="shared" si="14"/>
        <v>2.1980823708798169E-3</v>
      </c>
      <c r="AN50" s="20">
        <f t="shared" si="4"/>
        <v>-1.7956832516006216</v>
      </c>
      <c r="AO50" s="20"/>
      <c r="AP50" s="20"/>
      <c r="AQ50" s="20"/>
      <c r="AR50" s="20"/>
      <c r="AS50" s="20"/>
      <c r="AT50" s="20"/>
      <c r="AU50">
        <f t="shared" si="5"/>
        <v>0.99991059381873459</v>
      </c>
    </row>
    <row r="51" spans="1:47">
      <c r="A51" s="22">
        <v>44965</v>
      </c>
      <c r="B51" s="21">
        <v>0.125</v>
      </c>
      <c r="C51" s="19">
        <v>100.408269168092</v>
      </c>
      <c r="D51" s="18">
        <v>44965.625</v>
      </c>
      <c r="E51" s="19">
        <v>98.415754125412505</v>
      </c>
      <c r="F51" s="19">
        <v>3.0589933993399301</v>
      </c>
      <c r="G51">
        <f t="shared" si="0"/>
        <v>1.9925150426795</v>
      </c>
      <c r="H51">
        <f t="shared" si="11"/>
        <v>1.9992964676503817</v>
      </c>
      <c r="I51">
        <f t="shared" si="10"/>
        <v>7.6578223554141633E-3</v>
      </c>
      <c r="J51">
        <f t="shared" si="12"/>
        <v>-0.88555527356771391</v>
      </c>
      <c r="Q51">
        <f t="shared" si="6"/>
        <v>1.9953041645745344</v>
      </c>
      <c r="R51">
        <f t="shared" si="32"/>
        <v>2.7247584738135351E-3</v>
      </c>
      <c r="S51">
        <f t="shared" si="7"/>
        <v>-1.0236216977906389</v>
      </c>
      <c r="Y51" s="32"/>
      <c r="Z51" s="18">
        <v>44965.625</v>
      </c>
      <c r="AA51" s="19">
        <v>3.0589130434782601</v>
      </c>
      <c r="AB51">
        <f t="shared" si="1"/>
        <v>97.349356124613749</v>
      </c>
      <c r="AC51">
        <f t="shared" si="8"/>
        <v>97.357791675148619</v>
      </c>
      <c r="AD51">
        <f t="shared" si="33"/>
        <v>6.6798646763139256E-3</v>
      </c>
      <c r="AE51" s="7">
        <f t="shared" si="9"/>
        <v>-1.2628325488061469</v>
      </c>
      <c r="AF51">
        <f>C53</f>
        <v>100.401743871462</v>
      </c>
      <c r="AG51" s="7">
        <f t="shared" si="42"/>
        <v>100.408269168092</v>
      </c>
      <c r="AH51">
        <f t="shared" si="13"/>
        <v>6.5252966300022308E-3</v>
      </c>
      <c r="AI51" s="4">
        <f t="shared" si="43"/>
        <v>3.0589130434782601</v>
      </c>
      <c r="AL51">
        <f>AA57</f>
        <v>3.0589899999999899</v>
      </c>
      <c r="AM51">
        <f t="shared" si="14"/>
        <v>7.6956521729787397E-5</v>
      </c>
      <c r="AN51" s="20">
        <f t="shared" si="4"/>
        <v>-1.10421517119903</v>
      </c>
      <c r="AO51" s="20"/>
      <c r="AP51" s="20"/>
      <c r="AQ51" s="20"/>
      <c r="AR51" s="20"/>
      <c r="AS51" s="20"/>
      <c r="AT51" s="20"/>
      <c r="AU51">
        <f t="shared" si="5"/>
        <v>0.99994501675673653</v>
      </c>
    </row>
    <row r="52" spans="1:47">
      <c r="A52" s="22">
        <v>44965</v>
      </c>
      <c r="B52" s="21">
        <v>0.12847222221898799</v>
      </c>
      <c r="C52" s="19">
        <v>100.40495375118201</v>
      </c>
      <c r="D52" s="18">
        <v>44965.628472222197</v>
      </c>
      <c r="E52" s="19">
        <v>98.410314697406307</v>
      </c>
      <c r="F52" s="19">
        <v>3.0596538904899102</v>
      </c>
      <c r="G52">
        <f t="shared" si="0"/>
        <v>1.9946390537756997</v>
      </c>
      <c r="H52">
        <f t="shared" si="11"/>
        <v>1.9954271809618604</v>
      </c>
      <c r="I52">
        <f t="shared" si="10"/>
        <v>2.2035665126682591E-3</v>
      </c>
      <c r="J52">
        <f t="shared" si="12"/>
        <v>-0.35765981268538893</v>
      </c>
      <c r="Q52">
        <f t="shared" si="6"/>
        <v>1.993850067069701</v>
      </c>
      <c r="R52">
        <f t="shared" si="32"/>
        <v>9.4920094417066578E-4</v>
      </c>
      <c r="S52">
        <f t="shared" si="7"/>
        <v>0.83121146354110254</v>
      </c>
      <c r="T52" s="5">
        <f>AVERAGE(T43:T44)</f>
        <v>100.4249898043515</v>
      </c>
      <c r="U52" s="5">
        <f>C53</f>
        <v>100.401743871462</v>
      </c>
      <c r="V52" s="5">
        <f>(U52-T52)</f>
        <v>-2.3245932889494725E-2</v>
      </c>
      <c r="Y52" s="32"/>
      <c r="Z52" s="18">
        <v>44965.628472222197</v>
      </c>
      <c r="AA52" s="19">
        <v>3.0599103321033199</v>
      </c>
      <c r="AB52">
        <f t="shared" si="1"/>
        <v>97.345043419078692</v>
      </c>
      <c r="AC52">
        <f t="shared" si="8"/>
        <v>97.350908777183278</v>
      </c>
      <c r="AD52">
        <f t="shared" si="33"/>
        <v>5.5329328587213275E-3</v>
      </c>
      <c r="AE52">
        <f t="shared" si="9"/>
        <v>-1.0600812000349287</v>
      </c>
      <c r="AN52" s="20">
        <f t="shared" si="4"/>
        <v>-0.6630833819997406</v>
      </c>
      <c r="AO52" s="20"/>
      <c r="AP52" s="20"/>
      <c r="AQ52" s="20"/>
      <c r="AR52" s="20"/>
      <c r="AS52" s="20"/>
      <c r="AT52" s="20"/>
      <c r="AU52">
        <f t="shared" si="5"/>
        <v>0.99996698063877143</v>
      </c>
    </row>
    <row r="53" spans="1:47">
      <c r="A53" s="22">
        <v>44965</v>
      </c>
      <c r="B53" s="21">
        <v>0.13194444443797701</v>
      </c>
      <c r="C53" s="19">
        <v>100.401743871462</v>
      </c>
      <c r="D53" s="18">
        <v>44965.631944444402</v>
      </c>
      <c r="E53" s="19">
        <v>98.404164765100603</v>
      </c>
      <c r="F53" s="19">
        <v>3.0603825503355702</v>
      </c>
      <c r="G53">
        <f t="shared" si="0"/>
        <v>1.9975791063613997</v>
      </c>
      <c r="H53">
        <f t="shared" si="11"/>
        <v>1.9956261307721406</v>
      </c>
      <c r="I53">
        <f t="shared" si="10"/>
        <v>2.3397584306164413E-3</v>
      </c>
      <c r="J53">
        <f t="shared" si="12"/>
        <v>0.83469112182857752</v>
      </c>
      <c r="L53">
        <f>C53*-1</f>
        <v>-100.401743871462</v>
      </c>
      <c r="M53">
        <f>ABS(L53)-L48</f>
        <v>-2.8799306051652707E-2</v>
      </c>
      <c r="Q53">
        <f t="shared" si="6"/>
        <v>1.9949110676055331</v>
      </c>
      <c r="R53">
        <f t="shared" si="32"/>
        <v>2.0763234953958707E-3</v>
      </c>
      <c r="S53" s="4">
        <f t="shared" si="7"/>
        <v>1.2849822110007689</v>
      </c>
      <c r="T53" s="5">
        <f>C53</f>
        <v>100.401743871462</v>
      </c>
      <c r="X53">
        <f>F53</f>
        <v>3.0603825503355702</v>
      </c>
      <c r="Y53" s="32"/>
      <c r="Z53" s="18">
        <v>44965.631944444402</v>
      </c>
      <c r="AA53" s="19">
        <v>3.05909717868338</v>
      </c>
      <c r="AB53">
        <f t="shared" si="1"/>
        <v>97.342646692778629</v>
      </c>
      <c r="AC53">
        <f t="shared" si="8"/>
        <v>97.345682078823685</v>
      </c>
      <c r="AD53">
        <f t="shared" si="33"/>
        <v>2.7760924083970323E-3</v>
      </c>
      <c r="AE53">
        <f t="shared" si="9"/>
        <v>-1.0934023795010239</v>
      </c>
      <c r="AN53" s="20">
        <f t="shared" si="4"/>
        <v>-0.64197594400070557</v>
      </c>
      <c r="AO53" s="20"/>
      <c r="AP53" s="20"/>
      <c r="AQ53" s="20"/>
      <c r="AR53" s="20"/>
      <c r="AS53" s="20"/>
      <c r="AT53" s="20"/>
      <c r="AU53">
        <f t="shared" si="5"/>
        <v>0.999968030663826</v>
      </c>
    </row>
    <row r="54" spans="1:47">
      <c r="D54" s="18">
        <v>44965.635416666701</v>
      </c>
      <c r="E54" s="19">
        <v>98.397034653465298</v>
      </c>
      <c r="F54" s="19">
        <v>3.0615511551155099</v>
      </c>
      <c r="Y54" s="32"/>
      <c r="Z54" s="18">
        <v>44965.635416666701</v>
      </c>
      <c r="AA54" s="19">
        <v>3.0582887096774098</v>
      </c>
      <c r="AB54">
        <f t="shared" si="1"/>
        <v>-3.0582887096774098</v>
      </c>
      <c r="AC54">
        <f t="shared" si="8"/>
        <v>63.876467134059965</v>
      </c>
      <c r="AD54">
        <f t="shared" si="33"/>
        <v>47.330019764286497</v>
      </c>
      <c r="AE54" s="20"/>
      <c r="AN54" s="32">
        <f t="shared" si="4"/>
        <v>-20080.348774292401</v>
      </c>
      <c r="AO54" s="46">
        <f>C54</f>
        <v>0</v>
      </c>
      <c r="AP54" s="20"/>
      <c r="AQ54" s="20"/>
      <c r="AR54" s="20"/>
      <c r="AS54" s="32">
        <f>F54</f>
        <v>3.0615511551155099</v>
      </c>
      <c r="AT54" s="20"/>
      <c r="AU54">
        <f t="shared" si="5"/>
        <v>0</v>
      </c>
    </row>
    <row r="55" spans="1:47">
      <c r="D55" s="18">
        <v>44965.638888888898</v>
      </c>
      <c r="E55" s="19">
        <v>98.387100000000004</v>
      </c>
      <c r="F55" s="19">
        <v>3.0625</v>
      </c>
      <c r="L55" s="6" t="s">
        <v>57</v>
      </c>
      <c r="M55">
        <f>SUM(M15:M53)</f>
        <v>-2.7097127428262979E-2</v>
      </c>
      <c r="Y55" s="32"/>
      <c r="Z55" s="18">
        <v>44965.638888888898</v>
      </c>
      <c r="AA55" s="19">
        <v>3.0600460251046</v>
      </c>
      <c r="AB55">
        <f t="shared" si="1"/>
        <v>-3.0600460251046</v>
      </c>
      <c r="AC55">
        <f t="shared" si="8"/>
        <v>30.408103985998874</v>
      </c>
      <c r="AD55">
        <f t="shared" si="33"/>
        <v>47.329869049021831</v>
      </c>
      <c r="AE55">
        <f t="shared" si="9"/>
        <v>-0.7071253456551696</v>
      </c>
      <c r="AN55" s="20">
        <f t="shared" si="4"/>
        <v>0</v>
      </c>
      <c r="AO55" s="20"/>
      <c r="AP55" s="20"/>
      <c r="AQ55" s="20"/>
      <c r="AR55" s="20"/>
      <c r="AS55" s="20"/>
      <c r="AT55" s="20"/>
      <c r="AU55" t="e">
        <f t="shared" si="5"/>
        <v>#DIV/0!</v>
      </c>
    </row>
    <row r="56" spans="1:47">
      <c r="D56" s="18">
        <v>44965.642361111102</v>
      </c>
      <c r="E56" s="19">
        <v>98.3994</v>
      </c>
      <c r="F56" s="19">
        <v>3.0609999999999999</v>
      </c>
      <c r="Y56" s="32"/>
      <c r="Z56" s="18">
        <v>44965.642361111102</v>
      </c>
      <c r="AA56" s="19">
        <v>3.0620787292817599</v>
      </c>
      <c r="AB56">
        <f t="shared" si="1"/>
        <v>-3.0620787292817599</v>
      </c>
      <c r="AC56">
        <f t="shared" si="8"/>
        <v>-3.0601378213545902</v>
      </c>
      <c r="AD56">
        <f t="shared" si="33"/>
        <v>1.5486299458927536E-3</v>
      </c>
      <c r="AE56" s="20"/>
      <c r="AN56" s="20">
        <f t="shared" si="4"/>
        <v>0</v>
      </c>
      <c r="AO56" s="20"/>
      <c r="AP56" s="20"/>
      <c r="AQ56" s="20"/>
      <c r="AR56" s="20"/>
      <c r="AS56" s="20"/>
      <c r="AT56" s="20"/>
      <c r="AU56" t="e">
        <f t="shared" si="5"/>
        <v>#DIV/0!</v>
      </c>
    </row>
    <row r="57" spans="1:47">
      <c r="D57" s="18">
        <v>44965.645833333299</v>
      </c>
      <c r="E57" s="19">
        <v>98.407643859649099</v>
      </c>
      <c r="F57" s="19">
        <v>3.0599824561403501</v>
      </c>
      <c r="W57">
        <f>F57</f>
        <v>3.0599824561403501</v>
      </c>
      <c r="X57">
        <f>AVERAGE(X43:X53)</f>
        <v>3.0584847444501797</v>
      </c>
      <c r="Y57" s="32">
        <f t="shared" ref="Y57" si="44">W57-X57</f>
        <v>1.4977116901704335E-3</v>
      </c>
      <c r="Z57" s="18">
        <v>44965.645833333299</v>
      </c>
      <c r="AA57" s="19">
        <v>3.0589899999999899</v>
      </c>
      <c r="AB57">
        <f t="shared" si="1"/>
        <v>-3.0589899999999899</v>
      </c>
      <c r="AC57">
        <f t="shared" si="8"/>
        <v>-3.0603715847954498</v>
      </c>
      <c r="AD57">
        <f t="shared" si="33"/>
        <v>1.2818096525994509E-3</v>
      </c>
      <c r="AE57">
        <f t="shared" si="9"/>
        <v>1.0778392818763076</v>
      </c>
      <c r="AI57">
        <f>AVERAGE(AI50:AI51)</f>
        <v>3.0571882497844554</v>
      </c>
      <c r="AJ57">
        <f>AA57</f>
        <v>3.0589899999999899</v>
      </c>
      <c r="AK57">
        <f t="shared" si="23"/>
        <v>-1.8017502155345255E-3</v>
      </c>
      <c r="AN57" s="20">
        <f t="shared" si="4"/>
        <v>0</v>
      </c>
      <c r="AO57" s="20"/>
      <c r="AP57" s="20"/>
      <c r="AQ57" s="20"/>
      <c r="AR57" s="20"/>
      <c r="AS57" s="20"/>
      <c r="AT57" s="20"/>
      <c r="AU57" t="e">
        <f t="shared" si="5"/>
        <v>#DIV/0!</v>
      </c>
    </row>
    <row r="58" spans="1:47">
      <c r="U58" s="5" t="s">
        <v>58</v>
      </c>
      <c r="V58" s="5">
        <f>SUM(V15:V52)*10000</f>
        <v>-340.93671219991961</v>
      </c>
      <c r="Y58">
        <f>SUM(Y19:Y57)*100</f>
        <v>0.24908626927930833</v>
      </c>
      <c r="AO58" s="45" t="s">
        <v>45</v>
      </c>
      <c r="AQ58">
        <f>SUM(AQ9:AQ48)*10000</f>
        <v>1354.2301895766684</v>
      </c>
      <c r="AS58" s="45" t="s">
        <v>45</v>
      </c>
      <c r="AT58">
        <f>SUM(AT10:AT48)*100</f>
        <v>-0.17627411721408137</v>
      </c>
    </row>
    <row r="59" spans="1:47">
      <c r="Z59" s="6" t="s">
        <v>40</v>
      </c>
    </row>
    <row r="60" spans="1:47">
      <c r="AG60" s="6" t="s">
        <v>45</v>
      </c>
      <c r="AH60">
        <f>SUM(AH6:AH51)*10000</f>
        <v>-180.13025097744162</v>
      </c>
      <c r="AJ60" s="6" t="s">
        <v>47</v>
      </c>
      <c r="AK60">
        <f>SUM(AK8:AK57)*100</f>
        <v>-0.27904854355744746</v>
      </c>
      <c r="AM60">
        <f>SUM(AM6:AM51)</f>
        <v>2.7997234285455086E-3</v>
      </c>
    </row>
    <row r="61" spans="1:47">
      <c r="AP61" s="32">
        <f>C61</f>
        <v>0</v>
      </c>
    </row>
  </sheetData>
  <autoFilter ref="A1:AT60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9"/>
  <sheetViews>
    <sheetView topLeftCell="A21" workbookViewId="0">
      <selection activeCell="AN61" sqref="AN61"/>
    </sheetView>
  </sheetViews>
  <sheetFormatPr defaultColWidth="8.88671875" defaultRowHeight="14.4"/>
  <cols>
    <col min="5" max="5" width="13.6640625" hidden="1" customWidth="1"/>
    <col min="6" max="12" width="9.5546875" hidden="1" customWidth="1"/>
    <col min="13" max="14" width="9.5546875" style="5" customWidth="1"/>
    <col min="15" max="15" width="8.88671875" style="5"/>
    <col min="19" max="19" width="13.6640625" customWidth="1"/>
    <col min="20" max="20" width="12" bestFit="1" customWidth="1"/>
    <col min="21" max="32" width="0" hidden="1" customWidth="1"/>
  </cols>
  <sheetData>
    <row r="1" spans="1:40">
      <c r="B1" t="s">
        <v>0</v>
      </c>
      <c r="D1" t="s">
        <v>52</v>
      </c>
      <c r="I1" s="6" t="s">
        <v>4</v>
      </c>
      <c r="J1" t="s">
        <v>11</v>
      </c>
      <c r="K1" t="s">
        <v>12</v>
      </c>
      <c r="L1" t="s">
        <v>13</v>
      </c>
      <c r="M1" s="5" t="s">
        <v>14</v>
      </c>
      <c r="N1" s="5" t="s">
        <v>15</v>
      </c>
      <c r="O1" s="5" t="s">
        <v>16</v>
      </c>
      <c r="P1" s="6" t="s">
        <v>17</v>
      </c>
      <c r="Q1" s="6" t="s">
        <v>18</v>
      </c>
      <c r="R1" s="6" t="s">
        <v>19</v>
      </c>
      <c r="T1" s="6" t="s">
        <v>55</v>
      </c>
      <c r="U1" s="6" t="s">
        <v>59</v>
      </c>
      <c r="V1" s="6" t="s">
        <v>30</v>
      </c>
      <c r="W1" s="6" t="s">
        <v>60</v>
      </c>
      <c r="X1" s="6" t="s">
        <v>32</v>
      </c>
      <c r="Y1" s="5" t="s">
        <v>14</v>
      </c>
      <c r="Z1" s="5" t="s">
        <v>15</v>
      </c>
      <c r="AA1" s="5" t="s">
        <v>16</v>
      </c>
      <c r="AB1" s="6" t="s">
        <v>17</v>
      </c>
      <c r="AC1" s="6" t="s">
        <v>18</v>
      </c>
      <c r="AD1" s="6" t="s">
        <v>19</v>
      </c>
      <c r="AG1" s="45" t="s">
        <v>87</v>
      </c>
      <c r="AH1" s="5" t="s">
        <v>14</v>
      </c>
      <c r="AI1" s="5" t="s">
        <v>88</v>
      </c>
      <c r="AJ1" s="5" t="s">
        <v>16</v>
      </c>
      <c r="AK1" s="48" t="s">
        <v>17</v>
      </c>
      <c r="AL1" s="6" t="s">
        <v>18</v>
      </c>
      <c r="AM1" s="6" t="s">
        <v>19</v>
      </c>
      <c r="AN1" s="45" t="s">
        <v>86</v>
      </c>
    </row>
    <row r="2" spans="1:40">
      <c r="A2">
        <v>0</v>
      </c>
      <c r="B2" s="8">
        <v>44966</v>
      </c>
      <c r="C2" s="9">
        <v>0.39583333333333298</v>
      </c>
      <c r="D2">
        <v>100.48944554404</v>
      </c>
      <c r="E2" s="1">
        <v>44966.395833333299</v>
      </c>
      <c r="F2">
        <v>98.451158373205701</v>
      </c>
      <c r="G2" s="1">
        <v>44966.395833333299</v>
      </c>
      <c r="H2">
        <v>3.0555143540669798</v>
      </c>
      <c r="I2">
        <f>D2-F2</f>
        <v>2.0382871708342947</v>
      </c>
      <c r="S2" s="18">
        <v>44966.395833333299</v>
      </c>
      <c r="T2" s="19">
        <v>3.05526874999999</v>
      </c>
      <c r="U2">
        <f>D2-T2</f>
        <v>97.434176794039999</v>
      </c>
    </row>
    <row r="3" spans="1:40">
      <c r="A3">
        <v>1</v>
      </c>
      <c r="B3" s="8">
        <v>44966</v>
      </c>
      <c r="C3" s="9">
        <v>0.39930555555555602</v>
      </c>
      <c r="D3">
        <v>100.479517431565</v>
      </c>
      <c r="E3" s="1">
        <v>44966.399305555598</v>
      </c>
      <c r="F3">
        <v>98.456217241379306</v>
      </c>
      <c r="G3" s="1">
        <v>44966.399305555598</v>
      </c>
      <c r="H3">
        <v>3.0550344827586202</v>
      </c>
      <c r="I3">
        <f t="shared" ref="I3:I56" si="0">D3-F3</f>
        <v>2.0233001901856937</v>
      </c>
      <c r="S3" s="18">
        <v>44966.399305555598</v>
      </c>
      <c r="T3" s="19">
        <v>3.05543004926108</v>
      </c>
      <c r="U3">
        <f t="shared" ref="U3:U57" si="1">D3-T3</f>
        <v>97.424087382303924</v>
      </c>
      <c r="AG3">
        <f>(D3-D2)/0.005</f>
        <v>-1.9856224949990064</v>
      </c>
      <c r="AN3">
        <f>D3/D2</f>
        <v>0.99990120243552694</v>
      </c>
    </row>
    <row r="4" spans="1:40">
      <c r="A4">
        <v>2</v>
      </c>
      <c r="B4" s="8">
        <v>44966</v>
      </c>
      <c r="C4" s="9">
        <v>0.40277777777777801</v>
      </c>
      <c r="D4">
        <v>100.458305456042</v>
      </c>
      <c r="E4" s="1">
        <v>44966.402777777803</v>
      </c>
      <c r="F4">
        <v>98.443686614173203</v>
      </c>
      <c r="G4" s="1">
        <v>44966.402777777803</v>
      </c>
      <c r="H4">
        <v>3.0565695538057698</v>
      </c>
      <c r="I4">
        <f t="shared" si="0"/>
        <v>2.0146188418687956</v>
      </c>
      <c r="J4">
        <f>AVERAGE(I2:I4)</f>
        <v>2.0254020676295945</v>
      </c>
      <c r="K4">
        <f t="shared" ref="K4:K35" si="2">_xlfn.STDEV.P(I2:I4)</f>
        <v>9.7761909963835231E-3</v>
      </c>
      <c r="L4">
        <f>(I4-J4)/K4</f>
        <v>-1.1030089085603931</v>
      </c>
      <c r="S4" s="18">
        <v>44966.402777777803</v>
      </c>
      <c r="T4" s="19">
        <v>3.0566024999999901</v>
      </c>
      <c r="U4">
        <f t="shared" si="1"/>
        <v>97.401702956042001</v>
      </c>
      <c r="V4">
        <f>AVERAGE(U2:U4)</f>
        <v>97.419989044128656</v>
      </c>
      <c r="W4">
        <f t="shared" ref="W4:W35" si="3">_xlfn.STDEV.P(U2:U4)</f>
        <v>1.3570429136650554E-2</v>
      </c>
      <c r="X4" s="7">
        <f>(U4-V4)/W4</f>
        <v>-1.3474951972791909</v>
      </c>
      <c r="Z4" s="7">
        <f>D4</f>
        <v>100.458305456042</v>
      </c>
      <c r="AB4" s="4">
        <f>T4</f>
        <v>3.0566024999999901</v>
      </c>
      <c r="AG4" s="32">
        <f t="shared" ref="AG4:AG57" si="4">(D4-D3)/0.005</f>
        <v>-4.2423951046004049</v>
      </c>
      <c r="AH4" s="46">
        <f>D4</f>
        <v>100.458305456042</v>
      </c>
      <c r="AL4" s="32">
        <f>T4</f>
        <v>3.0566024999999901</v>
      </c>
      <c r="AN4">
        <f t="shared" ref="AN4:AN56" si="5">D4/D3</f>
        <v>0.99978889254183123</v>
      </c>
    </row>
    <row r="5" spans="1:40">
      <c r="A5">
        <v>3</v>
      </c>
      <c r="B5" s="8">
        <v>44966</v>
      </c>
      <c r="C5" s="9">
        <v>0.40625</v>
      </c>
      <c r="D5">
        <v>100.438056780892</v>
      </c>
      <c r="E5" s="1">
        <v>44966.40625</v>
      </c>
      <c r="F5">
        <v>98.427095205479404</v>
      </c>
      <c r="G5" s="1">
        <v>44966.40625</v>
      </c>
      <c r="H5">
        <v>3.0585582191780798</v>
      </c>
      <c r="I5">
        <f t="shared" si="0"/>
        <v>2.010961575412594</v>
      </c>
      <c r="J5">
        <f t="shared" ref="J5:J56" si="6">AVERAGE(I3:I5)</f>
        <v>2.0162935358223613</v>
      </c>
      <c r="K5">
        <f t="shared" si="2"/>
        <v>5.1745404632244319E-3</v>
      </c>
      <c r="L5">
        <f t="shared" ref="L5:L56" si="7">(I5-J5)/K5</f>
        <v>-1.0304220147975651</v>
      </c>
      <c r="S5" s="18">
        <v>44966.40625</v>
      </c>
      <c r="T5" s="19">
        <v>3.0589953177257501</v>
      </c>
      <c r="U5">
        <f t="shared" si="1"/>
        <v>97.379061463166252</v>
      </c>
      <c r="V5">
        <f t="shared" ref="V5:V57" si="8">AVERAGE(U3:U5)</f>
        <v>97.401617267170721</v>
      </c>
      <c r="W5">
        <f t="shared" si="3"/>
        <v>1.8381854376622455E-2</v>
      </c>
      <c r="X5">
        <f t="shared" ref="X5:X57" si="9">(U5-V5)/W5</f>
        <v>-1.2270690183007185</v>
      </c>
      <c r="AG5" s="32">
        <f t="shared" si="4"/>
        <v>-4.049735030000079</v>
      </c>
      <c r="AH5" s="46">
        <f>D5</f>
        <v>100.438056780892</v>
      </c>
      <c r="AL5" s="32">
        <f>T5</f>
        <v>3.0589953177257501</v>
      </c>
      <c r="AN5">
        <f t="shared" si="5"/>
        <v>0.99979843702262272</v>
      </c>
    </row>
    <row r="6" spans="1:40">
      <c r="A6">
        <v>4</v>
      </c>
      <c r="B6" s="8">
        <v>44966</v>
      </c>
      <c r="C6" s="9">
        <v>0.40972222222222199</v>
      </c>
      <c r="D6">
        <v>100.42811007370101</v>
      </c>
      <c r="E6" s="1">
        <v>44966.409722222197</v>
      </c>
      <c r="F6">
        <v>98.413360815047</v>
      </c>
      <c r="G6" s="1">
        <v>44966.409722222197</v>
      </c>
      <c r="H6">
        <v>3.0602821316614399</v>
      </c>
      <c r="I6">
        <f t="shared" si="0"/>
        <v>2.0147492586540068</v>
      </c>
      <c r="J6">
        <f t="shared" si="6"/>
        <v>2.0134432253117986</v>
      </c>
      <c r="K6">
        <f t="shared" si="2"/>
        <v>1.7555990053034166E-3</v>
      </c>
      <c r="L6">
        <f t="shared" si="7"/>
        <v>0.74392463100217798</v>
      </c>
      <c r="S6" s="18">
        <v>44966.409722222197</v>
      </c>
      <c r="T6" s="19">
        <v>3.0603389261744902</v>
      </c>
      <c r="U6">
        <f t="shared" si="1"/>
        <v>97.367771147526511</v>
      </c>
      <c r="V6">
        <f t="shared" si="8"/>
        <v>97.382845188911588</v>
      </c>
      <c r="W6">
        <f t="shared" si="3"/>
        <v>1.4108610672680481E-2</v>
      </c>
      <c r="X6">
        <f t="shared" si="9"/>
        <v>-1.0684284749784687</v>
      </c>
      <c r="AG6">
        <f t="shared" si="4"/>
        <v>-1.9893414381982666</v>
      </c>
      <c r="AN6">
        <f t="shared" si="5"/>
        <v>0.99990096674995721</v>
      </c>
    </row>
    <row r="7" spans="1:40">
      <c r="A7" s="7">
        <v>5</v>
      </c>
      <c r="B7" s="10">
        <v>44966</v>
      </c>
      <c r="C7" s="11">
        <v>0.41319444444444398</v>
      </c>
      <c r="D7" s="7">
        <v>100.39381743166</v>
      </c>
      <c r="E7" s="12">
        <v>44966.413194444402</v>
      </c>
      <c r="F7" s="7">
        <v>98.398028999999994</v>
      </c>
      <c r="G7" s="12">
        <v>44966.413194444402</v>
      </c>
      <c r="H7" s="7">
        <v>3.06215499999999</v>
      </c>
      <c r="I7" s="7">
        <f t="shared" si="0"/>
        <v>1.995788431660003</v>
      </c>
      <c r="J7" s="7">
        <f t="shared" si="6"/>
        <v>2.0071664219088681</v>
      </c>
      <c r="K7" s="7">
        <f t="shared" si="2"/>
        <v>8.1927054002028429E-3</v>
      </c>
      <c r="L7" s="7">
        <f t="shared" si="7"/>
        <v>-1.3887952383327968</v>
      </c>
      <c r="N7" s="16">
        <f>D7</f>
        <v>100.39381743166</v>
      </c>
      <c r="P7" s="7">
        <f>H7</f>
        <v>3.06215499999999</v>
      </c>
      <c r="S7" s="18">
        <v>44966.413194444402</v>
      </c>
      <c r="T7" s="19">
        <v>3.0621298305084701</v>
      </c>
      <c r="U7">
        <f t="shared" si="1"/>
        <v>97.331687601151529</v>
      </c>
      <c r="V7">
        <f t="shared" si="8"/>
        <v>97.359506737281436</v>
      </c>
      <c r="W7">
        <f t="shared" si="3"/>
        <v>2.0203894972203554E-2</v>
      </c>
      <c r="X7" s="7">
        <f t="shared" si="9"/>
        <v>-1.376919458756837</v>
      </c>
      <c r="Z7" s="7">
        <f>D7</f>
        <v>100.39381743166</v>
      </c>
      <c r="AB7" s="4">
        <f>T7</f>
        <v>3.0621298305084701</v>
      </c>
      <c r="AG7" s="32">
        <f t="shared" si="4"/>
        <v>-6.8585284082018916</v>
      </c>
      <c r="AH7" s="46">
        <f>D7</f>
        <v>100.39381743166</v>
      </c>
      <c r="AL7" s="32">
        <f>T7</f>
        <v>3.0621298305084701</v>
      </c>
      <c r="AN7">
        <f t="shared" si="5"/>
        <v>0.99965853542383853</v>
      </c>
    </row>
    <row r="8" spans="1:40">
      <c r="A8">
        <v>6</v>
      </c>
      <c r="B8" s="8">
        <v>44966</v>
      </c>
      <c r="C8" s="9">
        <v>0.41666666666666702</v>
      </c>
      <c r="D8">
        <v>100.39287599672301</v>
      </c>
      <c r="E8" s="1">
        <v>44966.416666666701</v>
      </c>
      <c r="F8">
        <v>98.396012012987001</v>
      </c>
      <c r="G8" s="1">
        <v>44966.416666666701</v>
      </c>
      <c r="H8">
        <v>3.0624009740259699</v>
      </c>
      <c r="I8">
        <f t="shared" si="0"/>
        <v>1.9968639837360058</v>
      </c>
      <c r="J8">
        <f t="shared" si="6"/>
        <v>2.0024672246833384</v>
      </c>
      <c r="K8">
        <f t="shared" si="2"/>
        <v>8.6958025088558401E-3</v>
      </c>
      <c r="L8">
        <f t="shared" si="7"/>
        <v>-0.64436156888638996</v>
      </c>
      <c r="S8" s="18">
        <v>44966.416666666701</v>
      </c>
      <c r="T8" s="19">
        <v>3.0624165584415501</v>
      </c>
      <c r="U8">
        <f t="shared" si="1"/>
        <v>97.330459438281451</v>
      </c>
      <c r="V8">
        <f t="shared" si="8"/>
        <v>97.343306062319826</v>
      </c>
      <c r="W8">
        <f t="shared" si="3"/>
        <v>1.7306692186097063E-2</v>
      </c>
      <c r="X8">
        <f t="shared" si="9"/>
        <v>-0.74229228209735454</v>
      </c>
      <c r="AG8">
        <f t="shared" si="4"/>
        <v>-0.18828698739810079</v>
      </c>
      <c r="AN8">
        <f t="shared" si="5"/>
        <v>0.99999062258054261</v>
      </c>
    </row>
    <row r="9" spans="1:40">
      <c r="A9">
        <v>7</v>
      </c>
      <c r="B9" s="8">
        <v>44966</v>
      </c>
      <c r="C9" s="9">
        <v>0.42013888888888901</v>
      </c>
      <c r="D9">
        <v>100.39175972336901</v>
      </c>
      <c r="E9" s="1">
        <v>44966.420138888898</v>
      </c>
      <c r="F9">
        <v>98.394967229729701</v>
      </c>
      <c r="G9" s="1">
        <v>44966.420138888898</v>
      </c>
      <c r="H9">
        <v>3.0625050675675598</v>
      </c>
      <c r="I9">
        <f t="shared" si="0"/>
        <v>1.9967924936393047</v>
      </c>
      <c r="J9">
        <f t="shared" si="6"/>
        <v>1.9964816363451046</v>
      </c>
      <c r="K9">
        <f t="shared" si="2"/>
        <v>4.9103785330434108E-4</v>
      </c>
      <c r="L9">
        <f t="shared" si="7"/>
        <v>0.63306177336075908</v>
      </c>
      <c r="S9" s="18">
        <v>44966.420138888898</v>
      </c>
      <c r="T9" s="19">
        <v>3.0626508417508398</v>
      </c>
      <c r="U9">
        <f t="shared" si="1"/>
        <v>97.329108881618168</v>
      </c>
      <c r="V9">
        <f t="shared" si="8"/>
        <v>97.330418640350373</v>
      </c>
      <c r="W9">
        <f t="shared" si="3"/>
        <v>1.0531530313993716E-3</v>
      </c>
      <c r="X9">
        <f t="shared" si="9"/>
        <v>-1.2436547141346908</v>
      </c>
      <c r="AG9">
        <f t="shared" si="4"/>
        <v>-0.22325467080008821</v>
      </c>
      <c r="AN9">
        <f t="shared" si="5"/>
        <v>0.9999888809505364</v>
      </c>
    </row>
    <row r="10" spans="1:40">
      <c r="A10" s="4">
        <v>8</v>
      </c>
      <c r="B10" s="13">
        <v>44966</v>
      </c>
      <c r="C10" s="14">
        <v>0.42361111111111099</v>
      </c>
      <c r="D10" s="4">
        <v>100.398041265518</v>
      </c>
      <c r="E10" s="15">
        <v>44966.423611111102</v>
      </c>
      <c r="F10" s="4">
        <v>98.395487417218504</v>
      </c>
      <c r="G10" s="15">
        <v>44966.423611111102</v>
      </c>
      <c r="H10" s="4">
        <v>3.06230794701986</v>
      </c>
      <c r="I10" s="4">
        <f t="shared" si="0"/>
        <v>2.0025538482994989</v>
      </c>
      <c r="J10" s="4">
        <f t="shared" si="6"/>
        <v>1.9987367752249365</v>
      </c>
      <c r="K10" s="4">
        <f t="shared" si="2"/>
        <v>2.6992360463525874E-3</v>
      </c>
      <c r="L10" s="4">
        <f t="shared" si="7"/>
        <v>1.4141308907460239</v>
      </c>
      <c r="M10" s="17">
        <f>D10</f>
        <v>100.398041265518</v>
      </c>
      <c r="N10" s="5">
        <f>N7</f>
        <v>100.39381743166</v>
      </c>
      <c r="O10" s="5">
        <f>N10-M10</f>
        <v>-4.2238338580062873E-3</v>
      </c>
      <c r="P10">
        <f>P7</f>
        <v>3.06215499999999</v>
      </c>
      <c r="Q10" s="4">
        <f>H10</f>
        <v>3.06230794701986</v>
      </c>
      <c r="R10">
        <f>P10-Q10</f>
        <v>-1.5294701987000892E-4</v>
      </c>
      <c r="S10" s="18">
        <v>44966.423611111102</v>
      </c>
      <c r="T10" s="19">
        <v>3.0623300330032999</v>
      </c>
      <c r="U10">
        <f t="shared" si="1"/>
        <v>97.335711232514697</v>
      </c>
      <c r="V10">
        <f t="shared" si="8"/>
        <v>97.331759850804772</v>
      </c>
      <c r="W10">
        <f t="shared" si="3"/>
        <v>2.8479306976973997E-3</v>
      </c>
      <c r="X10" s="4">
        <f t="shared" si="9"/>
        <v>1.3874571151326036</v>
      </c>
      <c r="Y10" s="4">
        <f>D10</f>
        <v>100.398041265518</v>
      </c>
      <c r="Z10">
        <f>AVERAGE(Z4:Z7)</f>
        <v>100.426061443851</v>
      </c>
      <c r="AA10">
        <f>Z10-Y10</f>
        <v>2.8020178332994305E-2</v>
      </c>
      <c r="AB10">
        <f>AVERAGE(AB4:AB7)</f>
        <v>3.0593661652542301</v>
      </c>
      <c r="AC10" s="7">
        <f>T10</f>
        <v>3.0623300330032999</v>
      </c>
      <c r="AD10">
        <f>AB10-AC10</f>
        <v>-2.9638677490697596E-3</v>
      </c>
      <c r="AG10">
        <f t="shared" si="4"/>
        <v>1.2563084297994465</v>
      </c>
      <c r="AN10">
        <f t="shared" si="5"/>
        <v>1.0000625702962704</v>
      </c>
    </row>
    <row r="11" spans="1:40">
      <c r="A11">
        <v>9</v>
      </c>
      <c r="B11" s="8">
        <v>44966</v>
      </c>
      <c r="C11" s="9">
        <v>0.42708333333333298</v>
      </c>
      <c r="D11">
        <v>100.4082753135</v>
      </c>
      <c r="E11" s="1">
        <v>44966.427083333299</v>
      </c>
      <c r="F11">
        <v>98.403390763052201</v>
      </c>
      <c r="G11" s="1">
        <v>44966.427083333299</v>
      </c>
      <c r="H11">
        <v>3.0629919678714801</v>
      </c>
      <c r="I11">
        <f t="shared" si="0"/>
        <v>2.0048845504477981</v>
      </c>
      <c r="J11">
        <f t="shared" si="6"/>
        <v>2.0014102974622006</v>
      </c>
      <c r="K11">
        <f t="shared" si="2"/>
        <v>3.4010907305437182E-3</v>
      </c>
      <c r="L11">
        <f t="shared" si="7"/>
        <v>1.0215114093831141</v>
      </c>
      <c r="S11" s="18">
        <v>44966.427083333299</v>
      </c>
      <c r="T11" s="19">
        <v>3.0621244147157101</v>
      </c>
      <c r="U11">
        <f t="shared" si="1"/>
        <v>97.346150898784288</v>
      </c>
      <c r="V11">
        <f t="shared" si="8"/>
        <v>97.336990337639051</v>
      </c>
      <c r="W11">
        <f t="shared" si="3"/>
        <v>7.0159185529259892E-3</v>
      </c>
      <c r="X11" s="4">
        <f t="shared" si="9"/>
        <v>1.3056823673382218</v>
      </c>
      <c r="Y11" s="4">
        <f>D11</f>
        <v>100.4082753135</v>
      </c>
      <c r="AC11" s="7">
        <f>T11</f>
        <v>3.0621244147157101</v>
      </c>
      <c r="AG11" s="54">
        <f t="shared" si="4"/>
        <v>2.0468095963991573</v>
      </c>
      <c r="AH11">
        <f>AVERAGE(AH4:AH7)</f>
        <v>100.43005988953134</v>
      </c>
      <c r="AI11" s="32">
        <f>D11</f>
        <v>100.4082753135</v>
      </c>
      <c r="AJ11">
        <f>AI11-AH11</f>
        <v>-2.1784576031336655E-2</v>
      </c>
      <c r="AK11" s="46">
        <f>T11</f>
        <v>3.0621244147157101</v>
      </c>
      <c r="AN11">
        <f t="shared" si="5"/>
        <v>1.0001019347375009</v>
      </c>
    </row>
    <row r="12" spans="1:40">
      <c r="A12" s="4">
        <v>10</v>
      </c>
      <c r="B12" s="13">
        <v>44966</v>
      </c>
      <c r="C12" s="14">
        <v>0.43055555555555602</v>
      </c>
      <c r="D12" s="4">
        <v>100.41171764764</v>
      </c>
      <c r="E12" s="15">
        <v>44966.430555555598</v>
      </c>
      <c r="F12" s="4">
        <v>98.396966954023</v>
      </c>
      <c r="G12" s="15">
        <v>44966.430555555598</v>
      </c>
      <c r="H12" s="4">
        <v>3.06229885057471</v>
      </c>
      <c r="I12" s="4">
        <f t="shared" si="0"/>
        <v>2.0147506936170032</v>
      </c>
      <c r="J12" s="4">
        <f t="shared" si="6"/>
        <v>2.0073963641214334</v>
      </c>
      <c r="K12" s="4">
        <f t="shared" si="2"/>
        <v>5.2866287224202163E-3</v>
      </c>
      <c r="L12" s="4">
        <f t="shared" si="7"/>
        <v>1.3911189685745495</v>
      </c>
      <c r="M12" s="17">
        <f>D12</f>
        <v>100.41171764764</v>
      </c>
      <c r="Q12" s="4">
        <f>H12</f>
        <v>3.06229885057471</v>
      </c>
      <c r="S12" s="18">
        <v>44966.430555555598</v>
      </c>
      <c r="T12" s="19">
        <v>3.0623513513513498</v>
      </c>
      <c r="U12">
        <f t="shared" si="1"/>
        <v>97.34936629628865</v>
      </c>
      <c r="V12">
        <f t="shared" si="8"/>
        <v>97.343742809195874</v>
      </c>
      <c r="W12">
        <f t="shared" si="3"/>
        <v>5.8289143224123678E-3</v>
      </c>
      <c r="X12">
        <f t="shared" si="9"/>
        <v>0.96475720549780941</v>
      </c>
      <c r="AG12">
        <f t="shared" si="4"/>
        <v>0.68846682800085546</v>
      </c>
      <c r="AN12">
        <f t="shared" si="5"/>
        <v>1.0000342833708602</v>
      </c>
    </row>
    <row r="13" spans="1:40">
      <c r="A13">
        <v>11</v>
      </c>
      <c r="B13" s="8">
        <v>44966</v>
      </c>
      <c r="C13" s="9">
        <v>0.43402777777777801</v>
      </c>
      <c r="D13">
        <v>100.42152999240101</v>
      </c>
      <c r="E13" s="1">
        <v>44966.434027777803</v>
      </c>
      <c r="F13">
        <v>98.397634848484799</v>
      </c>
      <c r="G13" s="1">
        <v>44966.434027777803</v>
      </c>
      <c r="H13">
        <v>3.0625852272727201</v>
      </c>
      <c r="I13">
        <f t="shared" si="0"/>
        <v>2.0238951439162065</v>
      </c>
      <c r="J13">
        <f t="shared" si="6"/>
        <v>2.0145101293270025</v>
      </c>
      <c r="K13">
        <f t="shared" si="2"/>
        <v>7.7629062164668947E-3</v>
      </c>
      <c r="L13">
        <f t="shared" si="7"/>
        <v>1.2089563273734116</v>
      </c>
      <c r="S13" s="18">
        <v>44966.434027777803</v>
      </c>
      <c r="T13" s="19">
        <v>3.06250151515151</v>
      </c>
      <c r="U13">
        <f t="shared" si="1"/>
        <v>97.359028477249495</v>
      </c>
      <c r="V13">
        <f t="shared" si="8"/>
        <v>97.351515224107473</v>
      </c>
      <c r="W13">
        <f t="shared" si="3"/>
        <v>5.4724415550278533E-3</v>
      </c>
      <c r="X13" s="4">
        <f t="shared" si="9"/>
        <v>1.3729252412242703</v>
      </c>
      <c r="Y13" s="4">
        <f t="shared" ref="Y13:Y14" si="10">D13</f>
        <v>100.42152999240101</v>
      </c>
      <c r="AC13" s="7">
        <f t="shared" ref="AC13:AC14" si="11">T13</f>
        <v>3.06250151515151</v>
      </c>
      <c r="AG13">
        <f t="shared" si="4"/>
        <v>1.9624689522004246</v>
      </c>
      <c r="AN13">
        <f t="shared" si="5"/>
        <v>1.0000977211125441</v>
      </c>
    </row>
    <row r="14" spans="1:40">
      <c r="A14">
        <v>12</v>
      </c>
      <c r="B14" s="8">
        <v>44966</v>
      </c>
      <c r="C14" s="9">
        <v>0.4375</v>
      </c>
      <c r="D14">
        <v>100.442037564131</v>
      </c>
      <c r="E14" s="1">
        <v>44966.4375</v>
      </c>
      <c r="F14">
        <v>98.408956369426704</v>
      </c>
      <c r="G14" s="1">
        <v>44966.4375</v>
      </c>
      <c r="H14">
        <v>3.0610859872611398</v>
      </c>
      <c r="I14">
        <f t="shared" si="0"/>
        <v>2.0330811947042946</v>
      </c>
      <c r="J14">
        <f t="shared" si="6"/>
        <v>2.0239090107458346</v>
      </c>
      <c r="K14">
        <f t="shared" si="2"/>
        <v>7.4834021560838543E-3</v>
      </c>
      <c r="L14">
        <f t="shared" si="7"/>
        <v>1.2256703257626185</v>
      </c>
      <c r="S14" s="18">
        <v>44966.4375</v>
      </c>
      <c r="T14" s="19">
        <v>3.06043757961783</v>
      </c>
      <c r="U14">
        <f t="shared" si="1"/>
        <v>97.381599984513173</v>
      </c>
      <c r="V14">
        <f t="shared" si="8"/>
        <v>97.363331586017111</v>
      </c>
      <c r="W14">
        <f t="shared" si="3"/>
        <v>1.3506547126939234E-2</v>
      </c>
      <c r="X14" s="4">
        <f t="shared" si="9"/>
        <v>1.3525587497951257</v>
      </c>
      <c r="Y14" s="4">
        <f t="shared" si="10"/>
        <v>100.442037564131</v>
      </c>
      <c r="AC14" s="7">
        <f t="shared" si="11"/>
        <v>3.06043757961783</v>
      </c>
      <c r="AG14" s="54">
        <f t="shared" si="4"/>
        <v>4.1015143459986803</v>
      </c>
      <c r="AI14" s="32">
        <f>D14</f>
        <v>100.442037564131</v>
      </c>
      <c r="AK14" s="46">
        <f>T14</f>
        <v>3.06043757961783</v>
      </c>
      <c r="AN14">
        <f t="shared" si="5"/>
        <v>1.0002042148902883</v>
      </c>
    </row>
    <row r="15" spans="1:40">
      <c r="A15">
        <v>13</v>
      </c>
      <c r="B15" s="8">
        <v>44966</v>
      </c>
      <c r="C15" s="9">
        <v>0.44097222222222199</v>
      </c>
      <c r="D15">
        <v>100.443616570534</v>
      </c>
      <c r="E15" s="1">
        <v>44966.440972222197</v>
      </c>
      <c r="F15">
        <v>98.413024350649295</v>
      </c>
      <c r="G15" s="1">
        <v>44966.440972222197</v>
      </c>
      <c r="H15">
        <v>3.0603262987012898</v>
      </c>
      <c r="I15">
        <f t="shared" si="0"/>
        <v>2.0305922198847099</v>
      </c>
      <c r="J15">
        <f t="shared" si="6"/>
        <v>2.0291895195017369</v>
      </c>
      <c r="K15">
        <f t="shared" si="2"/>
        <v>3.8791372360038844E-3</v>
      </c>
      <c r="L15">
        <f t="shared" si="7"/>
        <v>0.36160112355758689</v>
      </c>
      <c r="S15" s="18">
        <v>44966.440972222197</v>
      </c>
      <c r="T15" s="19">
        <v>3.0605340909090901</v>
      </c>
      <c r="U15">
        <f t="shared" si="1"/>
        <v>97.383082479624917</v>
      </c>
      <c r="V15">
        <f t="shared" si="8"/>
        <v>97.374570313795857</v>
      </c>
      <c r="W15">
        <f t="shared" si="3"/>
        <v>1.1006390881803378E-2</v>
      </c>
      <c r="X15">
        <f t="shared" si="9"/>
        <v>0.77338392943442624</v>
      </c>
      <c r="AG15">
        <f t="shared" si="4"/>
        <v>0.31580128060113566</v>
      </c>
      <c r="AN15">
        <f t="shared" si="5"/>
        <v>1.0000157205731912</v>
      </c>
    </row>
    <row r="16" spans="1:40">
      <c r="A16" s="4">
        <v>14</v>
      </c>
      <c r="B16" s="13">
        <v>44966</v>
      </c>
      <c r="C16" s="14">
        <v>0.44444444444444398</v>
      </c>
      <c r="D16" s="4">
        <v>100.451689858731</v>
      </c>
      <c r="E16" s="15">
        <v>44966.444444444402</v>
      </c>
      <c r="F16" s="4">
        <v>98.415316666666598</v>
      </c>
      <c r="G16" s="15">
        <v>44966.444444444402</v>
      </c>
      <c r="H16" s="4">
        <v>3.0606150793650699</v>
      </c>
      <c r="I16" s="4">
        <f t="shared" si="0"/>
        <v>2.0363731920644028</v>
      </c>
      <c r="J16" s="4">
        <f t="shared" si="6"/>
        <v>2.033348868884469</v>
      </c>
      <c r="K16" s="4">
        <f t="shared" si="2"/>
        <v>2.367649599024991E-3</v>
      </c>
      <c r="L16" s="4">
        <f t="shared" si="7"/>
        <v>1.2773525192153734</v>
      </c>
      <c r="M16" s="17">
        <f t="shared" ref="M16:M17" si="12">D16</f>
        <v>100.451689858731</v>
      </c>
      <c r="Q16" s="4">
        <f t="shared" ref="Q16:Q17" si="13">H16</f>
        <v>3.0606150793650699</v>
      </c>
      <c r="S16" s="18">
        <v>44966.444444444402</v>
      </c>
      <c r="T16" s="19">
        <v>3.0606436507936499</v>
      </c>
      <c r="U16">
        <f t="shared" si="1"/>
        <v>97.39104620793735</v>
      </c>
      <c r="V16">
        <f t="shared" si="8"/>
        <v>97.385242890691813</v>
      </c>
      <c r="W16">
        <f t="shared" si="3"/>
        <v>4.1479566237160479E-3</v>
      </c>
      <c r="X16" s="4">
        <f t="shared" si="9"/>
        <v>1.3990785757874413</v>
      </c>
      <c r="Y16" s="4">
        <f t="shared" ref="Y16:Y17" si="14">D16</f>
        <v>100.451689858731</v>
      </c>
      <c r="AC16" s="7">
        <f t="shared" ref="AC16:AC17" si="15">T16</f>
        <v>3.0606436507936499</v>
      </c>
      <c r="AG16">
        <f t="shared" si="4"/>
        <v>1.6146576393992973</v>
      </c>
      <c r="AN16">
        <f t="shared" si="5"/>
        <v>1.0000803763192987</v>
      </c>
    </row>
    <row r="17" spans="1:40">
      <c r="A17" s="4">
        <v>15</v>
      </c>
      <c r="B17" s="13">
        <v>44966</v>
      </c>
      <c r="C17" s="14">
        <v>0.44791666666666702</v>
      </c>
      <c r="D17" s="4">
        <v>100.46800452114699</v>
      </c>
      <c r="E17" s="15">
        <v>44966.447916666701</v>
      </c>
      <c r="F17" s="4">
        <v>98.415700000000001</v>
      </c>
      <c r="G17" s="15">
        <v>44966.447916666701</v>
      </c>
      <c r="H17" s="4">
        <v>3.06</v>
      </c>
      <c r="I17" s="4">
        <f t="shared" si="0"/>
        <v>2.0523045211469935</v>
      </c>
      <c r="J17" s="4">
        <f t="shared" si="6"/>
        <v>2.0397566443653687</v>
      </c>
      <c r="K17" s="4">
        <f t="shared" si="2"/>
        <v>9.1812061165086334E-3</v>
      </c>
      <c r="L17" s="4">
        <f t="shared" si="7"/>
        <v>1.3666915460118594</v>
      </c>
      <c r="M17" s="17">
        <f t="shared" si="12"/>
        <v>100.46800452114699</v>
      </c>
      <c r="Q17" s="4">
        <f t="shared" si="13"/>
        <v>3.06</v>
      </c>
      <c r="S17" s="18">
        <v>44966.447916666701</v>
      </c>
      <c r="T17" s="19">
        <v>3.0599678977272702</v>
      </c>
      <c r="U17">
        <f t="shared" si="1"/>
        <v>97.408036623419719</v>
      </c>
      <c r="V17">
        <f t="shared" si="8"/>
        <v>97.394055103660662</v>
      </c>
      <c r="W17">
        <f t="shared" si="3"/>
        <v>1.0407286333405262E-2</v>
      </c>
      <c r="X17" s="4">
        <f t="shared" si="9"/>
        <v>1.3434356768083398</v>
      </c>
      <c r="Y17" s="4">
        <f t="shared" si="14"/>
        <v>100.46800452114699</v>
      </c>
      <c r="AC17" s="7">
        <f t="shared" si="15"/>
        <v>3.0599678977272702</v>
      </c>
      <c r="AG17" s="54">
        <f t="shared" si="4"/>
        <v>3.2629324831987105</v>
      </c>
      <c r="AI17" s="32">
        <f>D17</f>
        <v>100.46800452114699</v>
      </c>
      <c r="AK17" s="46">
        <f>T17</f>
        <v>3.0599678977272702</v>
      </c>
      <c r="AN17">
        <f t="shared" si="5"/>
        <v>1.0001624130210147</v>
      </c>
    </row>
    <row r="18" spans="1:40">
      <c r="A18">
        <v>16</v>
      </c>
      <c r="B18" s="8">
        <v>44966</v>
      </c>
      <c r="C18" s="9">
        <v>0.45138888888888901</v>
      </c>
      <c r="D18">
        <v>100.46812707740401</v>
      </c>
      <c r="E18" s="1">
        <v>44966.451388888898</v>
      </c>
      <c r="F18">
        <v>98.4107083892617</v>
      </c>
      <c r="G18" s="1">
        <v>44966.451388888898</v>
      </c>
      <c r="H18">
        <v>3.0610671140939498</v>
      </c>
      <c r="I18">
        <f t="shared" si="0"/>
        <v>2.057418688142306</v>
      </c>
      <c r="J18">
        <f t="shared" si="6"/>
        <v>2.0486988004512341</v>
      </c>
      <c r="K18">
        <f t="shared" si="2"/>
        <v>8.9621107109553212E-3</v>
      </c>
      <c r="L18">
        <f t="shared" si="7"/>
        <v>0.97297254768485253</v>
      </c>
      <c r="S18" s="18">
        <v>44966.451388888898</v>
      </c>
      <c r="T18" s="19">
        <v>3.06103926174496</v>
      </c>
      <c r="U18">
        <f t="shared" si="1"/>
        <v>97.40708781565904</v>
      </c>
      <c r="V18">
        <f t="shared" si="8"/>
        <v>97.402056882338698</v>
      </c>
      <c r="W18">
        <f t="shared" si="3"/>
        <v>7.7953521246587228E-3</v>
      </c>
      <c r="X18">
        <f t="shared" si="9"/>
        <v>0.64537601892638019</v>
      </c>
      <c r="AG18">
        <f t="shared" si="4"/>
        <v>2.4511251402259404E-2</v>
      </c>
      <c r="AN18">
        <f t="shared" si="5"/>
        <v>1.0000012198536001</v>
      </c>
    </row>
    <row r="19" spans="1:40">
      <c r="A19">
        <v>17</v>
      </c>
      <c r="B19" s="8">
        <v>44966</v>
      </c>
      <c r="C19" s="9">
        <v>0.45486111111111099</v>
      </c>
      <c r="D19">
        <v>100.462117437294</v>
      </c>
      <c r="E19" s="1">
        <v>44966.454861111102</v>
      </c>
      <c r="F19">
        <v>98.412274683544297</v>
      </c>
      <c r="G19" s="1">
        <v>44966.454861111102</v>
      </c>
      <c r="H19">
        <v>3.0604177215189798</v>
      </c>
      <c r="I19">
        <f t="shared" si="0"/>
        <v>2.0498427537497008</v>
      </c>
      <c r="J19">
        <f t="shared" si="6"/>
        <v>2.0531886543463336</v>
      </c>
      <c r="K19">
        <f t="shared" si="2"/>
        <v>3.1554148291358703E-3</v>
      </c>
      <c r="L19">
        <f t="shared" si="7"/>
        <v>-1.0603679002006374</v>
      </c>
      <c r="S19" s="18">
        <v>44966.454861111102</v>
      </c>
      <c r="T19" s="19">
        <v>3.0597575949367002</v>
      </c>
      <c r="U19">
        <f t="shared" si="1"/>
        <v>97.402359842357299</v>
      </c>
      <c r="V19">
        <f t="shared" si="8"/>
        <v>97.405828093812033</v>
      </c>
      <c r="W19">
        <f t="shared" si="3"/>
        <v>2.4828256961986549E-3</v>
      </c>
      <c r="X19" s="7">
        <f t="shared" si="9"/>
        <v>-1.3968968744138019</v>
      </c>
      <c r="Y19">
        <f>AVERAGE(Y11:Y17)</f>
        <v>100.43830744998201</v>
      </c>
      <c r="Z19" s="7">
        <f t="shared" ref="Z19:Z20" si="16">D19</f>
        <v>100.462117437294</v>
      </c>
      <c r="AA19">
        <f t="shared" ref="AA19:AA55" si="17">Z19-Y19</f>
        <v>2.3809987311992131E-2</v>
      </c>
      <c r="AB19" s="4">
        <f t="shared" ref="AB19:AB20" si="18">T19</f>
        <v>3.0597575949367002</v>
      </c>
      <c r="AE19">
        <f>AVERAGE(AC10:AC17)</f>
        <v>3.0613341818348783</v>
      </c>
      <c r="AF19">
        <f>AE19-AB19</f>
        <v>1.5765868981780784E-3</v>
      </c>
      <c r="AG19">
        <f t="shared" si="4"/>
        <v>-1.2019280220016526</v>
      </c>
      <c r="AN19">
        <f t="shared" si="5"/>
        <v>0.999940183615592</v>
      </c>
    </row>
    <row r="20" spans="1:40">
      <c r="A20">
        <v>18</v>
      </c>
      <c r="B20" s="8">
        <v>44966</v>
      </c>
      <c r="C20" s="9">
        <v>0.45833333333333298</v>
      </c>
      <c r="D20">
        <v>100.454821074797</v>
      </c>
      <c r="E20" s="1">
        <v>44966.458333333299</v>
      </c>
      <c r="F20">
        <v>98.413234969325103</v>
      </c>
      <c r="G20" s="1">
        <v>44966.458333333299</v>
      </c>
      <c r="H20">
        <v>3.0603006134969299</v>
      </c>
      <c r="I20">
        <f t="shared" si="0"/>
        <v>2.0415861054718931</v>
      </c>
      <c r="J20">
        <f t="shared" si="6"/>
        <v>2.0496158491213001</v>
      </c>
      <c r="K20">
        <f t="shared" si="2"/>
        <v>6.4656158658273136E-3</v>
      </c>
      <c r="L20">
        <f t="shared" si="7"/>
        <v>-1.2419147403801962</v>
      </c>
      <c r="S20" s="18">
        <v>44966.458333333299</v>
      </c>
      <c r="T20" s="19">
        <v>3.0605759450171801</v>
      </c>
      <c r="U20">
        <f t="shared" si="1"/>
        <v>97.394245129779819</v>
      </c>
      <c r="V20">
        <f t="shared" si="8"/>
        <v>97.401230929265395</v>
      </c>
      <c r="W20">
        <f t="shared" si="3"/>
        <v>5.3034252280895859E-3</v>
      </c>
      <c r="X20" s="7">
        <f t="shared" si="9"/>
        <v>-1.3172240929458889</v>
      </c>
      <c r="Z20" s="7">
        <f t="shared" si="16"/>
        <v>100.454821074797</v>
      </c>
      <c r="AB20" s="4">
        <f t="shared" si="18"/>
        <v>3.0605759450171801</v>
      </c>
      <c r="AG20">
        <f t="shared" si="4"/>
        <v>-1.4592724994002992</v>
      </c>
      <c r="AN20">
        <f t="shared" si="5"/>
        <v>0.99992737200167459</v>
      </c>
    </row>
    <row r="21" spans="1:40">
      <c r="A21">
        <v>19</v>
      </c>
      <c r="B21" s="8">
        <v>44966</v>
      </c>
      <c r="C21" s="9">
        <v>0.46180555555555602</v>
      </c>
      <c r="D21">
        <v>100.45621038134701</v>
      </c>
      <c r="E21" s="1">
        <v>44966.461805555598</v>
      </c>
      <c r="F21">
        <v>98.413234969325103</v>
      </c>
      <c r="G21" s="1">
        <v>44966.461805555598</v>
      </c>
      <c r="H21">
        <v>3.0603006134969299</v>
      </c>
      <c r="I21">
        <f t="shared" si="0"/>
        <v>2.042975412021903</v>
      </c>
      <c r="J21">
        <f t="shared" si="6"/>
        <v>2.0448014237478325</v>
      </c>
      <c r="K21">
        <f t="shared" si="2"/>
        <v>3.6095982521863082E-3</v>
      </c>
      <c r="L21">
        <f t="shared" si="7"/>
        <v>-0.50587672044207177</v>
      </c>
      <c r="S21" s="18">
        <v>44966.461805555598</v>
      </c>
      <c r="T21" s="19">
        <v>3.0548220408163198</v>
      </c>
      <c r="U21">
        <f t="shared" si="1"/>
        <v>97.401388340530687</v>
      </c>
      <c r="V21">
        <f t="shared" si="8"/>
        <v>97.399331104222597</v>
      </c>
      <c r="W21">
        <f t="shared" si="3"/>
        <v>3.6181308226079902E-3</v>
      </c>
      <c r="X21">
        <f t="shared" si="9"/>
        <v>0.56859091308569731</v>
      </c>
      <c r="AG21">
        <f t="shared" si="4"/>
        <v>0.27786131000198111</v>
      </c>
      <c r="AN21">
        <f t="shared" si="5"/>
        <v>1.0000138301630042</v>
      </c>
    </row>
    <row r="22" spans="1:40">
      <c r="A22" s="4">
        <v>20</v>
      </c>
      <c r="B22" s="13">
        <v>44966</v>
      </c>
      <c r="C22" s="14">
        <v>0.46527777777777801</v>
      </c>
      <c r="D22" s="4">
        <v>100.471366743104</v>
      </c>
      <c r="E22" s="15">
        <v>44966.465277777803</v>
      </c>
      <c r="F22" s="4">
        <v>98.415686795491098</v>
      </c>
      <c r="G22" s="15">
        <v>44966.465277777803</v>
      </c>
      <c r="H22" s="4">
        <v>3.06</v>
      </c>
      <c r="I22" s="4">
        <f t="shared" si="0"/>
        <v>2.0556799476129015</v>
      </c>
      <c r="J22" s="4">
        <f t="shared" si="6"/>
        <v>2.046747155035566</v>
      </c>
      <c r="K22" s="4">
        <f t="shared" si="2"/>
        <v>6.3418520215444939E-3</v>
      </c>
      <c r="L22" s="4">
        <f t="shared" si="7"/>
        <v>1.4085463594844316</v>
      </c>
      <c r="M22" s="17">
        <f>D22</f>
        <v>100.471366743104</v>
      </c>
      <c r="Q22" s="4">
        <f>H22</f>
        <v>3.06</v>
      </c>
      <c r="S22" s="18">
        <v>44966.465277777803</v>
      </c>
      <c r="T22" s="19">
        <v>3.0602358904109499</v>
      </c>
      <c r="U22">
        <f t="shared" si="1"/>
        <v>97.411130852693049</v>
      </c>
      <c r="V22">
        <f t="shared" si="8"/>
        <v>97.402254774334509</v>
      </c>
      <c r="W22">
        <f t="shared" si="3"/>
        <v>6.9207388925321576E-3</v>
      </c>
      <c r="X22" s="4">
        <f t="shared" si="9"/>
        <v>1.2825333387620999</v>
      </c>
      <c r="Y22" s="4">
        <f>D22</f>
        <v>100.471366743104</v>
      </c>
      <c r="Z22">
        <f>Z20</f>
        <v>100.454821074797</v>
      </c>
      <c r="AA22">
        <f t="shared" si="17"/>
        <v>-1.6545668307003325E-2</v>
      </c>
      <c r="AB22">
        <f>AVERAGE(AB19:AB20)</f>
        <v>3.0601667699769401</v>
      </c>
      <c r="AC22" s="7">
        <f>T22</f>
        <v>3.0602358904109499</v>
      </c>
      <c r="AD22">
        <f t="shared" ref="AD22:AD40" si="19">AB22-AC22</f>
        <v>-6.9120434009750653E-5</v>
      </c>
      <c r="AG22" s="54">
        <f t="shared" si="4"/>
        <v>3.0312723513986839</v>
      </c>
      <c r="AI22" s="32">
        <f>D22</f>
        <v>100.471366743104</v>
      </c>
      <c r="AK22" s="46">
        <f>T22</f>
        <v>3.0602358904109499</v>
      </c>
      <c r="AN22">
        <f t="shared" si="5"/>
        <v>1.0001508753087485</v>
      </c>
    </row>
    <row r="23" spans="1:40">
      <c r="A23">
        <v>21</v>
      </c>
      <c r="B23" s="8">
        <v>44966</v>
      </c>
      <c r="C23" s="9">
        <v>0.46875</v>
      </c>
      <c r="D23">
        <v>100.470523489009</v>
      </c>
      <c r="E23" s="1">
        <v>44966.46875</v>
      </c>
      <c r="F23">
        <v>98.415760545905698</v>
      </c>
      <c r="G23" s="1">
        <v>44966.46875</v>
      </c>
      <c r="H23">
        <v>3.06</v>
      </c>
      <c r="I23">
        <f t="shared" si="0"/>
        <v>2.0547629431032988</v>
      </c>
      <c r="J23">
        <f t="shared" si="6"/>
        <v>2.0511394342460343</v>
      </c>
      <c r="K23">
        <f t="shared" si="2"/>
        <v>5.7849614504472784E-3</v>
      </c>
      <c r="L23">
        <f t="shared" si="7"/>
        <v>0.62636698417140169</v>
      </c>
      <c r="S23" s="18">
        <v>44966.46875</v>
      </c>
      <c r="T23" s="19">
        <v>3.0599384615384602</v>
      </c>
      <c r="U23">
        <f t="shared" si="1"/>
        <v>97.410585027470532</v>
      </c>
      <c r="V23">
        <f t="shared" si="8"/>
        <v>97.407701406898084</v>
      </c>
      <c r="W23">
        <f t="shared" si="3"/>
        <v>4.4695701890898921E-3</v>
      </c>
      <c r="X23">
        <f t="shared" si="9"/>
        <v>0.64516730926079724</v>
      </c>
      <c r="AG23">
        <f t="shared" si="4"/>
        <v>-0.16865081900050427</v>
      </c>
      <c r="AN23">
        <f t="shared" si="5"/>
        <v>0.99999160702076284</v>
      </c>
    </row>
    <row r="24" spans="1:40">
      <c r="A24" s="7">
        <v>22</v>
      </c>
      <c r="B24" s="10">
        <v>44966</v>
      </c>
      <c r="C24" s="11">
        <v>0.47222222222222199</v>
      </c>
      <c r="D24" s="7">
        <v>100.460295551136</v>
      </c>
      <c r="E24" s="12">
        <v>44966.472222222197</v>
      </c>
      <c r="F24" s="7">
        <v>98.407499999999999</v>
      </c>
      <c r="G24" s="12">
        <v>44966.472222222197</v>
      </c>
      <c r="H24" s="7">
        <v>3.06</v>
      </c>
      <c r="I24" s="7">
        <f t="shared" si="0"/>
        <v>2.0527955511360005</v>
      </c>
      <c r="J24" s="7">
        <f t="shared" si="6"/>
        <v>2.0544128139507336</v>
      </c>
      <c r="K24" s="7">
        <f t="shared" si="2"/>
        <v>1.203295080628379E-3</v>
      </c>
      <c r="L24" s="7">
        <f t="shared" si="7"/>
        <v>-1.3440284438697345</v>
      </c>
      <c r="M24" s="5">
        <f>AVERAGE(M12:M22)</f>
        <v>100.4506946926555</v>
      </c>
      <c r="N24" s="16">
        <f t="shared" ref="N24:N25" si="20">D24</f>
        <v>100.460295551136</v>
      </c>
      <c r="O24" s="5">
        <f t="shared" ref="O24:O52" si="21">N24-M24</f>
        <v>9.6008584804962993E-3</v>
      </c>
      <c r="P24" s="7">
        <f t="shared" ref="P24:P25" si="22">H24</f>
        <v>3.06</v>
      </c>
      <c r="Q24">
        <f>AVERAGE(Q12:Q22)</f>
        <v>3.060728482484945</v>
      </c>
      <c r="R24">
        <f t="shared" ref="R24:R52" si="23">P24-Q24</f>
        <v>-7.2848248494494783E-4</v>
      </c>
      <c r="S24" s="18">
        <v>44966.472222222197</v>
      </c>
      <c r="T24" s="19">
        <v>3.0588078817733901</v>
      </c>
      <c r="U24">
        <f t="shared" si="1"/>
        <v>97.401487669362609</v>
      </c>
      <c r="V24">
        <f t="shared" si="8"/>
        <v>97.407734516508739</v>
      </c>
      <c r="W24">
        <f t="shared" si="3"/>
        <v>4.4228049729879565E-3</v>
      </c>
      <c r="X24" s="7">
        <f t="shared" si="9"/>
        <v>-1.4124175007223676</v>
      </c>
      <c r="Z24" s="7">
        <f>D24</f>
        <v>100.460295551136</v>
      </c>
      <c r="AB24" s="4">
        <f>T24</f>
        <v>3.0588078817733901</v>
      </c>
      <c r="AE24">
        <f>AC22</f>
        <v>3.0602358904109499</v>
      </c>
      <c r="AF24">
        <f t="shared" ref="AF24:AF38" si="24">AE24-AB24</f>
        <v>1.4280086375597634E-3</v>
      </c>
      <c r="AG24" s="32">
        <f t="shared" si="4"/>
        <v>-2.0455875745994945</v>
      </c>
      <c r="AH24" s="46">
        <f>D24</f>
        <v>100.460295551136</v>
      </c>
      <c r="AI24">
        <f>AVERAGE(AI14:AI22)</f>
        <v>100.46046960946067</v>
      </c>
      <c r="AJ24">
        <f t="shared" ref="AJ24:AJ56" si="25">AI24-AH24</f>
        <v>1.7405832467431992E-4</v>
      </c>
      <c r="AK24">
        <f>AVERAGE(AK11:AK22)</f>
        <v>3.0606914456179402</v>
      </c>
      <c r="AL24" s="32">
        <f>T24</f>
        <v>3.0588078817733901</v>
      </c>
      <c r="AM24">
        <f>AK24-AL24</f>
        <v>1.883563844550018E-3</v>
      </c>
      <c r="AN24">
        <f t="shared" si="5"/>
        <v>0.99989819961598869</v>
      </c>
    </row>
    <row r="25" spans="1:40">
      <c r="A25" s="7">
        <v>23</v>
      </c>
      <c r="B25" s="10">
        <v>44966</v>
      </c>
      <c r="C25" s="11">
        <v>0.47569444444444398</v>
      </c>
      <c r="D25" s="7">
        <v>100.465760747141</v>
      </c>
      <c r="E25" s="12">
        <v>44966.475694444402</v>
      </c>
      <c r="F25" s="7">
        <v>98.415700000000001</v>
      </c>
      <c r="G25" s="12">
        <v>44966.475694444402</v>
      </c>
      <c r="H25" s="7">
        <v>3.06</v>
      </c>
      <c r="I25" s="7">
        <f t="shared" si="0"/>
        <v>2.0500607471410035</v>
      </c>
      <c r="J25" s="7">
        <f t="shared" si="6"/>
        <v>2.0525397471267675</v>
      </c>
      <c r="K25" s="7">
        <f t="shared" si="2"/>
        <v>1.9281663976104695E-3</v>
      </c>
      <c r="L25" s="7">
        <f t="shared" si="7"/>
        <v>-1.2856774129225141</v>
      </c>
      <c r="N25" s="16">
        <f t="shared" si="20"/>
        <v>100.465760747141</v>
      </c>
      <c r="P25" s="7">
        <f t="shared" si="22"/>
        <v>3.06</v>
      </c>
      <c r="S25" s="18">
        <v>44966.475694444402</v>
      </c>
      <c r="T25" s="19">
        <v>3.0589464467004999</v>
      </c>
      <c r="U25">
        <f t="shared" si="1"/>
        <v>97.406814300440502</v>
      </c>
      <c r="V25">
        <f t="shared" si="8"/>
        <v>97.406295665757867</v>
      </c>
      <c r="W25">
        <f t="shared" si="3"/>
        <v>3.7320430139052871E-3</v>
      </c>
      <c r="X25">
        <f t="shared" si="9"/>
        <v>0.13896803458655768</v>
      </c>
      <c r="AG25">
        <f t="shared" si="4"/>
        <v>1.0930392010010337</v>
      </c>
      <c r="AN25">
        <f t="shared" si="5"/>
        <v>1.0000544015521258</v>
      </c>
    </row>
    <row r="26" spans="1:40">
      <c r="A26">
        <v>24</v>
      </c>
      <c r="B26" s="8">
        <v>44966</v>
      </c>
      <c r="C26" s="9">
        <v>0.47916666666666702</v>
      </c>
      <c r="D26">
        <v>100.47</v>
      </c>
      <c r="E26" s="1">
        <v>44966.479166666701</v>
      </c>
      <c r="F26">
        <v>98.415700000000001</v>
      </c>
      <c r="G26" s="1">
        <v>44966.479166666701</v>
      </c>
      <c r="H26">
        <v>3.0599999999999898</v>
      </c>
      <c r="I26">
        <f t="shared" si="0"/>
        <v>2.0542999999999978</v>
      </c>
      <c r="J26">
        <f t="shared" si="6"/>
        <v>2.0523854327590008</v>
      </c>
      <c r="K26">
        <f t="shared" si="2"/>
        <v>1.754796096984416E-3</v>
      </c>
      <c r="L26">
        <f t="shared" si="7"/>
        <v>1.0910482672529198</v>
      </c>
      <c r="S26" s="18">
        <v>44966.479166666701</v>
      </c>
      <c r="T26" s="19">
        <v>3.0571232876712302</v>
      </c>
      <c r="U26">
        <f t="shared" si="1"/>
        <v>97.412876712328767</v>
      </c>
      <c r="V26">
        <f t="shared" si="8"/>
        <v>97.407059560710607</v>
      </c>
      <c r="W26">
        <f t="shared" si="3"/>
        <v>4.652790515473822E-3</v>
      </c>
      <c r="X26" s="4">
        <f t="shared" si="9"/>
        <v>1.2502500593598751</v>
      </c>
      <c r="Y26" s="4">
        <f>D26</f>
        <v>100.47</v>
      </c>
      <c r="Z26">
        <f>Z24</f>
        <v>100.460295551136</v>
      </c>
      <c r="AA26">
        <f t="shared" si="17"/>
        <v>-9.7044488639994597E-3</v>
      </c>
      <c r="AB26">
        <f>AB24</f>
        <v>3.0588078817733901</v>
      </c>
      <c r="AC26" s="7">
        <f>T26</f>
        <v>3.0571232876712302</v>
      </c>
      <c r="AD26">
        <f t="shared" si="19"/>
        <v>1.6845941021599309E-3</v>
      </c>
      <c r="AG26">
        <f t="shared" si="4"/>
        <v>0.84785057179885825</v>
      </c>
      <c r="AN26">
        <f t="shared" si="5"/>
        <v>1.0000421959962027</v>
      </c>
    </row>
    <row r="27" spans="1:40">
      <c r="A27" s="7">
        <v>42</v>
      </c>
      <c r="B27" s="10">
        <v>44966</v>
      </c>
      <c r="C27" s="11">
        <v>4.1666666666666699E-2</v>
      </c>
      <c r="D27" s="7">
        <v>100.466679102101</v>
      </c>
      <c r="E27" s="12">
        <v>44966.541666666701</v>
      </c>
      <c r="F27" s="7">
        <v>98.421567999999994</v>
      </c>
      <c r="G27" s="12">
        <v>44966.541666666701</v>
      </c>
      <c r="H27" s="7">
        <v>3.0592800000000002</v>
      </c>
      <c r="I27" s="7">
        <f t="shared" si="0"/>
        <v>2.0451111021010036</v>
      </c>
      <c r="J27" s="7">
        <f t="shared" si="6"/>
        <v>2.049823949747335</v>
      </c>
      <c r="K27" s="7">
        <f t="shared" si="2"/>
        <v>3.7550868524151219E-3</v>
      </c>
      <c r="L27" s="7">
        <f t="shared" si="7"/>
        <v>-1.2550568952354009</v>
      </c>
      <c r="N27" s="16">
        <f t="shared" ref="N27:N28" si="26">D27</f>
        <v>100.466679102101</v>
      </c>
      <c r="P27" s="7">
        <f t="shared" ref="P27:P28" si="27">H27</f>
        <v>3.0592800000000002</v>
      </c>
      <c r="S27" s="18">
        <v>44966.541666666701</v>
      </c>
      <c r="T27" s="19">
        <v>3.0592800000000002</v>
      </c>
      <c r="U27">
        <f t="shared" si="1"/>
        <v>97.407399102100996</v>
      </c>
      <c r="V27">
        <f t="shared" si="8"/>
        <v>97.409030038290098</v>
      </c>
      <c r="W27">
        <f t="shared" si="3"/>
        <v>2.7304668850356832E-3</v>
      </c>
      <c r="X27">
        <f t="shared" si="9"/>
        <v>-0.59731037136548282</v>
      </c>
      <c r="AG27">
        <f t="shared" si="4"/>
        <v>-0.66417957980036135</v>
      </c>
      <c r="AN27">
        <f t="shared" si="5"/>
        <v>0.99996694637305661</v>
      </c>
    </row>
    <row r="28" spans="1:40">
      <c r="A28" s="7">
        <v>43</v>
      </c>
      <c r="B28" s="10">
        <v>44966</v>
      </c>
      <c r="C28" s="11">
        <v>4.5138888888888902E-2</v>
      </c>
      <c r="D28" s="7">
        <v>100.457750488844</v>
      </c>
      <c r="E28" s="12">
        <v>44966.545138888898</v>
      </c>
      <c r="F28" s="7">
        <v>98.4238</v>
      </c>
      <c r="G28" s="12">
        <v>44966.545138888898</v>
      </c>
      <c r="H28" s="7">
        <v>3.0590000000000002</v>
      </c>
      <c r="I28" s="7">
        <f t="shared" si="0"/>
        <v>2.033950488843999</v>
      </c>
      <c r="J28" s="7">
        <f t="shared" si="6"/>
        <v>2.0444538636483336</v>
      </c>
      <c r="K28" s="7">
        <f t="shared" si="2"/>
        <v>8.3206419167345964E-3</v>
      </c>
      <c r="L28" s="7">
        <f t="shared" si="7"/>
        <v>-1.2623274633667467</v>
      </c>
      <c r="N28" s="16">
        <f t="shared" si="26"/>
        <v>100.457750488844</v>
      </c>
      <c r="P28" s="7">
        <f t="shared" si="27"/>
        <v>3.0590000000000002</v>
      </c>
      <c r="S28" s="18">
        <v>44966.545138888898</v>
      </c>
      <c r="T28" s="19">
        <v>3.0590000000000002</v>
      </c>
      <c r="U28">
        <f t="shared" si="1"/>
        <v>97.398750488844001</v>
      </c>
      <c r="V28">
        <f t="shared" si="8"/>
        <v>97.406342101091241</v>
      </c>
      <c r="W28">
        <f t="shared" si="3"/>
        <v>5.8152377902847049E-3</v>
      </c>
      <c r="X28" s="7">
        <f t="shared" si="9"/>
        <v>-1.3054689285315675</v>
      </c>
      <c r="Z28" s="7">
        <f>D28</f>
        <v>100.457750488844</v>
      </c>
      <c r="AB28" s="4">
        <f>T28</f>
        <v>3.0590000000000002</v>
      </c>
      <c r="AE28">
        <f>AC26</f>
        <v>3.0571232876712302</v>
      </c>
      <c r="AF28">
        <f t="shared" si="24"/>
        <v>-1.8767123287699583E-3</v>
      </c>
      <c r="AG28">
        <f t="shared" si="4"/>
        <v>-1.7857226513996238</v>
      </c>
      <c r="AN28">
        <f t="shared" si="5"/>
        <v>0.99991112861162734</v>
      </c>
    </row>
    <row r="29" spans="1:40">
      <c r="A29">
        <v>44</v>
      </c>
      <c r="B29" s="8">
        <v>44966</v>
      </c>
      <c r="C29" s="9">
        <v>4.8611111111111098E-2</v>
      </c>
      <c r="D29">
        <v>100.469644716516</v>
      </c>
      <c r="E29" s="1">
        <v>44966.548611111102</v>
      </c>
      <c r="F29">
        <v>98.426591245136194</v>
      </c>
      <c r="G29" s="1">
        <v>44966.548611111102</v>
      </c>
      <c r="H29">
        <v>3.0586770428015502</v>
      </c>
      <c r="I29">
        <f t="shared" si="0"/>
        <v>2.0430534713798068</v>
      </c>
      <c r="J29">
        <f t="shared" si="6"/>
        <v>2.0407050207749364</v>
      </c>
      <c r="K29">
        <f t="shared" si="2"/>
        <v>4.849483632356706E-3</v>
      </c>
      <c r="L29">
        <f t="shared" si="7"/>
        <v>0.484268178409965</v>
      </c>
      <c r="S29" s="18">
        <v>44966.548611111102</v>
      </c>
      <c r="T29" s="19">
        <v>3.0586770428015502</v>
      </c>
      <c r="U29">
        <f t="shared" si="1"/>
        <v>97.410967673714453</v>
      </c>
      <c r="V29">
        <f t="shared" si="8"/>
        <v>97.405705754886483</v>
      </c>
      <c r="W29">
        <f t="shared" si="3"/>
        <v>5.1293579930544947E-3</v>
      </c>
      <c r="X29">
        <f t="shared" si="9"/>
        <v>1.0258435529542347</v>
      </c>
      <c r="AG29" s="54">
        <f t="shared" si="4"/>
        <v>2.3788455344003978</v>
      </c>
      <c r="AI29" s="32">
        <f>D29</f>
        <v>100.469644716516</v>
      </c>
      <c r="AK29" s="46">
        <f>T29</f>
        <v>3.0586770428015502</v>
      </c>
      <c r="AN29">
        <f t="shared" si="5"/>
        <v>1.0001184002987735</v>
      </c>
    </row>
    <row r="30" spans="1:40">
      <c r="A30">
        <v>45</v>
      </c>
      <c r="B30" s="8">
        <v>44966</v>
      </c>
      <c r="C30" s="9">
        <v>5.2083333333333301E-2</v>
      </c>
      <c r="D30">
        <v>100.47095320715</v>
      </c>
      <c r="E30" s="1">
        <v>44966.552083333299</v>
      </c>
      <c r="F30">
        <v>98.431729710144893</v>
      </c>
      <c r="G30" s="1">
        <v>44966.552083333299</v>
      </c>
      <c r="H30">
        <v>3.0581394927536198</v>
      </c>
      <c r="I30">
        <f t="shared" si="0"/>
        <v>2.0392234970051106</v>
      </c>
      <c r="J30">
        <f t="shared" si="6"/>
        <v>2.0387424857429721</v>
      </c>
      <c r="K30">
        <f t="shared" si="2"/>
        <v>3.7318093589690398E-3</v>
      </c>
      <c r="L30">
        <f t="shared" si="7"/>
        <v>0.12889491822041904</v>
      </c>
      <c r="S30" s="18">
        <v>44966.552083333299</v>
      </c>
      <c r="T30" s="19">
        <v>3.0581394927536198</v>
      </c>
      <c r="U30">
        <f t="shared" si="1"/>
        <v>97.412813714396378</v>
      </c>
      <c r="V30">
        <f t="shared" si="8"/>
        <v>97.407510625651597</v>
      </c>
      <c r="W30">
        <f t="shared" si="3"/>
        <v>6.2400301396630725E-3</v>
      </c>
      <c r="X30">
        <f t="shared" si="9"/>
        <v>0.84984986067200963</v>
      </c>
      <c r="AG30">
        <f t="shared" si="4"/>
        <v>0.26169812680052473</v>
      </c>
      <c r="AN30">
        <f t="shared" si="5"/>
        <v>1.0000130237410283</v>
      </c>
    </row>
    <row r="31" spans="1:40">
      <c r="A31" s="7">
        <v>46</v>
      </c>
      <c r="B31" s="10">
        <v>44966</v>
      </c>
      <c r="C31" s="11">
        <v>5.5555555555555601E-2</v>
      </c>
      <c r="D31" s="7">
        <v>100.464859003735</v>
      </c>
      <c r="E31" s="12">
        <v>44966.555555555598</v>
      </c>
      <c r="F31" s="7">
        <v>98.433491358024696</v>
      </c>
      <c r="G31" s="12">
        <v>44966.555555555598</v>
      </c>
      <c r="H31" s="7">
        <v>3.0615987654320902</v>
      </c>
      <c r="I31" s="7">
        <f t="shared" si="0"/>
        <v>2.0313676457103043</v>
      </c>
      <c r="J31" s="7">
        <f t="shared" si="6"/>
        <v>2.0378815380317405</v>
      </c>
      <c r="K31" s="7">
        <f t="shared" si="2"/>
        <v>4.8641731609224336E-3</v>
      </c>
      <c r="L31" s="7">
        <f t="shared" si="7"/>
        <v>-1.3391571611321922</v>
      </c>
      <c r="N31" s="16">
        <f>D31</f>
        <v>100.464859003735</v>
      </c>
      <c r="P31" s="7">
        <f>H31</f>
        <v>3.0615987654320902</v>
      </c>
      <c r="S31" s="18">
        <v>44966.555555555598</v>
      </c>
      <c r="T31" s="19">
        <v>3.0615987654320902</v>
      </c>
      <c r="U31">
        <f t="shared" si="1"/>
        <v>97.403260238302906</v>
      </c>
      <c r="V31">
        <f t="shared" si="8"/>
        <v>97.409013875471246</v>
      </c>
      <c r="W31">
        <f t="shared" si="3"/>
        <v>4.1376500616096025E-3</v>
      </c>
      <c r="X31" s="7">
        <f t="shared" si="9"/>
        <v>-1.3905567369565133</v>
      </c>
      <c r="Z31" s="7">
        <f t="shared" ref="Z31:Z33" si="28">D31</f>
        <v>100.464859003735</v>
      </c>
      <c r="AB31" s="4">
        <f t="shared" ref="AB31:AB33" si="29">T31</f>
        <v>3.0615987654320902</v>
      </c>
      <c r="AG31">
        <f t="shared" si="4"/>
        <v>-1.2188406830006215</v>
      </c>
      <c r="AN31">
        <f t="shared" si="5"/>
        <v>0.99993934362897463</v>
      </c>
    </row>
    <row r="32" spans="1:40">
      <c r="A32">
        <v>47</v>
      </c>
      <c r="B32" s="8">
        <v>44966</v>
      </c>
      <c r="C32" s="9">
        <v>5.9027777777777797E-2</v>
      </c>
      <c r="D32">
        <v>100.438108221245</v>
      </c>
      <c r="E32" s="1">
        <v>44966.559027777803</v>
      </c>
      <c r="F32">
        <v>98.414721212121194</v>
      </c>
      <c r="G32" s="1">
        <v>44966.559027777803</v>
      </c>
      <c r="H32">
        <v>3.0600018939393898</v>
      </c>
      <c r="I32">
        <f t="shared" si="0"/>
        <v>2.0233870091238089</v>
      </c>
      <c r="J32">
        <f t="shared" si="6"/>
        <v>2.0313260506130746</v>
      </c>
      <c r="K32">
        <f t="shared" si="2"/>
        <v>6.4652860064470241E-3</v>
      </c>
      <c r="L32">
        <f t="shared" si="7"/>
        <v>-1.2279490004539788</v>
      </c>
      <c r="S32" s="18">
        <v>44966.559027777803</v>
      </c>
      <c r="T32" s="19">
        <v>3.0600018939393898</v>
      </c>
      <c r="U32">
        <f t="shared" si="1"/>
        <v>97.378106327305616</v>
      </c>
      <c r="V32">
        <f t="shared" si="8"/>
        <v>97.398060093334962</v>
      </c>
      <c r="W32">
        <f t="shared" si="3"/>
        <v>1.4638574849410417E-2</v>
      </c>
      <c r="X32" s="7">
        <f t="shared" si="9"/>
        <v>-1.3630948527854472</v>
      </c>
      <c r="Z32" s="7">
        <f t="shared" si="28"/>
        <v>100.438108221245</v>
      </c>
      <c r="AB32" s="4">
        <f t="shared" si="29"/>
        <v>3.0600018939393898</v>
      </c>
      <c r="AG32" s="32">
        <f t="shared" si="4"/>
        <v>-5.3501564979995919</v>
      </c>
      <c r="AH32" s="46">
        <f t="shared" ref="AH32:AH34" si="30">D32</f>
        <v>100.438108221245</v>
      </c>
      <c r="AI32">
        <f>AI29</f>
        <v>100.469644716516</v>
      </c>
      <c r="AJ32">
        <f t="shared" si="25"/>
        <v>3.1536495270998444E-2</v>
      </c>
      <c r="AK32">
        <f>AK29</f>
        <v>3.0586770428015502</v>
      </c>
      <c r="AL32" s="32">
        <f t="shared" ref="AL32:AL34" si="31">T32</f>
        <v>3.0600018939393898</v>
      </c>
      <c r="AM32">
        <f t="shared" ref="AM32:AM51" si="32">AK32-AL32</f>
        <v>-1.3248511378396444E-3</v>
      </c>
      <c r="AN32">
        <f t="shared" si="5"/>
        <v>0.99973372995537668</v>
      </c>
    </row>
    <row r="33" spans="1:40">
      <c r="A33" s="7">
        <v>48</v>
      </c>
      <c r="B33" s="10">
        <v>44966</v>
      </c>
      <c r="C33" s="11">
        <v>6.25E-2</v>
      </c>
      <c r="D33" s="7">
        <v>100.405854743376</v>
      </c>
      <c r="E33" s="12">
        <v>44966.5625</v>
      </c>
      <c r="F33" s="7">
        <v>98.397233928571396</v>
      </c>
      <c r="G33" s="12">
        <v>44966.5625</v>
      </c>
      <c r="H33" s="7">
        <v>3.0624613095237998</v>
      </c>
      <c r="I33" s="7">
        <f t="shared" si="0"/>
        <v>2.0086208148046012</v>
      </c>
      <c r="J33" s="7">
        <f t="shared" si="6"/>
        <v>2.0211251565462383</v>
      </c>
      <c r="K33" s="7">
        <f t="shared" si="2"/>
        <v>9.423076704741384E-3</v>
      </c>
      <c r="L33" s="7">
        <f t="shared" si="7"/>
        <v>-1.326991399247051</v>
      </c>
      <c r="N33" s="16">
        <f>D33</f>
        <v>100.405854743376</v>
      </c>
      <c r="P33" s="7">
        <f>H33</f>
        <v>3.0624613095237998</v>
      </c>
      <c r="S33" s="18">
        <v>44966.5625</v>
      </c>
      <c r="T33" s="19">
        <v>3.06009821428571</v>
      </c>
      <c r="U33">
        <f t="shared" si="1"/>
        <v>97.345756529090281</v>
      </c>
      <c r="V33">
        <f t="shared" si="8"/>
        <v>97.375707698232929</v>
      </c>
      <c r="W33">
        <f t="shared" si="3"/>
        <v>2.3536980964343101E-2</v>
      </c>
      <c r="X33" s="7">
        <f t="shared" si="9"/>
        <v>-1.2725153318525766</v>
      </c>
      <c r="Z33" s="7">
        <f t="shared" si="28"/>
        <v>100.405854743376</v>
      </c>
      <c r="AB33" s="4">
        <f t="shared" si="29"/>
        <v>3.06009821428571</v>
      </c>
      <c r="AG33" s="32">
        <f t="shared" si="4"/>
        <v>-6.4506955738011129</v>
      </c>
      <c r="AH33" s="46">
        <f t="shared" si="30"/>
        <v>100.405854743376</v>
      </c>
      <c r="AL33" s="32">
        <f t="shared" si="31"/>
        <v>3.06009821428571</v>
      </c>
      <c r="AN33">
        <f t="shared" si="5"/>
        <v>0.99967887210900108</v>
      </c>
    </row>
    <row r="34" spans="1:40">
      <c r="A34">
        <v>49</v>
      </c>
      <c r="B34" s="8">
        <v>44966</v>
      </c>
      <c r="C34" s="9">
        <v>6.5972222222222196E-2</v>
      </c>
      <c r="D34">
        <v>100.392646337983</v>
      </c>
      <c r="E34" s="1">
        <v>44966.565972222197</v>
      </c>
      <c r="F34">
        <v>98.385131561461705</v>
      </c>
      <c r="G34" s="1">
        <v>44966.565972222197</v>
      </c>
      <c r="H34">
        <v>3.0637352159468398</v>
      </c>
      <c r="I34">
        <f t="shared" si="0"/>
        <v>2.0075147765212904</v>
      </c>
      <c r="J34">
        <f t="shared" si="6"/>
        <v>2.0131742001499</v>
      </c>
      <c r="K34">
        <f t="shared" si="2"/>
        <v>7.235649269379126E-3</v>
      </c>
      <c r="L34">
        <f t="shared" si="7"/>
        <v>-0.78215836864287747</v>
      </c>
      <c r="S34" s="18">
        <v>44966.565972222197</v>
      </c>
      <c r="T34" s="19">
        <v>3.0619323432343202</v>
      </c>
      <c r="U34">
        <f t="shared" si="1"/>
        <v>97.330713994748677</v>
      </c>
      <c r="V34">
        <f t="shared" si="8"/>
        <v>97.351525617048196</v>
      </c>
      <c r="W34">
        <f t="shared" si="3"/>
        <v>1.977321552330244E-2</v>
      </c>
      <c r="X34">
        <f t="shared" si="9"/>
        <v>-1.0525158275340969</v>
      </c>
      <c r="AG34" s="32">
        <f t="shared" si="4"/>
        <v>-2.6416810786002998</v>
      </c>
      <c r="AH34" s="46">
        <f t="shared" si="30"/>
        <v>100.392646337983</v>
      </c>
      <c r="AL34" s="32">
        <f t="shared" si="31"/>
        <v>3.0619323432343202</v>
      </c>
      <c r="AN34">
        <f t="shared" si="5"/>
        <v>0.99986844984859935</v>
      </c>
    </row>
    <row r="35" spans="1:40">
      <c r="A35" s="4">
        <v>50</v>
      </c>
      <c r="B35" s="13">
        <v>44966</v>
      </c>
      <c r="C35" s="14">
        <v>6.9444444444444406E-2</v>
      </c>
      <c r="D35" s="4">
        <v>100.394932049445</v>
      </c>
      <c r="E35" s="15">
        <v>44966.569444444402</v>
      </c>
      <c r="F35" s="4">
        <v>98.375916091953997</v>
      </c>
      <c r="G35" s="15">
        <v>44966.569444444402</v>
      </c>
      <c r="H35" s="4">
        <v>3.0648639846743202</v>
      </c>
      <c r="I35" s="4">
        <f t="shared" si="0"/>
        <v>2.0190159574910069</v>
      </c>
      <c r="J35" s="4">
        <f t="shared" si="6"/>
        <v>2.0117171829389662</v>
      </c>
      <c r="K35" s="4">
        <f t="shared" si="2"/>
        <v>5.1807279181067187E-3</v>
      </c>
      <c r="L35" s="4">
        <f t="shared" si="7"/>
        <v>1.4088318605830334</v>
      </c>
      <c r="M35" s="17">
        <f>D35</f>
        <v>100.394932049445</v>
      </c>
      <c r="N35" s="5">
        <f>AVERAGE(N25:N33)</f>
        <v>100.45218081703939</v>
      </c>
      <c r="O35" s="5">
        <f t="shared" si="21"/>
        <v>5.7248767594387573E-2</v>
      </c>
      <c r="P35">
        <f>AVERAGE(P25:P33)</f>
        <v>3.0604680149911783</v>
      </c>
      <c r="Q35" s="4">
        <f>H35</f>
        <v>3.0648639846743202</v>
      </c>
      <c r="R35">
        <f t="shared" si="23"/>
        <v>-4.3959696831419315E-3</v>
      </c>
      <c r="S35" s="18">
        <v>44966.569444444402</v>
      </c>
      <c r="T35" s="19">
        <v>3.0629258064516098</v>
      </c>
      <c r="U35">
        <f t="shared" si="1"/>
        <v>97.332006242993387</v>
      </c>
      <c r="V35">
        <f t="shared" si="8"/>
        <v>97.336158922277448</v>
      </c>
      <c r="W35">
        <f t="shared" si="3"/>
        <v>6.8070071143286944E-3</v>
      </c>
      <c r="X35">
        <f t="shared" si="9"/>
        <v>-0.61005948933416299</v>
      </c>
      <c r="AG35">
        <f t="shared" si="4"/>
        <v>0.4571422924016133</v>
      </c>
      <c r="AN35">
        <f t="shared" si="5"/>
        <v>1.0000227677180091</v>
      </c>
    </row>
    <row r="36" spans="1:40">
      <c r="A36">
        <v>51</v>
      </c>
      <c r="B36" s="8">
        <v>44966</v>
      </c>
      <c r="C36" s="9">
        <v>7.2916666666666699E-2</v>
      </c>
      <c r="D36">
        <v>100.400930248424</v>
      </c>
      <c r="E36" s="1">
        <v>44966.572916666701</v>
      </c>
      <c r="F36">
        <v>98.386384194528802</v>
      </c>
      <c r="G36" s="1">
        <v>44966.572916666701</v>
      </c>
      <c r="H36">
        <v>3.0638601823708198</v>
      </c>
      <c r="I36">
        <f t="shared" si="0"/>
        <v>2.0145460538952022</v>
      </c>
      <c r="J36">
        <f t="shared" si="6"/>
        <v>2.0136922626358333</v>
      </c>
      <c r="K36">
        <f t="shared" ref="K36:K56" si="33">_xlfn.STDEV.P(I34:I36)</f>
        <v>4.7339913082918138E-3</v>
      </c>
      <c r="L36">
        <f t="shared" si="7"/>
        <v>0.18035336437425462</v>
      </c>
      <c r="S36" s="18">
        <v>44966.572916666701</v>
      </c>
      <c r="T36" s="19">
        <v>3.0634070234113699</v>
      </c>
      <c r="U36">
        <f t="shared" si="1"/>
        <v>97.337523225012632</v>
      </c>
      <c r="V36">
        <f t="shared" si="8"/>
        <v>97.333414487584903</v>
      </c>
      <c r="W36">
        <f t="shared" ref="W36:W57" si="34">_xlfn.STDEV.P(U34:U36)</f>
        <v>2.952825631947464E-3</v>
      </c>
      <c r="X36" s="4">
        <f t="shared" si="9"/>
        <v>1.3914595509042631</v>
      </c>
      <c r="Y36" s="4">
        <f>D36</f>
        <v>100.400930248424</v>
      </c>
      <c r="Z36">
        <f>AVERAGE(Z28:Z33)</f>
        <v>100.44164311429999</v>
      </c>
      <c r="AA36">
        <f t="shared" si="17"/>
        <v>4.0712865875988768E-2</v>
      </c>
      <c r="AB36">
        <f>AVERAGE(AB28:AB33)</f>
        <v>3.0601747184142978</v>
      </c>
      <c r="AC36" s="7">
        <f>T36</f>
        <v>3.0634070234113699</v>
      </c>
      <c r="AD36">
        <f t="shared" si="19"/>
        <v>-3.2323049970721662E-3</v>
      </c>
      <c r="AG36">
        <f t="shared" si="4"/>
        <v>1.1996397958000671</v>
      </c>
      <c r="AN36">
        <f t="shared" si="5"/>
        <v>1.0000597460335552</v>
      </c>
    </row>
    <row r="37" spans="1:40">
      <c r="A37">
        <v>52</v>
      </c>
      <c r="B37" s="8">
        <v>44966</v>
      </c>
      <c r="C37" s="9">
        <v>7.6388888888888895E-2</v>
      </c>
      <c r="D37">
        <v>100.390264029978</v>
      </c>
      <c r="E37" s="1">
        <v>44966.576388888898</v>
      </c>
      <c r="F37">
        <v>98.377267441860397</v>
      </c>
      <c r="G37" s="1">
        <v>44966.576388888898</v>
      </c>
      <c r="H37">
        <v>3.0646604651162699</v>
      </c>
      <c r="I37">
        <f t="shared" si="0"/>
        <v>2.012996588117602</v>
      </c>
      <c r="J37">
        <f t="shared" si="6"/>
        <v>2.0155195331679372</v>
      </c>
      <c r="K37">
        <f t="shared" si="33"/>
        <v>2.5519859370308237E-3</v>
      </c>
      <c r="L37">
        <f t="shared" si="7"/>
        <v>-0.9886202794952007</v>
      </c>
      <c r="S37" s="18">
        <v>44966.576388888898</v>
      </c>
      <c r="T37" s="19">
        <v>3.0601240000000001</v>
      </c>
      <c r="U37">
        <f t="shared" si="1"/>
        <v>97.330140029977997</v>
      </c>
      <c r="V37">
        <f t="shared" si="8"/>
        <v>97.333223165994681</v>
      </c>
      <c r="W37">
        <f t="shared" si="34"/>
        <v>3.1345992219267206E-3</v>
      </c>
      <c r="X37">
        <f t="shared" si="9"/>
        <v>-0.98358220569876198</v>
      </c>
      <c r="AG37" s="32">
        <f t="shared" si="4"/>
        <v>-2.133243689200981</v>
      </c>
      <c r="AH37" s="46">
        <f>D37</f>
        <v>100.390264029978</v>
      </c>
      <c r="AL37" s="32">
        <f>T37</f>
        <v>3.0601240000000001</v>
      </c>
      <c r="AN37">
        <f t="shared" si="5"/>
        <v>0.99989376374880579</v>
      </c>
    </row>
    <row r="38" spans="1:40">
      <c r="A38" s="7">
        <v>53</v>
      </c>
      <c r="B38" s="10">
        <v>44966</v>
      </c>
      <c r="C38" s="11">
        <v>7.9861111111111105E-2</v>
      </c>
      <c r="D38" s="7">
        <v>100.382751801136</v>
      </c>
      <c r="E38" s="12">
        <v>44966.579861111102</v>
      </c>
      <c r="F38" s="7">
        <v>98.374774207188096</v>
      </c>
      <c r="G38" s="12">
        <v>44966.579861111102</v>
      </c>
      <c r="H38" s="7">
        <v>3.06500317124735</v>
      </c>
      <c r="I38" s="7">
        <f t="shared" si="0"/>
        <v>2.0079775939478992</v>
      </c>
      <c r="J38" s="7">
        <f t="shared" si="6"/>
        <v>2.011840078653568</v>
      </c>
      <c r="K38" s="7">
        <f t="shared" si="33"/>
        <v>2.8034861779733565E-3</v>
      </c>
      <c r="L38" s="7">
        <f t="shared" si="7"/>
        <v>-1.3777434452917259</v>
      </c>
      <c r="N38" s="16">
        <f>D38</f>
        <v>100.382751801136</v>
      </c>
      <c r="P38" s="7">
        <f>H38</f>
        <v>3.06500317124735</v>
      </c>
      <c r="S38" s="18">
        <v>44966.579861111102</v>
      </c>
      <c r="T38" s="19">
        <v>3.06500533807829</v>
      </c>
      <c r="U38">
        <f t="shared" si="1"/>
        <v>97.317746463057702</v>
      </c>
      <c r="V38">
        <f t="shared" si="8"/>
        <v>97.32846990601611</v>
      </c>
      <c r="W38">
        <f t="shared" si="34"/>
        <v>8.1597411679349731E-3</v>
      </c>
      <c r="X38" s="7">
        <f t="shared" si="9"/>
        <v>-1.3141891069471325</v>
      </c>
      <c r="Z38" s="7">
        <f>D38</f>
        <v>100.382751801136</v>
      </c>
      <c r="AB38" s="4">
        <f>T38</f>
        <v>3.06500533807829</v>
      </c>
      <c r="AE38">
        <f>AC36</f>
        <v>3.0634070234113699</v>
      </c>
      <c r="AF38">
        <f t="shared" si="24"/>
        <v>-1.5983146669200643E-3</v>
      </c>
      <c r="AG38">
        <f t="shared" si="4"/>
        <v>-1.502445768400662</v>
      </c>
      <c r="AN38">
        <f t="shared" si="5"/>
        <v>0.99992516974714041</v>
      </c>
    </row>
    <row r="39" spans="1:40">
      <c r="A39">
        <v>54</v>
      </c>
      <c r="B39" s="8">
        <v>44966</v>
      </c>
      <c r="C39" s="9">
        <v>8.3333333333333301E-2</v>
      </c>
      <c r="D39">
        <v>100.39142228267799</v>
      </c>
      <c r="E39" s="1">
        <v>44966.583333333299</v>
      </c>
      <c r="F39">
        <v>98.382168493150601</v>
      </c>
      <c r="G39" s="1">
        <v>44966.583333333299</v>
      </c>
      <c r="H39">
        <v>3.06635616438356</v>
      </c>
      <c r="I39">
        <f t="shared" si="0"/>
        <v>2.0092537895273921</v>
      </c>
      <c r="J39">
        <f t="shared" si="6"/>
        <v>2.0100759905309644</v>
      </c>
      <c r="K39">
        <f t="shared" si="33"/>
        <v>2.129880510980849E-3</v>
      </c>
      <c r="L39">
        <f t="shared" si="7"/>
        <v>-0.386031516478684</v>
      </c>
      <c r="S39" s="18">
        <v>44966.583333333299</v>
      </c>
      <c r="T39" s="19">
        <v>3.0648900000000001</v>
      </c>
      <c r="U39">
        <f t="shared" si="1"/>
        <v>97.326532282677988</v>
      </c>
      <c r="V39">
        <f t="shared" si="8"/>
        <v>97.324806258571229</v>
      </c>
      <c r="W39">
        <f t="shared" si="34"/>
        <v>5.2047731083940327E-3</v>
      </c>
      <c r="X39">
        <f t="shared" si="9"/>
        <v>0.33162331398755324</v>
      </c>
      <c r="AG39">
        <f t="shared" si="4"/>
        <v>1.7340963083995575</v>
      </c>
      <c r="AN39">
        <f t="shared" si="5"/>
        <v>1.0000863742165504</v>
      </c>
    </row>
    <row r="40" spans="1:40">
      <c r="A40" s="4">
        <v>55</v>
      </c>
      <c r="B40" s="13">
        <v>44966</v>
      </c>
      <c r="C40" s="14">
        <v>8.6805555555555594E-2</v>
      </c>
      <c r="D40" s="4">
        <v>100.404474698417</v>
      </c>
      <c r="E40" s="15">
        <v>44966.586805555598</v>
      </c>
      <c r="F40" s="4">
        <v>98.384987360594707</v>
      </c>
      <c r="G40" s="15">
        <v>44966.586805555598</v>
      </c>
      <c r="H40" s="4">
        <v>3.0649814126393999</v>
      </c>
      <c r="I40" s="4">
        <f t="shared" si="0"/>
        <v>2.0194873378222979</v>
      </c>
      <c r="J40" s="4">
        <f t="shared" si="6"/>
        <v>2.0122395737658629</v>
      </c>
      <c r="K40" s="4">
        <f t="shared" si="33"/>
        <v>5.151357856759139E-3</v>
      </c>
      <c r="L40" s="4">
        <f t="shared" si="7"/>
        <v>1.4069618648071911</v>
      </c>
      <c r="M40" s="17">
        <f>D40</f>
        <v>100.404474698417</v>
      </c>
      <c r="N40" s="5">
        <f>N38</f>
        <v>100.382751801136</v>
      </c>
      <c r="O40" s="5">
        <f t="shared" si="21"/>
        <v>-2.1722897281009068E-2</v>
      </c>
      <c r="P40">
        <f>P38</f>
        <v>3.06500317124735</v>
      </c>
      <c r="Q40" s="4">
        <f>H40</f>
        <v>3.0649814126393999</v>
      </c>
      <c r="R40">
        <f t="shared" si="23"/>
        <v>2.1758607950062014E-5</v>
      </c>
      <c r="S40" s="18">
        <v>44966.586805555598</v>
      </c>
      <c r="T40" s="19">
        <v>3.06430635451505</v>
      </c>
      <c r="U40">
        <f t="shared" si="1"/>
        <v>97.340168343901951</v>
      </c>
      <c r="V40">
        <f t="shared" si="8"/>
        <v>97.328149029879214</v>
      </c>
      <c r="W40">
        <f t="shared" si="34"/>
        <v>9.22480672906573E-3</v>
      </c>
      <c r="X40" s="4">
        <f t="shared" si="9"/>
        <v>1.3029339666127011</v>
      </c>
      <c r="Y40" s="4">
        <f t="shared" ref="Y40:Y41" si="35">D40</f>
        <v>100.404474698417</v>
      </c>
      <c r="Z40">
        <f>Z38</f>
        <v>100.382751801136</v>
      </c>
      <c r="AA40">
        <f t="shared" si="17"/>
        <v>-2.1722897281009068E-2</v>
      </c>
      <c r="AB40">
        <f>AB38</f>
        <v>3.06500533807829</v>
      </c>
      <c r="AC40" s="7">
        <f t="shared" ref="AC40:AC41" si="36">T40</f>
        <v>3.06430635451505</v>
      </c>
      <c r="AD40">
        <f t="shared" si="19"/>
        <v>6.9898356324005206E-4</v>
      </c>
      <c r="AG40" s="54">
        <f t="shared" si="4"/>
        <v>2.6104831478022561</v>
      </c>
      <c r="AH40">
        <f>AVERAGE(AH33:AH37)</f>
        <v>100.39625503711234</v>
      </c>
      <c r="AI40" s="32">
        <f>D40</f>
        <v>100.404474698417</v>
      </c>
      <c r="AJ40">
        <f t="shared" si="25"/>
        <v>8.2196613046647826E-3</v>
      </c>
      <c r="AK40" s="46">
        <f>T40</f>
        <v>3.06430635451505</v>
      </c>
      <c r="AN40">
        <f t="shared" si="5"/>
        <v>1.0001300152487358</v>
      </c>
    </row>
    <row r="41" spans="1:40">
      <c r="A41" s="7">
        <v>56</v>
      </c>
      <c r="B41" s="10">
        <v>44966</v>
      </c>
      <c r="C41" s="11">
        <v>9.0277777777777804E-2</v>
      </c>
      <c r="D41" s="7">
        <v>100.408299721294</v>
      </c>
      <c r="E41" s="12">
        <v>44966.590277777803</v>
      </c>
      <c r="F41" s="7">
        <v>98.7512780645161</v>
      </c>
      <c r="G41" s="12">
        <v>44966.590277777803</v>
      </c>
      <c r="H41" s="7">
        <v>3.02107741935483</v>
      </c>
      <c r="I41" s="7">
        <f t="shared" si="0"/>
        <v>1.6570216567778999</v>
      </c>
      <c r="J41" s="7">
        <f t="shared" si="6"/>
        <v>1.8952542613758634</v>
      </c>
      <c r="K41" s="7">
        <f t="shared" si="33"/>
        <v>0.16850768884104017</v>
      </c>
      <c r="L41" s="7">
        <f t="shared" si="7"/>
        <v>-1.413778838440408</v>
      </c>
      <c r="N41" s="16">
        <f>D41</f>
        <v>100.408299721294</v>
      </c>
      <c r="P41" s="7">
        <f>H41</f>
        <v>3.02107741935483</v>
      </c>
      <c r="S41" s="18">
        <v>44966.590277777803</v>
      </c>
      <c r="T41" s="19">
        <v>3.01178888888888</v>
      </c>
      <c r="U41">
        <f t="shared" si="1"/>
        <v>97.396510832405113</v>
      </c>
      <c r="V41">
        <f t="shared" si="8"/>
        <v>97.354403819661684</v>
      </c>
      <c r="W41">
        <f t="shared" si="34"/>
        <v>3.0290107659733737E-2</v>
      </c>
      <c r="X41" s="4">
        <f t="shared" si="9"/>
        <v>1.3901242351609138</v>
      </c>
      <c r="Y41" s="4">
        <f t="shared" si="35"/>
        <v>100.408299721294</v>
      </c>
      <c r="AC41" s="7">
        <f t="shared" si="36"/>
        <v>3.01178888888888</v>
      </c>
      <c r="AG41">
        <f t="shared" si="4"/>
        <v>0.76500457539907529</v>
      </c>
      <c r="AN41">
        <f t="shared" si="5"/>
        <v>1.0000380961395245</v>
      </c>
    </row>
    <row r="42" spans="1:40">
      <c r="A42">
        <v>57</v>
      </c>
      <c r="B42" s="8">
        <v>44966</v>
      </c>
      <c r="C42" s="9">
        <v>9.375E-2</v>
      </c>
      <c r="D42">
        <v>100.402346371747</v>
      </c>
      <c r="E42" s="1">
        <v>44966.59375</v>
      </c>
      <c r="F42">
        <v>98.387887106017104</v>
      </c>
      <c r="G42" s="1">
        <v>44966.59375</v>
      </c>
      <c r="H42">
        <v>3.0634040114613099</v>
      </c>
      <c r="I42">
        <f t="shared" si="0"/>
        <v>2.0144592657298972</v>
      </c>
      <c r="J42">
        <f t="shared" si="6"/>
        <v>1.8969894201100317</v>
      </c>
      <c r="K42">
        <f t="shared" si="33"/>
        <v>0.16969524832516888</v>
      </c>
      <c r="L42">
        <f t="shared" si="7"/>
        <v>0.69224004077456891</v>
      </c>
      <c r="S42" s="18">
        <v>44966.59375</v>
      </c>
      <c r="T42" s="19">
        <v>3.0630945558739202</v>
      </c>
      <c r="U42">
        <f t="shared" si="1"/>
        <v>97.339251815873084</v>
      </c>
      <c r="V42">
        <f t="shared" si="8"/>
        <v>97.35864366406004</v>
      </c>
      <c r="W42">
        <f t="shared" si="34"/>
        <v>2.6778745735651106E-2</v>
      </c>
      <c r="X42">
        <f t="shared" si="9"/>
        <v>-0.72415072678849057</v>
      </c>
      <c r="AG42">
        <f t="shared" si="4"/>
        <v>-1.1906699093998441</v>
      </c>
      <c r="AN42">
        <f t="shared" si="5"/>
        <v>0.99994070859118689</v>
      </c>
    </row>
    <row r="43" spans="1:40">
      <c r="A43">
        <v>58</v>
      </c>
      <c r="B43" s="8">
        <v>44966</v>
      </c>
      <c r="C43" s="9">
        <v>9.7222222222222196E-2</v>
      </c>
      <c r="D43">
        <v>100.411701393816</v>
      </c>
      <c r="E43" s="1">
        <v>44966.597222222197</v>
      </c>
      <c r="F43">
        <v>98.393609090909095</v>
      </c>
      <c r="G43" s="1">
        <v>44966.597222222197</v>
      </c>
      <c r="H43">
        <v>3.0626988636363599</v>
      </c>
      <c r="I43">
        <f t="shared" si="0"/>
        <v>2.0180923029069078</v>
      </c>
      <c r="J43">
        <f t="shared" si="6"/>
        <v>1.8965244084715682</v>
      </c>
      <c r="K43">
        <f t="shared" si="33"/>
        <v>0.1693605144682227</v>
      </c>
      <c r="L43">
        <f t="shared" si="7"/>
        <v>0.71780541537118125</v>
      </c>
      <c r="S43" s="18">
        <v>44966.597222222197</v>
      </c>
      <c r="T43" s="19">
        <v>3.0618453333333302</v>
      </c>
      <c r="U43">
        <f t="shared" si="1"/>
        <v>97.349856060482679</v>
      </c>
      <c r="V43">
        <f t="shared" si="8"/>
        <v>97.361872902920297</v>
      </c>
      <c r="W43">
        <f t="shared" si="34"/>
        <v>2.4872369143041809E-2</v>
      </c>
      <c r="X43">
        <f t="shared" si="9"/>
        <v>-0.48314024162749497</v>
      </c>
      <c r="AG43">
        <f t="shared" si="4"/>
        <v>1.8710044138003923</v>
      </c>
      <c r="AN43">
        <f t="shared" si="5"/>
        <v>1.0000931753331179</v>
      </c>
    </row>
    <row r="44" spans="1:40">
      <c r="A44" s="4">
        <v>59</v>
      </c>
      <c r="B44" s="13">
        <v>44966</v>
      </c>
      <c r="C44" s="14">
        <v>0.100694444444444</v>
      </c>
      <c r="D44" s="4">
        <v>100.43113424146</v>
      </c>
      <c r="E44" s="15">
        <v>44966.600694444402</v>
      </c>
      <c r="F44" s="4">
        <v>98.392667724867707</v>
      </c>
      <c r="G44" s="15">
        <v>44966.600694444402</v>
      </c>
      <c r="H44" s="4">
        <v>3.06281746031746</v>
      </c>
      <c r="I44" s="4">
        <f t="shared" si="0"/>
        <v>2.0384665165922939</v>
      </c>
      <c r="J44" s="4">
        <f t="shared" si="6"/>
        <v>2.0236726950763662</v>
      </c>
      <c r="K44" s="4">
        <f t="shared" si="33"/>
        <v>1.0565434399216717E-2</v>
      </c>
      <c r="L44" s="4">
        <f t="shared" si="7"/>
        <v>1.400209490394881</v>
      </c>
      <c r="M44" s="17">
        <f>D44</f>
        <v>100.43113424146</v>
      </c>
      <c r="N44" s="5">
        <f>N41</f>
        <v>100.408299721294</v>
      </c>
      <c r="O44" s="5">
        <f t="shared" si="21"/>
        <v>-2.2834520166000516E-2</v>
      </c>
      <c r="P44">
        <f>P41</f>
        <v>3.02107741935483</v>
      </c>
      <c r="Q44" s="4">
        <f>H44</f>
        <v>3.06281746031746</v>
      </c>
      <c r="R44">
        <f t="shared" si="23"/>
        <v>-4.1740040962630065E-2</v>
      </c>
      <c r="S44" s="18">
        <v>44966.600694444402</v>
      </c>
      <c r="T44" s="19">
        <v>3.0616526666666601</v>
      </c>
      <c r="U44">
        <f t="shared" si="1"/>
        <v>97.36948157479334</v>
      </c>
      <c r="V44">
        <f t="shared" si="8"/>
        <v>97.35286315038303</v>
      </c>
      <c r="W44">
        <f t="shared" si="34"/>
        <v>1.2523085970740163E-2</v>
      </c>
      <c r="X44" s="4">
        <f t="shared" si="9"/>
        <v>1.3270231035017386</v>
      </c>
      <c r="Y44" s="4">
        <f>D44</f>
        <v>100.43113424146</v>
      </c>
      <c r="AC44" s="7">
        <f>T44</f>
        <v>3.0616526666666601</v>
      </c>
      <c r="AG44" s="54">
        <f t="shared" si="4"/>
        <v>3.886569528799555</v>
      </c>
      <c r="AI44" s="32">
        <f t="shared" ref="AI44:AI50" si="37">D44</f>
        <v>100.43113424146</v>
      </c>
      <c r="AK44" s="46">
        <f t="shared" ref="AK44:AK50" si="38">T44</f>
        <v>3.0616526666666601</v>
      </c>
      <c r="AN44">
        <f t="shared" si="5"/>
        <v>1.0001935317037183</v>
      </c>
    </row>
    <row r="45" spans="1:40">
      <c r="A45">
        <v>60</v>
      </c>
      <c r="B45" s="8">
        <v>44966</v>
      </c>
      <c r="C45" s="9">
        <v>0.104166666666667</v>
      </c>
      <c r="D45">
        <v>100.444423876318</v>
      </c>
      <c r="E45" s="1">
        <v>44966.604166666701</v>
      </c>
      <c r="F45">
        <v>98.412681651376104</v>
      </c>
      <c r="G45" s="1">
        <v>44966.604166666701</v>
      </c>
      <c r="H45">
        <v>3.0623279816513702</v>
      </c>
      <c r="I45">
        <f t="shared" si="0"/>
        <v>2.0317422249418939</v>
      </c>
      <c r="J45">
        <f t="shared" si="6"/>
        <v>2.0294336814803651</v>
      </c>
      <c r="K45">
        <f t="shared" si="33"/>
        <v>8.4764055082237732E-3</v>
      </c>
      <c r="L45">
        <f t="shared" si="7"/>
        <v>0.27234934186302528</v>
      </c>
      <c r="S45" s="18">
        <v>44966.604166666701</v>
      </c>
      <c r="T45" s="19">
        <v>3.0597842809364502</v>
      </c>
      <c r="U45">
        <f t="shared" si="1"/>
        <v>97.384639595381543</v>
      </c>
      <c r="V45">
        <f t="shared" si="8"/>
        <v>97.367992410219188</v>
      </c>
      <c r="W45">
        <f t="shared" si="34"/>
        <v>1.4239306709757187E-2</v>
      </c>
      <c r="X45">
        <f t="shared" si="9"/>
        <v>1.1691008208249627</v>
      </c>
      <c r="AG45" s="54">
        <f t="shared" si="4"/>
        <v>2.6579269715995224</v>
      </c>
      <c r="AI45" s="32">
        <f t="shared" si="37"/>
        <v>100.444423876318</v>
      </c>
      <c r="AK45" s="46">
        <f t="shared" si="38"/>
        <v>3.0597842809364502</v>
      </c>
      <c r="AN45">
        <f t="shared" si="5"/>
        <v>1.0001323258465453</v>
      </c>
    </row>
    <row r="46" spans="1:40">
      <c r="A46" s="4">
        <v>61</v>
      </c>
      <c r="B46" s="13">
        <v>44966</v>
      </c>
      <c r="C46" s="14">
        <v>0.10763888888888901</v>
      </c>
      <c r="D46" s="4">
        <v>100.464423200727</v>
      </c>
      <c r="E46" s="15">
        <v>44966.607638888898</v>
      </c>
      <c r="F46" s="4">
        <v>98.408234219269104</v>
      </c>
      <c r="G46" s="15">
        <v>44966.607638888898</v>
      </c>
      <c r="H46" s="4">
        <v>3.0610272425249101</v>
      </c>
      <c r="I46" s="4">
        <f t="shared" si="0"/>
        <v>2.0561889814578933</v>
      </c>
      <c r="J46" s="4">
        <f t="shared" si="6"/>
        <v>2.0421325743306937</v>
      </c>
      <c r="K46" s="4">
        <f t="shared" si="33"/>
        <v>1.0311513323920989E-2</v>
      </c>
      <c r="L46" s="4">
        <f t="shared" si="7"/>
        <v>1.3631759651215365</v>
      </c>
      <c r="M46" s="17">
        <f>D46</f>
        <v>100.464423200727</v>
      </c>
      <c r="Q46" s="4">
        <f>H46</f>
        <v>3.0610272425249101</v>
      </c>
      <c r="S46" s="18">
        <v>44966.607638888898</v>
      </c>
      <c r="T46" s="19">
        <v>3.0610298969072098</v>
      </c>
      <c r="U46">
        <f t="shared" si="1"/>
        <v>97.403393303819783</v>
      </c>
      <c r="V46">
        <f t="shared" si="8"/>
        <v>97.385838157998208</v>
      </c>
      <c r="W46">
        <f t="shared" si="34"/>
        <v>1.3870322170021676E-2</v>
      </c>
      <c r="X46" s="4">
        <f t="shared" si="9"/>
        <v>1.2656624414620636</v>
      </c>
      <c r="Y46" s="4">
        <f>D46</f>
        <v>100.464423200727</v>
      </c>
      <c r="AC46" s="7">
        <f>T46</f>
        <v>3.0610298969072098</v>
      </c>
      <c r="AG46" s="54">
        <f t="shared" si="4"/>
        <v>3.9998648817999083</v>
      </c>
      <c r="AI46" s="32">
        <f t="shared" si="37"/>
        <v>100.464423200727</v>
      </c>
      <c r="AK46" s="46">
        <f t="shared" si="38"/>
        <v>3.0610298969072098</v>
      </c>
      <c r="AN46">
        <f t="shared" si="5"/>
        <v>1.0001991083590029</v>
      </c>
    </row>
    <row r="47" spans="1:40">
      <c r="A47">
        <v>62</v>
      </c>
      <c r="B47" s="8">
        <v>44966</v>
      </c>
      <c r="C47" s="9">
        <v>0.11111111111111099</v>
      </c>
      <c r="D47">
        <v>100.477224202174</v>
      </c>
      <c r="E47" s="1">
        <v>44966.611111111102</v>
      </c>
      <c r="F47">
        <v>98.412120866141706</v>
      </c>
      <c r="G47" s="1">
        <v>44966.611111111102</v>
      </c>
      <c r="H47">
        <v>3.0604326771653501</v>
      </c>
      <c r="I47">
        <f t="shared" si="0"/>
        <v>2.0651033360322941</v>
      </c>
      <c r="J47">
        <f t="shared" si="6"/>
        <v>2.0510115141440273</v>
      </c>
      <c r="K47">
        <f t="shared" si="33"/>
        <v>1.4103086166654448E-2</v>
      </c>
      <c r="L47">
        <f t="shared" si="7"/>
        <v>0.9992012898273126</v>
      </c>
      <c r="S47" s="18">
        <v>44966.611111111102</v>
      </c>
      <c r="T47" s="19">
        <v>3.0595274193548301</v>
      </c>
      <c r="U47">
        <f t="shared" si="1"/>
        <v>97.417696782819164</v>
      </c>
      <c r="V47">
        <f t="shared" si="8"/>
        <v>97.401909894006835</v>
      </c>
      <c r="W47">
        <f t="shared" si="34"/>
        <v>1.3536242433466451E-2</v>
      </c>
      <c r="X47">
        <f t="shared" si="9"/>
        <v>1.1662681789222442</v>
      </c>
      <c r="AG47" s="54">
        <f t="shared" si="4"/>
        <v>2.5602002894004272</v>
      </c>
      <c r="AI47" s="32">
        <f t="shared" si="37"/>
        <v>100.477224202174</v>
      </c>
      <c r="AK47" s="46">
        <f t="shared" si="38"/>
        <v>3.0595274193548301</v>
      </c>
      <c r="AN47">
        <f t="shared" si="5"/>
        <v>1.0001274182545341</v>
      </c>
    </row>
    <row r="48" spans="1:40">
      <c r="A48" s="4">
        <v>63</v>
      </c>
      <c r="B48" s="13">
        <v>44966</v>
      </c>
      <c r="C48" s="14">
        <v>0.114583333333333</v>
      </c>
      <c r="D48" s="4">
        <v>100.49056544774</v>
      </c>
      <c r="E48" s="15">
        <v>44966.614583333299</v>
      </c>
      <c r="F48" s="4">
        <v>98.413750564971707</v>
      </c>
      <c r="G48" s="15">
        <v>44966.614583333299</v>
      </c>
      <c r="H48" s="4">
        <v>3.06010423728813</v>
      </c>
      <c r="I48" s="4">
        <f t="shared" si="0"/>
        <v>2.0768148827682893</v>
      </c>
      <c r="J48" s="4">
        <f t="shared" si="6"/>
        <v>2.0660357334194921</v>
      </c>
      <c r="K48" s="4">
        <f t="shared" si="33"/>
        <v>8.4462605091361435E-3</v>
      </c>
      <c r="L48" s="4">
        <f t="shared" si="7"/>
        <v>1.2762037516055325</v>
      </c>
      <c r="M48" s="17">
        <f t="shared" ref="M48:M49" si="39">D48</f>
        <v>100.49056544774</v>
      </c>
      <c r="Q48" s="4">
        <f t="shared" ref="Q48:Q49" si="40">H48</f>
        <v>3.06010423728813</v>
      </c>
      <c r="S48" s="18">
        <v>44966.614583333299</v>
      </c>
      <c r="T48" s="19">
        <v>3.0601164429530199</v>
      </c>
      <c r="U48">
        <f t="shared" si="1"/>
        <v>97.430449004786979</v>
      </c>
      <c r="V48">
        <f t="shared" si="8"/>
        <v>97.417179697141975</v>
      </c>
      <c r="W48">
        <f t="shared" si="34"/>
        <v>1.1051493772480088E-2</v>
      </c>
      <c r="X48">
        <f t="shared" si="9"/>
        <v>1.2006800092532739</v>
      </c>
      <c r="AG48" s="54">
        <f t="shared" si="4"/>
        <v>2.6682491131992947</v>
      </c>
      <c r="AI48" s="32">
        <f t="shared" si="37"/>
        <v>100.49056544774</v>
      </c>
      <c r="AK48" s="46">
        <f t="shared" si="38"/>
        <v>3.0601164429530199</v>
      </c>
      <c r="AN48">
        <f t="shared" si="5"/>
        <v>1.0001327788030763</v>
      </c>
    </row>
    <row r="49" spans="1:40">
      <c r="A49" s="4">
        <v>64</v>
      </c>
      <c r="B49" s="13">
        <v>44966</v>
      </c>
      <c r="C49" s="14">
        <v>0.118055555555556</v>
      </c>
      <c r="D49" s="4">
        <v>100.517652104652</v>
      </c>
      <c r="E49" s="15">
        <v>44966.618055555598</v>
      </c>
      <c r="F49" s="4">
        <v>98.421007947019802</v>
      </c>
      <c r="G49" s="15">
        <v>44966.618055555598</v>
      </c>
      <c r="H49" s="4">
        <v>3.0593864238410502</v>
      </c>
      <c r="I49" s="4">
        <f t="shared" si="0"/>
        <v>2.0966441576321984</v>
      </c>
      <c r="J49" s="4">
        <f t="shared" si="6"/>
        <v>2.0795207921442604</v>
      </c>
      <c r="K49" s="4">
        <f t="shared" si="33"/>
        <v>1.3017867617559934E-2</v>
      </c>
      <c r="L49" s="4">
        <f t="shared" si="7"/>
        <v>1.3153740682414092</v>
      </c>
      <c r="M49" s="17">
        <f t="shared" si="39"/>
        <v>100.517652104652</v>
      </c>
      <c r="Q49" s="4">
        <f t="shared" si="40"/>
        <v>3.0593864238410502</v>
      </c>
      <c r="S49" s="18">
        <v>44966.618055555598</v>
      </c>
      <c r="T49" s="19">
        <v>3.0592870860927102</v>
      </c>
      <c r="U49">
        <f t="shared" si="1"/>
        <v>97.458365018559292</v>
      </c>
      <c r="V49">
        <f t="shared" si="8"/>
        <v>97.435503602055135</v>
      </c>
      <c r="W49">
        <f t="shared" si="34"/>
        <v>1.6983090898717797E-2</v>
      </c>
      <c r="X49" s="4">
        <f t="shared" si="9"/>
        <v>1.3461281365385793</v>
      </c>
      <c r="Y49" s="4">
        <f t="shared" ref="Y49:Y50" si="41">D49</f>
        <v>100.517652104652</v>
      </c>
      <c r="AC49" s="7">
        <f t="shared" ref="AC49:AC50" si="42">T49</f>
        <v>3.0592870860927102</v>
      </c>
      <c r="AG49" s="54">
        <f t="shared" si="4"/>
        <v>5.4173313824009028</v>
      </c>
      <c r="AI49" s="32">
        <f t="shared" si="37"/>
        <v>100.517652104652</v>
      </c>
      <c r="AK49" s="46">
        <f t="shared" si="38"/>
        <v>3.0592870860927102</v>
      </c>
      <c r="AN49">
        <f t="shared" si="5"/>
        <v>1.0002695442780256</v>
      </c>
    </row>
    <row r="50" spans="1:40">
      <c r="A50">
        <v>65</v>
      </c>
      <c r="B50" s="8">
        <v>44966</v>
      </c>
      <c r="C50" s="9">
        <v>0.121527777777778</v>
      </c>
      <c r="D50">
        <v>100.57005792001701</v>
      </c>
      <c r="E50" s="1">
        <v>44966.621527777803</v>
      </c>
      <c r="F50">
        <v>98.458652688171995</v>
      </c>
      <c r="G50" s="1">
        <v>44966.621527777803</v>
      </c>
      <c r="H50">
        <v>3.05514336917562</v>
      </c>
      <c r="I50">
        <f t="shared" si="0"/>
        <v>2.1114052318450121</v>
      </c>
      <c r="J50">
        <f t="shared" si="6"/>
        <v>2.0949547574151666</v>
      </c>
      <c r="K50">
        <f t="shared" si="33"/>
        <v>1.417188806834065E-2</v>
      </c>
      <c r="L50">
        <f t="shared" si="7"/>
        <v>1.1607821308294901</v>
      </c>
      <c r="S50" s="18">
        <v>44966.621527777803</v>
      </c>
      <c r="T50" s="19">
        <v>3.0551658862876199</v>
      </c>
      <c r="U50">
        <f t="shared" si="1"/>
        <v>97.514892033729382</v>
      </c>
      <c r="V50">
        <f t="shared" si="8"/>
        <v>97.467902019025203</v>
      </c>
      <c r="W50">
        <f t="shared" si="34"/>
        <v>3.5127122167513812E-2</v>
      </c>
      <c r="X50" s="4">
        <f t="shared" si="9"/>
        <v>1.3377131915359581</v>
      </c>
      <c r="Y50" s="4">
        <f t="shared" si="41"/>
        <v>100.57005792001701</v>
      </c>
      <c r="AC50" s="7">
        <f t="shared" si="42"/>
        <v>3.0551658862876199</v>
      </c>
      <c r="AG50" s="54">
        <f t="shared" si="4"/>
        <v>10.481163073001198</v>
      </c>
      <c r="AI50" s="32">
        <f t="shared" si="37"/>
        <v>100.57005792001701</v>
      </c>
      <c r="AK50" s="46">
        <f t="shared" si="38"/>
        <v>3.0551658862876199</v>
      </c>
      <c r="AN50">
        <f t="shared" si="5"/>
        <v>1.0005213593261255</v>
      </c>
    </row>
    <row r="51" spans="1:40">
      <c r="A51">
        <v>66</v>
      </c>
      <c r="B51" s="8">
        <v>44966</v>
      </c>
      <c r="C51" s="9">
        <v>0.125</v>
      </c>
      <c r="D51">
        <v>100.552850793918</v>
      </c>
      <c r="E51" s="1">
        <v>44966.625</v>
      </c>
      <c r="F51">
        <v>98.447975657894702</v>
      </c>
      <c r="G51" s="1">
        <v>44966.625</v>
      </c>
      <c r="H51">
        <v>3.0560447368421002</v>
      </c>
      <c r="I51">
        <f t="shared" si="0"/>
        <v>2.1048751360232956</v>
      </c>
      <c r="J51">
        <f t="shared" si="6"/>
        <v>2.1043081751668353</v>
      </c>
      <c r="K51">
        <f t="shared" si="33"/>
        <v>6.0395039221565749E-3</v>
      </c>
      <c r="L51">
        <f t="shared" si="7"/>
        <v>9.3875401650172607E-2</v>
      </c>
      <c r="S51" s="18">
        <v>44966.625</v>
      </c>
      <c r="T51" s="19">
        <v>3.0552127090301</v>
      </c>
      <c r="U51">
        <f t="shared" si="1"/>
        <v>97.497638084887896</v>
      </c>
      <c r="V51">
        <f t="shared" si="8"/>
        <v>97.490298379058856</v>
      </c>
      <c r="W51">
        <f t="shared" si="34"/>
        <v>2.3653460948347877E-2</v>
      </c>
      <c r="X51">
        <f t="shared" si="9"/>
        <v>0.31030155988873587</v>
      </c>
      <c r="AE51">
        <f>AVERAGE(AC41:AC50)</f>
        <v>3.049784884968616</v>
      </c>
      <c r="AF51">
        <f>AE51-T57</f>
        <v>-6.460064526323972E-3</v>
      </c>
      <c r="AG51" s="32">
        <f t="shared" si="4"/>
        <v>-3.4414252198018858</v>
      </c>
      <c r="AH51" s="46">
        <f t="shared" ref="AH51:AH52" si="43">D51</f>
        <v>100.552850793918</v>
      </c>
      <c r="AI51" s="32">
        <f>AVERAGE(AI44:AI50)</f>
        <v>100.48506871329828</v>
      </c>
      <c r="AJ51">
        <f t="shared" si="25"/>
        <v>-6.7782080619721796E-2</v>
      </c>
      <c r="AK51" s="46">
        <f>AVERAGE(AK44:AK50)</f>
        <v>3.0595090970283567</v>
      </c>
      <c r="AL51" s="32">
        <f t="shared" ref="AL51:AL52" si="44">T51</f>
        <v>3.0552127090301</v>
      </c>
      <c r="AM51">
        <f t="shared" si="32"/>
        <v>4.2963879982567121E-3</v>
      </c>
      <c r="AN51">
        <f t="shared" si="5"/>
        <v>0.99982890408482517</v>
      </c>
    </row>
    <row r="52" spans="1:40">
      <c r="A52" s="7">
        <v>67</v>
      </c>
      <c r="B52" s="10">
        <v>44966</v>
      </c>
      <c r="C52" s="11">
        <v>0.12847222222222199</v>
      </c>
      <c r="D52" s="7">
        <v>100.535562993936</v>
      </c>
      <c r="E52" s="12">
        <v>44966.628472222197</v>
      </c>
      <c r="F52" s="7">
        <v>98.447066101694901</v>
      </c>
      <c r="G52" s="12">
        <v>44966.628472222197</v>
      </c>
      <c r="H52" s="7">
        <v>3.0561542372881298</v>
      </c>
      <c r="I52" s="7">
        <f t="shared" si="0"/>
        <v>2.0884968922410962</v>
      </c>
      <c r="J52" s="7">
        <f t="shared" si="6"/>
        <v>2.101592420036468</v>
      </c>
      <c r="K52" s="7">
        <f t="shared" si="33"/>
        <v>9.6360494685223414E-3</v>
      </c>
      <c r="L52" s="7">
        <f t="shared" si="7"/>
        <v>-1.3590141725766656</v>
      </c>
      <c r="M52" s="5">
        <f>AVERAGE(M46:M49)</f>
        <v>100.49088025103966</v>
      </c>
      <c r="N52" s="16">
        <f>D52</f>
        <v>100.535562993936</v>
      </c>
      <c r="O52" s="5">
        <f t="shared" si="21"/>
        <v>4.4682742896341665E-2</v>
      </c>
      <c r="P52" s="7">
        <f>H52</f>
        <v>3.0561542372881298</v>
      </c>
      <c r="Q52">
        <f>AVERAGE(Q46:Q49)</f>
        <v>3.0601726345513636</v>
      </c>
      <c r="R52">
        <f t="shared" si="23"/>
        <v>-4.0183972632337195E-3</v>
      </c>
      <c r="S52" s="18">
        <v>44966.628472222197</v>
      </c>
      <c r="T52" s="19">
        <v>3.0562832142857101</v>
      </c>
      <c r="U52">
        <f t="shared" si="1"/>
        <v>97.479279779650284</v>
      </c>
      <c r="V52">
        <f t="shared" si="8"/>
        <v>97.497269966089178</v>
      </c>
      <c r="W52">
        <f t="shared" si="34"/>
        <v>1.4540971855095645E-2</v>
      </c>
      <c r="X52">
        <f t="shared" si="9"/>
        <v>-1.2372066061450675</v>
      </c>
      <c r="AG52" s="32">
        <f t="shared" si="4"/>
        <v>-3.4575599964000503</v>
      </c>
      <c r="AH52" s="46">
        <f t="shared" si="43"/>
        <v>100.535562993936</v>
      </c>
      <c r="AL52" s="32">
        <f t="shared" si="44"/>
        <v>3.0562832142857101</v>
      </c>
      <c r="AN52">
        <f t="shared" si="5"/>
        <v>0.99982807250271366</v>
      </c>
    </row>
    <row r="53" spans="1:40">
      <c r="A53">
        <v>68</v>
      </c>
      <c r="B53" s="8">
        <v>44966</v>
      </c>
      <c r="C53" s="9">
        <v>0.131944444444444</v>
      </c>
      <c r="D53">
        <v>100.540520083422</v>
      </c>
      <c r="E53" s="1">
        <v>44966.631944444402</v>
      </c>
      <c r="F53">
        <v>98.454919655172404</v>
      </c>
      <c r="G53" s="1">
        <v>44966.631944444402</v>
      </c>
      <c r="H53">
        <v>3.05519310344827</v>
      </c>
      <c r="I53">
        <f t="shared" si="0"/>
        <v>2.0856004282495917</v>
      </c>
      <c r="J53">
        <f t="shared" si="6"/>
        <v>2.0929908188379946</v>
      </c>
      <c r="K53">
        <f t="shared" si="33"/>
        <v>8.486268207488783E-3</v>
      </c>
      <c r="L53">
        <f t="shared" si="7"/>
        <v>-0.87086460240335628</v>
      </c>
      <c r="S53" s="18">
        <v>44966.631944444402</v>
      </c>
      <c r="T53" s="19">
        <v>3.0564110344827502</v>
      </c>
      <c r="U53">
        <f t="shared" si="1"/>
        <v>97.484109048939246</v>
      </c>
      <c r="V53">
        <f t="shared" si="8"/>
        <v>97.487008971159142</v>
      </c>
      <c r="W53">
        <f t="shared" si="34"/>
        <v>7.7701996739860954E-3</v>
      </c>
      <c r="X53">
        <f t="shared" si="9"/>
        <v>-0.37321077212531373</v>
      </c>
      <c r="AG53">
        <f t="shared" si="4"/>
        <v>0.99141789719965345</v>
      </c>
      <c r="AN53">
        <f t="shared" si="5"/>
        <v>1.0000493068257479</v>
      </c>
    </row>
    <row r="54" spans="1:40">
      <c r="A54" s="7">
        <v>69</v>
      </c>
      <c r="B54" s="10">
        <v>44966</v>
      </c>
      <c r="C54" s="11">
        <v>0.13541666666666699</v>
      </c>
      <c r="D54" s="7">
        <v>100.53</v>
      </c>
      <c r="E54" s="12">
        <v>44966.635416666701</v>
      </c>
      <c r="F54" s="7">
        <v>98.456500000000005</v>
      </c>
      <c r="G54" s="12">
        <v>44966.635416666701</v>
      </c>
      <c r="H54" s="7">
        <v>3.0550000000000002</v>
      </c>
      <c r="I54" s="7">
        <f t="shared" si="0"/>
        <v>2.0734999999999957</v>
      </c>
      <c r="J54" s="7">
        <f t="shared" si="6"/>
        <v>2.0825324401635612</v>
      </c>
      <c r="K54" s="7">
        <f t="shared" si="33"/>
        <v>6.4954398052179318E-3</v>
      </c>
      <c r="L54" s="7">
        <f t="shared" si="7"/>
        <v>-1.3905817672745677</v>
      </c>
      <c r="N54" s="16">
        <f>D54</f>
        <v>100.53</v>
      </c>
      <c r="P54" s="7">
        <f>H54</f>
        <v>3.0550000000000002</v>
      </c>
      <c r="S54" s="18">
        <v>44966.635416666701</v>
      </c>
      <c r="T54" s="19">
        <v>3.0558021739130399</v>
      </c>
      <c r="U54">
        <f t="shared" si="1"/>
        <v>97.474197826086964</v>
      </c>
      <c r="V54">
        <f t="shared" si="8"/>
        <v>97.479195551558817</v>
      </c>
      <c r="W54">
        <f t="shared" si="34"/>
        <v>4.0466780932379648E-3</v>
      </c>
      <c r="X54">
        <f t="shared" si="9"/>
        <v>-1.2350192816680863</v>
      </c>
      <c r="AG54" s="32">
        <f t="shared" si="4"/>
        <v>-2.1040166843988573</v>
      </c>
      <c r="AH54" s="46">
        <f>D54</f>
        <v>100.53</v>
      </c>
      <c r="AL54" s="32">
        <f>T54</f>
        <v>3.0558021739130399</v>
      </c>
      <c r="AN54">
        <f t="shared" si="5"/>
        <v>0.99989536474037266</v>
      </c>
    </row>
    <row r="55" spans="1:40">
      <c r="A55">
        <v>71</v>
      </c>
      <c r="B55" s="8">
        <v>44966</v>
      </c>
      <c r="C55" s="9">
        <v>0.14236111111111099</v>
      </c>
      <c r="D55">
        <v>100.53</v>
      </c>
      <c r="E55" s="1">
        <v>44966.642361111102</v>
      </c>
      <c r="F55">
        <v>98.443732876712303</v>
      </c>
      <c r="G55" s="1">
        <v>44966.642361111102</v>
      </c>
      <c r="H55">
        <v>3.0565657534246502</v>
      </c>
      <c r="I55">
        <f t="shared" si="0"/>
        <v>2.0862671232876977</v>
      </c>
      <c r="J55">
        <f t="shared" si="6"/>
        <v>2.0817891838457618</v>
      </c>
      <c r="K55">
        <f t="shared" si="33"/>
        <v>5.8676541133085387E-3</v>
      </c>
      <c r="L55">
        <f t="shared" si="7"/>
        <v>0.76315668160796368</v>
      </c>
      <c r="S55" s="18">
        <v>44966.638888888898</v>
      </c>
      <c r="T55" s="19">
        <v>3.0544145161290301</v>
      </c>
      <c r="U55">
        <f t="shared" si="1"/>
        <v>97.475585483870972</v>
      </c>
      <c r="V55">
        <f t="shared" si="8"/>
        <v>97.477964119632404</v>
      </c>
      <c r="W55">
        <f t="shared" si="34"/>
        <v>4.3818957595262911E-3</v>
      </c>
      <c r="X55">
        <f t="shared" si="9"/>
        <v>-0.54283257566319054</v>
      </c>
      <c r="Y55">
        <f>AVERAGE(Y41:Y50)</f>
        <v>100.47831343763001</v>
      </c>
      <c r="Z55">
        <f>D55</f>
        <v>100.53</v>
      </c>
      <c r="AA55">
        <f t="shared" si="17"/>
        <v>5.1686562369994249E-2</v>
      </c>
      <c r="AG55">
        <f t="shared" si="4"/>
        <v>0</v>
      </c>
      <c r="AN55">
        <f t="shared" si="5"/>
        <v>1</v>
      </c>
    </row>
    <row r="56" spans="1:40">
      <c r="E56" s="1">
        <v>44966.645833333299</v>
      </c>
      <c r="F56">
        <v>98.446365665236002</v>
      </c>
      <c r="G56" s="1">
        <v>44966.645833333299</v>
      </c>
      <c r="H56">
        <v>3.05681974248927</v>
      </c>
      <c r="I56">
        <f t="shared" si="0"/>
        <v>-98.446365665236002</v>
      </c>
      <c r="J56">
        <f t="shared" si="6"/>
        <v>-31.428866180649436</v>
      </c>
      <c r="K56">
        <f t="shared" si="33"/>
        <v>47.388528630353711</v>
      </c>
      <c r="L56">
        <f t="shared" si="7"/>
        <v>-1.414213553819013</v>
      </c>
      <c r="S56" s="18">
        <v>44966.642361111102</v>
      </c>
      <c r="T56" s="19">
        <v>3.0565699999999998</v>
      </c>
      <c r="U56">
        <f t="shared" si="1"/>
        <v>-3.0565699999999998</v>
      </c>
      <c r="V56">
        <f t="shared" si="8"/>
        <v>63.964404436652643</v>
      </c>
      <c r="W56">
        <f t="shared" si="34"/>
        <v>47.390985509273349</v>
      </c>
      <c r="X56" s="20"/>
      <c r="Y56" s="20"/>
      <c r="Z56" s="20"/>
      <c r="AG56" s="32">
        <f t="shared" si="4"/>
        <v>-20106</v>
      </c>
      <c r="AH56" s="46">
        <f>AVERAGE(AH52:AH54)</f>
        <v>100.532781496968</v>
      </c>
      <c r="AI56">
        <f>D55</f>
        <v>100.53</v>
      </c>
      <c r="AJ56">
        <f t="shared" si="25"/>
        <v>-2.7814969679980095E-3</v>
      </c>
      <c r="AL56" s="32">
        <f>T56</f>
        <v>3.0565699999999998</v>
      </c>
      <c r="AN56">
        <f t="shared" si="5"/>
        <v>0</v>
      </c>
    </row>
    <row r="57" spans="1:40">
      <c r="E57" s="1" t="s">
        <v>40</v>
      </c>
      <c r="F57" t="s">
        <v>40</v>
      </c>
      <c r="G57" s="1" t="s">
        <v>40</v>
      </c>
      <c r="H57" t="s">
        <v>40</v>
      </c>
      <c r="N57" s="5" t="s">
        <v>58</v>
      </c>
      <c r="O57" s="5">
        <f>SUM(O24:O52)*10000</f>
        <v>669.74951524215953</v>
      </c>
      <c r="Q57" s="6" t="s">
        <v>45</v>
      </c>
      <c r="R57">
        <f>SUM(R10:R52)*100</f>
        <v>-5.1014078805870611</v>
      </c>
      <c r="S57" s="18">
        <v>44966.645833333299</v>
      </c>
      <c r="T57" s="19">
        <v>3.05624494949494</v>
      </c>
      <c r="U57">
        <f t="shared" si="1"/>
        <v>-3.05624494949494</v>
      </c>
      <c r="V57">
        <f t="shared" si="8"/>
        <v>30.454256844792013</v>
      </c>
      <c r="W57">
        <f t="shared" si="34"/>
        <v>47.391235965010686</v>
      </c>
      <c r="X57">
        <f t="shared" si="9"/>
        <v>-0.70710335174689287</v>
      </c>
      <c r="Z57" s="6" t="s">
        <v>45</v>
      </c>
      <c r="AA57">
        <f>SUM(AA10:AA40)*10000</f>
        <v>445.70017068963352</v>
      </c>
      <c r="AC57" s="6" t="s">
        <v>42</v>
      </c>
      <c r="AD57">
        <f>SUM(AD10:AD40)*100</f>
        <v>-0.38817155147516935</v>
      </c>
      <c r="AF57">
        <f>SUM(AF19:AF51)</f>
        <v>-6.9304959862761528E-3</v>
      </c>
      <c r="AG57">
        <f t="shared" si="4"/>
        <v>0</v>
      </c>
      <c r="AN57" s="45" t="s">
        <v>40</v>
      </c>
    </row>
    <row r="59" spans="1:40">
      <c r="AI59" s="45" t="s">
        <v>45</v>
      </c>
      <c r="AJ59">
        <f>SUM(AJ11:AJ56)*10000</f>
        <v>-524.17938718718915</v>
      </c>
      <c r="AL59" s="45" t="s">
        <v>45</v>
      </c>
      <c r="AM59">
        <f>SUM(AM24:AM51)*100</f>
        <v>0.48551007049670858</v>
      </c>
    </row>
  </sheetData>
  <autoFilter ref="A1:AM57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8"/>
  <sheetViews>
    <sheetView workbookViewId="0">
      <selection activeCell="W58" sqref="W58"/>
    </sheetView>
  </sheetViews>
  <sheetFormatPr defaultColWidth="9" defaultRowHeight="14.4"/>
  <cols>
    <col min="1" max="1" width="14.6640625" customWidth="1"/>
    <col min="3" max="3" width="14.6640625" customWidth="1"/>
    <col min="16" max="16" width="12" customWidth="1"/>
    <col min="23" max="23" width="12" bestFit="1" customWidth="1"/>
  </cols>
  <sheetData>
    <row r="1" spans="1:24">
      <c r="A1" s="2" t="s">
        <v>0</v>
      </c>
      <c r="B1" s="2" t="s">
        <v>52</v>
      </c>
      <c r="E1" t="s">
        <v>4</v>
      </c>
      <c r="F1" t="s">
        <v>61</v>
      </c>
      <c r="G1" t="s">
        <v>12</v>
      </c>
      <c r="H1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Q1" s="45" t="s">
        <v>87</v>
      </c>
      <c r="R1" s="5" t="s">
        <v>14</v>
      </c>
      <c r="S1" s="5" t="s">
        <v>15</v>
      </c>
      <c r="T1" s="5" t="s">
        <v>16</v>
      </c>
      <c r="U1" s="6" t="s">
        <v>17</v>
      </c>
      <c r="V1" s="6" t="s">
        <v>18</v>
      </c>
      <c r="W1" s="6" t="s">
        <v>19</v>
      </c>
      <c r="X1" s="45" t="s">
        <v>90</v>
      </c>
    </row>
    <row r="2" spans="1:24">
      <c r="A2" s="3">
        <v>44967.395833333299</v>
      </c>
      <c r="B2" s="2">
        <v>100.53516045645701</v>
      </c>
      <c r="C2" s="3">
        <v>44967.395833333299</v>
      </c>
      <c r="D2" s="2">
        <v>3.0531152439024298</v>
      </c>
      <c r="E2">
        <f>B2-D2</f>
        <v>97.482045212554581</v>
      </c>
    </row>
    <row r="3" spans="1:24">
      <c r="A3" s="3">
        <v>44967.399305555598</v>
      </c>
      <c r="B3" s="2">
        <v>100.515033028161</v>
      </c>
      <c r="C3" s="3">
        <v>44967.399305555598</v>
      </c>
      <c r="D3" s="2">
        <v>3.0555865131578899</v>
      </c>
      <c r="E3">
        <f t="shared" ref="E3:E52" si="0">B3-D3</f>
        <v>97.459446515003108</v>
      </c>
      <c r="Q3" s="32">
        <f>(B3-B2)/0.005</f>
        <v>-4.0254856592014221</v>
      </c>
      <c r="R3" s="46">
        <f>B3</f>
        <v>100.515033028161</v>
      </c>
      <c r="V3" s="32">
        <f>D3</f>
        <v>3.0555865131578899</v>
      </c>
      <c r="X3">
        <f>D3/D2</f>
        <v>1.0008094254746511</v>
      </c>
    </row>
    <row r="4" spans="1:24">
      <c r="A4" s="3">
        <v>44967.402777777803</v>
      </c>
      <c r="B4" s="2">
        <v>100.50726787149399</v>
      </c>
      <c r="C4" s="3">
        <v>44967.402777777803</v>
      </c>
      <c r="D4" s="2">
        <v>3.0570010169491502</v>
      </c>
      <c r="E4">
        <f t="shared" si="0"/>
        <v>97.45026685454485</v>
      </c>
      <c r="F4">
        <f>AVERAGE(E2:E4)</f>
        <v>97.463919527367509</v>
      </c>
      <c r="G4">
        <f t="shared" ref="G4:G35" si="1">_xlfn.STDEV.P(E2:E4)</f>
        <v>1.335344872202813E-2</v>
      </c>
      <c r="H4">
        <f>(E4-F4)/G4</f>
        <v>-1.0224080016225874</v>
      </c>
      <c r="Q4">
        <f t="shared" ref="Q4:Q52" si="2">(B4-B3)/0.005</f>
        <v>-1.5530313334011225</v>
      </c>
      <c r="X4">
        <f t="shared" ref="X4:X52" si="3">D4/D3</f>
        <v>1.000462923823354</v>
      </c>
    </row>
    <row r="5" spans="1:24">
      <c r="A5" s="3">
        <v>44967.40625</v>
      </c>
      <c r="B5" s="2">
        <v>100.50107683103499</v>
      </c>
      <c r="C5" s="3">
        <v>44967.40625</v>
      </c>
      <c r="D5" s="2">
        <v>3.0575036065573702</v>
      </c>
      <c r="E5">
        <f t="shared" si="0"/>
        <v>97.443573224477618</v>
      </c>
      <c r="F5">
        <f t="shared" ref="F5:F52" si="4">AVERAGE(E3:E5)</f>
        <v>97.451095531341863</v>
      </c>
      <c r="G5">
        <f t="shared" si="1"/>
        <v>6.5066820501227494E-3</v>
      </c>
      <c r="H5">
        <f t="shared" ref="H5:H52" si="5">(E5-F5)/G5</f>
        <v>-1.1560895101834445</v>
      </c>
      <c r="Q5">
        <f t="shared" si="2"/>
        <v>-1.2382080918001748</v>
      </c>
      <c r="X5">
        <f t="shared" si="3"/>
        <v>1.0001644060978172</v>
      </c>
    </row>
    <row r="6" spans="1:24">
      <c r="A6" s="3">
        <v>44967.409722222197</v>
      </c>
      <c r="B6" s="2">
        <v>100.495226881801</v>
      </c>
      <c r="C6" s="3">
        <v>44967.409722222197</v>
      </c>
      <c r="D6" s="2">
        <v>3.0580173010380598</v>
      </c>
      <c r="E6">
        <f t="shared" si="0"/>
        <v>97.437209580762939</v>
      </c>
      <c r="F6">
        <f t="shared" si="4"/>
        <v>97.443683219928474</v>
      </c>
      <c r="G6">
        <f t="shared" si="1"/>
        <v>5.3311770997500948E-3</v>
      </c>
      <c r="H6">
        <f t="shared" si="5"/>
        <v>-1.2142982767985535</v>
      </c>
      <c r="Q6">
        <f t="shared" si="2"/>
        <v>-1.1699898467981029</v>
      </c>
      <c r="X6">
        <f t="shared" si="3"/>
        <v>1.0001680110792308</v>
      </c>
    </row>
    <row r="7" spans="1:24">
      <c r="A7" s="3">
        <v>44967.413194444402</v>
      </c>
      <c r="B7" s="2">
        <v>100.502898146172</v>
      </c>
      <c r="C7" s="3">
        <v>44967.413194444402</v>
      </c>
      <c r="D7" s="2">
        <v>3.0573794212218601</v>
      </c>
      <c r="E7">
        <f t="shared" si="0"/>
        <v>97.445518724950148</v>
      </c>
      <c r="F7">
        <f t="shared" si="4"/>
        <v>97.442100510063554</v>
      </c>
      <c r="G7">
        <f t="shared" si="1"/>
        <v>3.5484395716020405E-3</v>
      </c>
      <c r="H7">
        <f t="shared" si="5"/>
        <v>0.96330085876325811</v>
      </c>
      <c r="Q7">
        <f t="shared" si="2"/>
        <v>1.5342528741996375</v>
      </c>
      <c r="X7">
        <f t="shared" si="3"/>
        <v>0.99979140738805394</v>
      </c>
    </row>
    <row r="8" spans="1:24">
      <c r="A8" s="3">
        <v>44967.416666666701</v>
      </c>
      <c r="B8" s="2">
        <v>100.49707089301801</v>
      </c>
      <c r="C8" s="3">
        <v>44967.416666666701</v>
      </c>
      <c r="D8" s="2">
        <v>3.0574983333333301</v>
      </c>
      <c r="E8">
        <f t="shared" si="0"/>
        <v>97.439572559684677</v>
      </c>
      <c r="F8">
        <f t="shared" si="4"/>
        <v>97.440766955132588</v>
      </c>
      <c r="G8">
        <f t="shared" si="1"/>
        <v>3.4957502433142795E-3</v>
      </c>
      <c r="H8">
        <f t="shared" si="5"/>
        <v>-0.34167070436313168</v>
      </c>
      <c r="Q8">
        <f t="shared" si="2"/>
        <v>-1.1654506307991142</v>
      </c>
      <c r="X8">
        <f t="shared" si="3"/>
        <v>1.0000388934754532</v>
      </c>
    </row>
    <row r="9" spans="1:24">
      <c r="A9" s="3">
        <v>44967.420138888898</v>
      </c>
      <c r="B9" s="2">
        <v>100.493158729882</v>
      </c>
      <c r="C9" s="3">
        <v>44967.420138888898</v>
      </c>
      <c r="D9" s="2">
        <v>3.05730033557046</v>
      </c>
      <c r="E9">
        <f t="shared" si="0"/>
        <v>97.435858394311538</v>
      </c>
      <c r="F9">
        <f t="shared" si="4"/>
        <v>97.440316559648792</v>
      </c>
      <c r="G9">
        <f t="shared" si="1"/>
        <v>3.97874762303953E-3</v>
      </c>
      <c r="H9">
        <f t="shared" si="5"/>
        <v>-1.1204946278670598</v>
      </c>
      <c r="Q9">
        <f t="shared" si="2"/>
        <v>-0.78243262720150142</v>
      </c>
      <c r="X9">
        <f t="shared" si="3"/>
        <v>0.99993524190652483</v>
      </c>
    </row>
    <row r="10" spans="1:24">
      <c r="A10" s="3">
        <v>44967.423611111102</v>
      </c>
      <c r="B10" s="2">
        <v>100.48724713791199</v>
      </c>
      <c r="C10" s="3">
        <v>44967.423611111102</v>
      </c>
      <c r="D10" s="2">
        <v>3.0575228476821099</v>
      </c>
      <c r="E10">
        <f t="shared" si="0"/>
        <v>97.429724290229885</v>
      </c>
      <c r="F10">
        <f t="shared" si="4"/>
        <v>97.435051748075367</v>
      </c>
      <c r="G10">
        <f t="shared" si="1"/>
        <v>4.0607972473638539E-3</v>
      </c>
      <c r="H10">
        <f t="shared" si="5"/>
        <v>-1.3119241175954437</v>
      </c>
      <c r="J10" s="7">
        <f>B10</f>
        <v>100.48724713791199</v>
      </c>
      <c r="L10" s="4">
        <f>D10</f>
        <v>3.0575228476821099</v>
      </c>
      <c r="Q10">
        <f t="shared" si="2"/>
        <v>-1.1823183940009585</v>
      </c>
      <c r="X10">
        <f t="shared" si="3"/>
        <v>1.0000727805865395</v>
      </c>
    </row>
    <row r="11" spans="1:24">
      <c r="A11" s="3">
        <v>44967.427083333299</v>
      </c>
      <c r="B11" s="2">
        <v>100.478776396661</v>
      </c>
      <c r="C11" s="3">
        <v>44967.427083333299</v>
      </c>
      <c r="D11" s="2">
        <v>3.0574096666666599</v>
      </c>
      <c r="E11">
        <f t="shared" si="0"/>
        <v>97.421366729994347</v>
      </c>
      <c r="F11">
        <f t="shared" si="4"/>
        <v>97.428983138178594</v>
      </c>
      <c r="G11">
        <f t="shared" si="1"/>
        <v>5.9393637954970315E-3</v>
      </c>
      <c r="H11">
        <f t="shared" si="5"/>
        <v>-1.2823609474843474</v>
      </c>
      <c r="J11" s="7">
        <f t="shared" ref="J11:J12" si="6">B11</f>
        <v>100.478776396661</v>
      </c>
      <c r="L11" s="4">
        <f t="shared" ref="L11:L12" si="7">D11</f>
        <v>3.0574096666666599</v>
      </c>
      <c r="Q11">
        <f t="shared" si="2"/>
        <v>-1.6941482501977134</v>
      </c>
      <c r="X11">
        <f t="shared" si="3"/>
        <v>0.9999629827736084</v>
      </c>
    </row>
    <row r="12" spans="1:24">
      <c r="A12" s="3">
        <v>44967.430555555598</v>
      </c>
      <c r="B12" s="2">
        <v>100.45881509363301</v>
      </c>
      <c r="C12" s="3">
        <v>44967.430555555598</v>
      </c>
      <c r="D12" s="2">
        <v>3.05848785714285</v>
      </c>
      <c r="E12">
        <f t="shared" si="0"/>
        <v>97.400327236490156</v>
      </c>
      <c r="F12">
        <f t="shared" si="4"/>
        <v>97.417139418904796</v>
      </c>
      <c r="G12">
        <f t="shared" si="1"/>
        <v>1.2367950825419746E-2</v>
      </c>
      <c r="H12">
        <f t="shared" si="5"/>
        <v>-1.3593345132069679</v>
      </c>
      <c r="J12" s="7">
        <f t="shared" si="6"/>
        <v>100.45881509363301</v>
      </c>
      <c r="L12" s="4">
        <f t="shared" si="7"/>
        <v>3.05848785714285</v>
      </c>
      <c r="Q12" s="32">
        <f t="shared" si="2"/>
        <v>-3.9922606055995402</v>
      </c>
      <c r="R12" s="46">
        <f>B12</f>
        <v>100.45881509363301</v>
      </c>
      <c r="V12" s="32">
        <f>D12</f>
        <v>3.05848785714285</v>
      </c>
      <c r="X12">
        <f t="shared" si="3"/>
        <v>1.0003526483506431</v>
      </c>
    </row>
    <row r="13" spans="1:24">
      <c r="A13" s="3">
        <v>44967.434027777803</v>
      </c>
      <c r="B13" s="2">
        <v>100.463222268359</v>
      </c>
      <c r="C13" s="3">
        <v>44967.434027777803</v>
      </c>
      <c r="D13" s="2">
        <v>3.0568045016077101</v>
      </c>
      <c r="E13">
        <f t="shared" si="0"/>
        <v>97.406417766751289</v>
      </c>
      <c r="F13">
        <f t="shared" si="4"/>
        <v>97.409370577745264</v>
      </c>
      <c r="G13">
        <f t="shared" si="1"/>
        <v>8.839471752799909E-3</v>
      </c>
      <c r="H13">
        <f t="shared" si="5"/>
        <v>-0.33404835453424048</v>
      </c>
      <c r="Q13">
        <f t="shared" si="2"/>
        <v>0.88143494519954402</v>
      </c>
      <c r="X13">
        <f t="shared" si="3"/>
        <v>0.99944961182984315</v>
      </c>
    </row>
    <row r="14" spans="1:24">
      <c r="A14" s="3">
        <v>44967.4375</v>
      </c>
      <c r="B14" s="2">
        <v>100.45861494698801</v>
      </c>
      <c r="C14" s="3">
        <v>44967.4375</v>
      </c>
      <c r="D14" s="2">
        <v>3.0578602605863101</v>
      </c>
      <c r="E14">
        <f t="shared" si="0"/>
        <v>97.400754686401697</v>
      </c>
      <c r="F14">
        <f t="shared" si="4"/>
        <v>97.402499896547724</v>
      </c>
      <c r="G14">
        <f t="shared" si="1"/>
        <v>2.775843241943507E-3</v>
      </c>
      <c r="H14">
        <f t="shared" si="5"/>
        <v>-0.62871350934232029</v>
      </c>
      <c r="Q14">
        <f t="shared" si="2"/>
        <v>-0.92146427419947941</v>
      </c>
      <c r="X14">
        <f t="shared" si="3"/>
        <v>1.0003453799476036</v>
      </c>
    </row>
    <row r="15" spans="1:24">
      <c r="A15" s="3">
        <v>44967.440972222197</v>
      </c>
      <c r="B15" s="2">
        <v>100.449553914763</v>
      </c>
      <c r="C15" s="3">
        <v>44967.440972222197</v>
      </c>
      <c r="D15" s="2">
        <v>3.0593086666666598</v>
      </c>
      <c r="E15">
        <f t="shared" si="0"/>
        <v>97.390245248096335</v>
      </c>
      <c r="F15">
        <f t="shared" si="4"/>
        <v>97.399139233749779</v>
      </c>
      <c r="G15">
        <f t="shared" si="1"/>
        <v>6.7004902986855493E-3</v>
      </c>
      <c r="H15">
        <f t="shared" si="5"/>
        <v>-1.3273634102848482</v>
      </c>
      <c r="J15" s="7">
        <f>B15</f>
        <v>100.449553914763</v>
      </c>
      <c r="L15" s="4">
        <f>D15</f>
        <v>3.0593086666666598</v>
      </c>
      <c r="Q15">
        <f t="shared" si="2"/>
        <v>-1.8122064450011521</v>
      </c>
      <c r="X15">
        <f t="shared" si="3"/>
        <v>1.0004736665370286</v>
      </c>
    </row>
    <row r="16" spans="1:24">
      <c r="A16" s="3">
        <v>44967.444444444402</v>
      </c>
      <c r="B16" s="2">
        <v>100.458963314158</v>
      </c>
      <c r="C16" s="3">
        <v>44967.444444444402</v>
      </c>
      <c r="D16" s="2">
        <v>3.0587568561872902</v>
      </c>
      <c r="E16">
        <f t="shared" si="0"/>
        <v>97.400206457970711</v>
      </c>
      <c r="F16">
        <f t="shared" si="4"/>
        <v>97.397068797489581</v>
      </c>
      <c r="G16">
        <f t="shared" si="1"/>
        <v>4.830166204503313E-3</v>
      </c>
      <c r="H16">
        <f t="shared" si="5"/>
        <v>0.64959679404087955</v>
      </c>
      <c r="Q16">
        <f t="shared" si="2"/>
        <v>1.8818798789993707</v>
      </c>
      <c r="X16">
        <f t="shared" si="3"/>
        <v>0.99981962902750487</v>
      </c>
    </row>
    <row r="17" spans="1:24">
      <c r="A17" s="3">
        <v>44967.447916666701</v>
      </c>
      <c r="B17" s="2">
        <v>100.47020432114201</v>
      </c>
      <c r="C17" s="3">
        <v>44967.447916666701</v>
      </c>
      <c r="D17" s="2">
        <v>3.0577626262626199</v>
      </c>
      <c r="E17">
        <f t="shared" si="0"/>
        <v>97.412441694879391</v>
      </c>
      <c r="F17">
        <f t="shared" si="4"/>
        <v>97.400964466982145</v>
      </c>
      <c r="G17">
        <f t="shared" si="1"/>
        <v>9.0774994976341034E-3</v>
      </c>
      <c r="H17" s="4">
        <f t="shared" si="5"/>
        <v>1.2643600696685913</v>
      </c>
      <c r="I17">
        <f>B17</f>
        <v>100.47020432114201</v>
      </c>
      <c r="J17">
        <f>AVERAGE(J10:J15)</f>
        <v>100.46859813574224</v>
      </c>
      <c r="K17">
        <f>J17-I17</f>
        <v>-1.6061853997655362E-3</v>
      </c>
      <c r="L17">
        <f>AVERAGE(L10:L15)</f>
        <v>3.0581822595395698</v>
      </c>
      <c r="M17" s="7">
        <f>D17</f>
        <v>3.0577626262626199</v>
      </c>
      <c r="N17">
        <f>L17-M17</f>
        <v>4.1963327694993779E-4</v>
      </c>
      <c r="Q17" s="46">
        <f t="shared" si="2"/>
        <v>2.248201396801619</v>
      </c>
      <c r="R17">
        <f>AVERAGE(R3:R12)</f>
        <v>100.486924060897</v>
      </c>
      <c r="S17" s="32">
        <f>B17</f>
        <v>100.47020432114201</v>
      </c>
      <c r="T17">
        <f>S17-R17</f>
        <v>-1.671973975498986E-2</v>
      </c>
      <c r="U17" s="46">
        <f>D17</f>
        <v>3.0577626262626199</v>
      </c>
      <c r="X17">
        <f t="shared" si="3"/>
        <v>0.99967495620887314</v>
      </c>
    </row>
    <row r="18" spans="1:24">
      <c r="A18" s="3">
        <v>44967.451388888898</v>
      </c>
      <c r="B18" s="2">
        <v>100.477207388572</v>
      </c>
      <c r="C18" s="3">
        <v>44967.451388888898</v>
      </c>
      <c r="D18" s="2">
        <v>3.0572461224489702</v>
      </c>
      <c r="E18">
        <f t="shared" si="0"/>
        <v>97.419961266123025</v>
      </c>
      <c r="F18">
        <f t="shared" si="4"/>
        <v>97.410869806324385</v>
      </c>
      <c r="G18">
        <f t="shared" si="1"/>
        <v>8.1410988818349656E-3</v>
      </c>
      <c r="H18">
        <f t="shared" si="5"/>
        <v>1.1167361962554392</v>
      </c>
      <c r="Q18">
        <f t="shared" si="2"/>
        <v>1.4006134859982922</v>
      </c>
      <c r="X18">
        <f t="shared" si="3"/>
        <v>0.99983108439837232</v>
      </c>
    </row>
    <row r="19" spans="1:24">
      <c r="A19" s="3">
        <v>44967.454861111102</v>
      </c>
      <c r="B19" s="2">
        <v>100.46106267357</v>
      </c>
      <c r="C19" s="3">
        <v>44967.454861111102</v>
      </c>
      <c r="D19" s="2">
        <v>3.0577051515151501</v>
      </c>
      <c r="E19">
        <f t="shared" si="0"/>
        <v>97.403357522054847</v>
      </c>
      <c r="F19">
        <f t="shared" si="4"/>
        <v>97.411920161019069</v>
      </c>
      <c r="G19">
        <f t="shared" si="1"/>
        <v>6.7884744209563662E-3</v>
      </c>
      <c r="H19">
        <f t="shared" si="5"/>
        <v>-1.2613495217405828</v>
      </c>
      <c r="J19" s="7">
        <f>B19</f>
        <v>100.46106267357</v>
      </c>
      <c r="L19" s="4">
        <f>D19</f>
        <v>3.0577051515151501</v>
      </c>
      <c r="O19">
        <f>M17</f>
        <v>3.0577626262626199</v>
      </c>
      <c r="P19">
        <f>O19-L19</f>
        <v>5.7474747469754561E-5</v>
      </c>
      <c r="Q19" s="32">
        <f t="shared" si="2"/>
        <v>-3.2289430003999087</v>
      </c>
      <c r="R19" s="46">
        <f>B19</f>
        <v>100.46106267357</v>
      </c>
      <c r="U19">
        <f>U17</f>
        <v>3.0577626262626199</v>
      </c>
      <c r="V19" s="32">
        <f>D19</f>
        <v>3.0577051515151501</v>
      </c>
      <c r="W19">
        <f>U19-V19</f>
        <v>5.7474747469754561E-5</v>
      </c>
      <c r="X19">
        <f t="shared" si="3"/>
        <v>1.000150144622904</v>
      </c>
    </row>
    <row r="20" spans="1:24">
      <c r="A20" s="3">
        <v>44967.458333333299</v>
      </c>
      <c r="B20" s="2">
        <v>100.453733966</v>
      </c>
      <c r="C20" s="3">
        <v>44967.458333333299</v>
      </c>
      <c r="D20" s="2">
        <v>3.0583697885196299</v>
      </c>
      <c r="E20">
        <f t="shared" si="0"/>
        <v>97.395364177480374</v>
      </c>
      <c r="F20">
        <f t="shared" si="4"/>
        <v>97.406227655219411</v>
      </c>
      <c r="G20">
        <f t="shared" si="1"/>
        <v>1.0244752826377932E-2</v>
      </c>
      <c r="H20">
        <f t="shared" si="5"/>
        <v>-1.0603943231373418</v>
      </c>
      <c r="Q20">
        <f t="shared" si="2"/>
        <v>-1.4657415139993191</v>
      </c>
      <c r="X20">
        <f t="shared" si="3"/>
        <v>1.0002173646481742</v>
      </c>
    </row>
    <row r="21" spans="1:24">
      <c r="A21" s="3">
        <v>44967.461805555598</v>
      </c>
      <c r="B21" s="2">
        <v>100.46032993702499</v>
      </c>
      <c r="C21" s="3">
        <v>44967.461805555598</v>
      </c>
      <c r="D21" s="2">
        <v>3.0565121951219498</v>
      </c>
      <c r="E21">
        <f t="shared" si="0"/>
        <v>97.40381774190304</v>
      </c>
      <c r="F21">
        <f t="shared" si="4"/>
        <v>97.400846480479416</v>
      </c>
      <c r="G21">
        <f t="shared" si="1"/>
        <v>3.881123995887643E-3</v>
      </c>
      <c r="H21">
        <f t="shared" si="5"/>
        <v>0.7655672497897178</v>
      </c>
      <c r="Q21">
        <f t="shared" si="2"/>
        <v>1.3191942049985528</v>
      </c>
      <c r="X21">
        <f t="shared" si="3"/>
        <v>0.99939261975296345</v>
      </c>
    </row>
    <row r="22" spans="1:24">
      <c r="A22" s="3">
        <v>44967.465277777803</v>
      </c>
      <c r="B22" s="2">
        <v>100.45500393660301</v>
      </c>
      <c r="C22" s="3">
        <v>44967.465277777803</v>
      </c>
      <c r="D22" s="2">
        <v>3.0589192307692299</v>
      </c>
      <c r="E22">
        <f t="shared" si="0"/>
        <v>97.396084705833772</v>
      </c>
      <c r="F22">
        <f t="shared" si="4"/>
        <v>97.398422208405734</v>
      </c>
      <c r="G22">
        <f t="shared" si="1"/>
        <v>3.8265412204296443E-3</v>
      </c>
      <c r="H22">
        <f t="shared" si="5"/>
        <v>-0.6108656453200787</v>
      </c>
      <c r="Q22">
        <f t="shared" si="2"/>
        <v>-1.0652000843975884</v>
      </c>
      <c r="X22">
        <f t="shared" si="3"/>
        <v>1.0007875105655137</v>
      </c>
    </row>
    <row r="23" spans="1:24">
      <c r="A23" s="3">
        <v>44967.46875</v>
      </c>
      <c r="B23" s="2">
        <v>100.462511382042</v>
      </c>
      <c r="C23" s="3">
        <v>44967.46875</v>
      </c>
      <c r="D23" s="2">
        <v>3.05979078014184</v>
      </c>
      <c r="E23">
        <f t="shared" si="0"/>
        <v>97.402720601900157</v>
      </c>
      <c r="F23">
        <f t="shared" si="4"/>
        <v>97.400874349879004</v>
      </c>
      <c r="G23">
        <f t="shared" si="1"/>
        <v>3.4162793217572545E-3</v>
      </c>
      <c r="H23">
        <f t="shared" si="5"/>
        <v>0.54042771309553839</v>
      </c>
      <c r="Q23">
        <f t="shared" si="2"/>
        <v>1.501489087797836</v>
      </c>
      <c r="X23">
        <f t="shared" si="3"/>
        <v>1.0002849206882756</v>
      </c>
    </row>
    <row r="24" spans="1:24">
      <c r="A24" s="3">
        <v>44967.472222222197</v>
      </c>
      <c r="B24" s="2">
        <v>100.469248953733</v>
      </c>
      <c r="C24" s="3">
        <v>44967.472222222197</v>
      </c>
      <c r="D24" s="2">
        <v>3.05687809187279</v>
      </c>
      <c r="E24">
        <f t="shared" si="0"/>
        <v>97.412370861860211</v>
      </c>
      <c r="F24">
        <f t="shared" si="4"/>
        <v>97.403725389864704</v>
      </c>
      <c r="G24">
        <f t="shared" si="1"/>
        <v>6.6866493188375564E-3</v>
      </c>
      <c r="H24" s="4">
        <f t="shared" si="5"/>
        <v>1.2929453278118244</v>
      </c>
      <c r="I24">
        <f>B24</f>
        <v>100.469248953733</v>
      </c>
      <c r="J24">
        <f>J19</f>
        <v>100.46106267357</v>
      </c>
      <c r="K24">
        <f t="shared" ref="K24:K53" si="8">J24-I24</f>
        <v>-8.1862801630023796E-3</v>
      </c>
      <c r="L24">
        <f>L19</f>
        <v>3.0577051515151501</v>
      </c>
      <c r="M24" s="7">
        <f>D24</f>
        <v>3.05687809187279</v>
      </c>
      <c r="N24">
        <f t="shared" ref="N24:N44" si="9">L24-M24</f>
        <v>8.270596423600729E-4</v>
      </c>
      <c r="Q24">
        <f t="shared" si="2"/>
        <v>1.3475143382009946</v>
      </c>
      <c r="X24">
        <f t="shared" si="3"/>
        <v>0.99904807600311973</v>
      </c>
    </row>
    <row r="25" spans="1:24">
      <c r="A25" s="3">
        <v>44967.475694444402</v>
      </c>
      <c r="B25" s="2">
        <v>100.466425514383</v>
      </c>
      <c r="C25" s="3">
        <v>44967.475694444402</v>
      </c>
      <c r="D25" s="2">
        <v>3.0582539393939299</v>
      </c>
      <c r="E25">
        <f t="shared" si="0"/>
        <v>97.408171574989069</v>
      </c>
      <c r="F25">
        <f t="shared" si="4"/>
        <v>97.407754346249817</v>
      </c>
      <c r="G25">
        <f t="shared" si="1"/>
        <v>3.9507331969143959E-3</v>
      </c>
      <c r="H25">
        <f t="shared" si="5"/>
        <v>0.10560792603711128</v>
      </c>
      <c r="Q25">
        <f t="shared" si="2"/>
        <v>-0.56468786999914755</v>
      </c>
      <c r="X25">
        <f t="shared" si="3"/>
        <v>1.0004500825612894</v>
      </c>
    </row>
    <row r="26" spans="1:24">
      <c r="A26" s="3">
        <v>44967.541666666701</v>
      </c>
      <c r="B26" s="2">
        <v>100.46871800986</v>
      </c>
      <c r="C26" s="3">
        <v>44967.541666666701</v>
      </c>
      <c r="D26" s="2">
        <v>3.0589999999999899</v>
      </c>
      <c r="E26">
        <f t="shared" si="0"/>
        <v>97.409718009860015</v>
      </c>
      <c r="F26">
        <f t="shared" si="4"/>
        <v>97.410086815569755</v>
      </c>
      <c r="G26">
        <f t="shared" si="1"/>
        <v>1.7340733923711083E-3</v>
      </c>
      <c r="H26">
        <f t="shared" si="5"/>
        <v>-0.21268171887254197</v>
      </c>
      <c r="Q26">
        <f t="shared" si="2"/>
        <v>0.45849909539867895</v>
      </c>
      <c r="X26">
        <f t="shared" si="3"/>
        <v>1.0002439498553244</v>
      </c>
    </row>
    <row r="27" spans="1:24">
      <c r="A27" s="3">
        <v>44967.545138888898</v>
      </c>
      <c r="B27" s="2">
        <v>100.462626057973</v>
      </c>
      <c r="C27" s="3">
        <v>44967.545138888898</v>
      </c>
      <c r="D27" s="2">
        <v>3.0590000000000002</v>
      </c>
      <c r="E27">
        <f t="shared" si="0"/>
        <v>97.403626057973</v>
      </c>
      <c r="F27">
        <f t="shared" si="4"/>
        <v>97.40717188094068</v>
      </c>
      <c r="G27">
        <f t="shared" si="1"/>
        <v>2.5855380602101837E-3</v>
      </c>
      <c r="H27">
        <f t="shared" si="5"/>
        <v>-1.3714062160788039</v>
      </c>
      <c r="J27" s="7">
        <f>B27</f>
        <v>100.462626057973</v>
      </c>
      <c r="L27" s="4">
        <f>D27</f>
        <v>3.0590000000000002</v>
      </c>
      <c r="O27">
        <f>M24</f>
        <v>3.05687809187279</v>
      </c>
      <c r="P27">
        <f t="shared" ref="P27:P56" si="10">O27-L27</f>
        <v>-2.121908127210137E-3</v>
      </c>
      <c r="Q27">
        <f t="shared" si="2"/>
        <v>-1.2183903774001692</v>
      </c>
      <c r="X27">
        <f t="shared" si="3"/>
        <v>1.0000000000000033</v>
      </c>
    </row>
    <row r="28" spans="1:24">
      <c r="A28" s="3">
        <v>44967.548611111102</v>
      </c>
      <c r="B28" s="2">
        <v>100.46831386453501</v>
      </c>
      <c r="C28" s="3">
        <v>44967.548611111102</v>
      </c>
      <c r="D28" s="2">
        <v>3.0590000000000002</v>
      </c>
      <c r="E28">
        <f t="shared" si="0"/>
        <v>97.409313864535008</v>
      </c>
      <c r="F28">
        <f t="shared" si="4"/>
        <v>97.407552644122674</v>
      </c>
      <c r="G28">
        <f t="shared" si="1"/>
        <v>2.7814136039123003E-3</v>
      </c>
      <c r="H28">
        <f t="shared" si="5"/>
        <v>0.63321054080433481</v>
      </c>
      <c r="Q28">
        <f t="shared" si="2"/>
        <v>1.1375613124016581</v>
      </c>
      <c r="X28">
        <f t="shared" si="3"/>
        <v>1</v>
      </c>
    </row>
    <row r="29" spans="1:24">
      <c r="A29" s="3">
        <v>44967.552083333299</v>
      </c>
      <c r="B29" s="2">
        <v>100.474551936862</v>
      </c>
      <c r="C29" s="3">
        <v>44967.552083333299</v>
      </c>
      <c r="D29" s="2">
        <v>3.0582958199356902</v>
      </c>
      <c r="E29">
        <f t="shared" si="0"/>
        <v>97.416256116926306</v>
      </c>
      <c r="F29">
        <f t="shared" si="4"/>
        <v>97.409732013144776</v>
      </c>
      <c r="G29">
        <f t="shared" si="1"/>
        <v>5.1646705920049387E-3</v>
      </c>
      <c r="H29" s="4">
        <f t="shared" si="5"/>
        <v>1.2632177919786971</v>
      </c>
      <c r="I29">
        <f t="shared" ref="I29:I30" si="11">B29</f>
        <v>100.474551936862</v>
      </c>
      <c r="J29">
        <f>J27</f>
        <v>100.462626057973</v>
      </c>
      <c r="K29">
        <f t="shared" si="8"/>
        <v>-1.1925878889002206E-2</v>
      </c>
      <c r="L29">
        <f>L27</f>
        <v>3.0590000000000002</v>
      </c>
      <c r="M29" s="7">
        <f t="shared" ref="M29:M30" si="12">D29</f>
        <v>3.0582958199356902</v>
      </c>
      <c r="N29">
        <f t="shared" si="9"/>
        <v>7.0418006430994495E-4</v>
      </c>
      <c r="Q29">
        <f t="shared" si="2"/>
        <v>1.2476144653987831</v>
      </c>
      <c r="X29">
        <f t="shared" si="3"/>
        <v>0.99976980056740439</v>
      </c>
    </row>
    <row r="30" spans="1:24">
      <c r="A30" s="3">
        <v>44967.555555555598</v>
      </c>
      <c r="B30" s="2">
        <v>100.487391437938</v>
      </c>
      <c r="C30" s="3">
        <v>44967.555555555598</v>
      </c>
      <c r="D30" s="2">
        <v>3.05753816793893</v>
      </c>
      <c r="E30">
        <f t="shared" si="0"/>
        <v>97.429853269999072</v>
      </c>
      <c r="F30">
        <f t="shared" si="4"/>
        <v>97.418474417153462</v>
      </c>
      <c r="G30">
        <f t="shared" si="1"/>
        <v>8.5306285867514341E-3</v>
      </c>
      <c r="H30" s="4">
        <f t="shared" si="5"/>
        <v>1.3338821084394443</v>
      </c>
      <c r="I30">
        <f t="shared" si="11"/>
        <v>100.487391437938</v>
      </c>
      <c r="M30" s="7">
        <f t="shared" si="12"/>
        <v>3.05753816793893</v>
      </c>
      <c r="Q30" s="46">
        <f t="shared" si="2"/>
        <v>2.567900215200325</v>
      </c>
      <c r="R30">
        <f>R19</f>
        <v>100.46106267357</v>
      </c>
      <c r="S30" s="32">
        <f>B30</f>
        <v>100.487391437938</v>
      </c>
      <c r="T30">
        <f t="shared" ref="T30:T47" si="13">S30-R30</f>
        <v>2.6328764368003021E-2</v>
      </c>
      <c r="U30" s="46">
        <f>D30</f>
        <v>3.05753816793893</v>
      </c>
      <c r="X30">
        <f t="shared" si="3"/>
        <v>0.99975226333835288</v>
      </c>
    </row>
    <row r="31" spans="1:24">
      <c r="A31" s="3">
        <v>44967.559027777803</v>
      </c>
      <c r="B31" s="2">
        <v>100.48771607459</v>
      </c>
      <c r="C31" s="3">
        <v>44967.559027777803</v>
      </c>
      <c r="D31" s="2">
        <v>3.0576757679180799</v>
      </c>
      <c r="E31">
        <f t="shared" si="0"/>
        <v>97.430040306671913</v>
      </c>
      <c r="F31">
        <f t="shared" si="4"/>
        <v>97.425383231199092</v>
      </c>
      <c r="G31">
        <f t="shared" si="1"/>
        <v>6.454296083007312E-3</v>
      </c>
      <c r="H31">
        <f t="shared" si="5"/>
        <v>0.72154661219862681</v>
      </c>
      <c r="Q31">
        <f t="shared" si="2"/>
        <v>6.49273303992004E-2</v>
      </c>
      <c r="X31">
        <f t="shared" si="3"/>
        <v>1.0000450035196919</v>
      </c>
    </row>
    <row r="32" spans="1:24">
      <c r="A32" s="3">
        <v>44967.5625</v>
      </c>
      <c r="B32" s="2">
        <v>100.46820264218201</v>
      </c>
      <c r="C32" s="3">
        <v>44967.5625</v>
      </c>
      <c r="D32" s="2">
        <v>3.0596772079772001</v>
      </c>
      <c r="E32">
        <f t="shared" si="0"/>
        <v>97.408525434204805</v>
      </c>
      <c r="F32">
        <f t="shared" si="4"/>
        <v>97.422806336958601</v>
      </c>
      <c r="G32">
        <f t="shared" si="1"/>
        <v>1.0098411864469539E-2</v>
      </c>
      <c r="H32">
        <f t="shared" si="5"/>
        <v>-1.4141731339006558</v>
      </c>
      <c r="I32">
        <f>I30</f>
        <v>100.487391437938</v>
      </c>
      <c r="J32" s="7">
        <f>B32</f>
        <v>100.46820264218201</v>
      </c>
      <c r="K32">
        <f t="shared" si="8"/>
        <v>-1.9188795755994192E-2</v>
      </c>
      <c r="L32" s="4">
        <f>D32</f>
        <v>3.0596772079772001</v>
      </c>
      <c r="O32">
        <f>AVERAGE(M29:M30)</f>
        <v>3.0579169939373099</v>
      </c>
      <c r="P32">
        <f t="shared" si="10"/>
        <v>-1.7602140398902399E-3</v>
      </c>
      <c r="Q32" s="32">
        <f t="shared" si="2"/>
        <v>-3.9026864815980389</v>
      </c>
      <c r="R32" s="46">
        <f>B32</f>
        <v>100.46820264218201</v>
      </c>
      <c r="U32" s="45" t="s">
        <v>40</v>
      </c>
      <c r="V32" s="32">
        <f>D32</f>
        <v>3.0596772079772001</v>
      </c>
      <c r="W32" s="45" t="s">
        <v>40</v>
      </c>
      <c r="X32" s="4">
        <f t="shared" si="3"/>
        <v>1.0006545625537278</v>
      </c>
    </row>
    <row r="33" spans="1:24">
      <c r="A33" s="3">
        <v>44967.565972222197</v>
      </c>
      <c r="B33" s="2">
        <v>100.46064948784201</v>
      </c>
      <c r="C33" s="3">
        <v>44967.565972222197</v>
      </c>
      <c r="D33" s="2">
        <v>3.0590855704697901</v>
      </c>
      <c r="E33">
        <f t="shared" si="0"/>
        <v>97.401563917372215</v>
      </c>
      <c r="F33">
        <f t="shared" si="4"/>
        <v>97.413376552749654</v>
      </c>
      <c r="G33">
        <f t="shared" si="1"/>
        <v>1.2120951564379468E-2</v>
      </c>
      <c r="H33">
        <f t="shared" si="5"/>
        <v>-0.97456336779309161</v>
      </c>
      <c r="Q33">
        <f t="shared" si="2"/>
        <v>-1.5106308680003622</v>
      </c>
      <c r="X33">
        <f t="shared" si="3"/>
        <v>0.99980663401163117</v>
      </c>
    </row>
    <row r="34" spans="1:24">
      <c r="A34" s="3">
        <v>44967.569444444402</v>
      </c>
      <c r="B34" s="2">
        <v>100.448971349064</v>
      </c>
      <c r="C34" s="3">
        <v>44967.569444444402</v>
      </c>
      <c r="D34" s="2">
        <v>3.0594927152317801</v>
      </c>
      <c r="E34">
        <f t="shared" si="0"/>
        <v>97.389478633832212</v>
      </c>
      <c r="F34">
        <f t="shared" si="4"/>
        <v>97.399855995136406</v>
      </c>
      <c r="G34">
        <f t="shared" si="1"/>
        <v>7.8690490692338126E-3</v>
      </c>
      <c r="H34">
        <f t="shared" si="5"/>
        <v>-1.3187567154418787</v>
      </c>
      <c r="J34" s="7">
        <f>B34</f>
        <v>100.448971349064</v>
      </c>
      <c r="L34" s="4">
        <f>D34</f>
        <v>3.0594927152317801</v>
      </c>
      <c r="Q34" s="32">
        <f t="shared" si="2"/>
        <v>-2.3356277556018767</v>
      </c>
      <c r="R34" s="46">
        <f>B34</f>
        <v>100.448971349064</v>
      </c>
      <c r="V34" s="32">
        <f>D34</f>
        <v>3.0594927152317801</v>
      </c>
      <c r="X34" s="4">
        <f t="shared" si="3"/>
        <v>1.0001330936165762</v>
      </c>
    </row>
    <row r="35" spans="1:24">
      <c r="A35" s="3">
        <v>44967.572916666701</v>
      </c>
      <c r="B35" s="2">
        <v>100.44653786620501</v>
      </c>
      <c r="C35" s="3">
        <v>44967.572916666701</v>
      </c>
      <c r="D35" s="2">
        <v>3.06029540636042</v>
      </c>
      <c r="E35">
        <f t="shared" si="0"/>
        <v>97.386242459844581</v>
      </c>
      <c r="F35">
        <f t="shared" si="4"/>
        <v>97.392428337016341</v>
      </c>
      <c r="G35">
        <f t="shared" si="1"/>
        <v>6.5935487080728905E-3</v>
      </c>
      <c r="H35">
        <f t="shared" si="5"/>
        <v>-0.93817114965508697</v>
      </c>
      <c r="Q35">
        <f t="shared" si="2"/>
        <v>-0.48669657179800652</v>
      </c>
      <c r="X35">
        <f t="shared" si="3"/>
        <v>1.0002623608563093</v>
      </c>
    </row>
    <row r="36" spans="1:24">
      <c r="A36" s="3">
        <v>44967.576388888898</v>
      </c>
      <c r="B36" s="2">
        <v>100.43141821778499</v>
      </c>
      <c r="C36" s="3">
        <v>44967.576388888898</v>
      </c>
      <c r="D36" s="2">
        <v>3.0605641025641002</v>
      </c>
      <c r="E36">
        <f t="shared" si="0"/>
        <v>97.370854115220894</v>
      </c>
      <c r="F36">
        <f t="shared" si="4"/>
        <v>97.38219173629922</v>
      </c>
      <c r="G36">
        <f t="shared" ref="G36:G52" si="14">_xlfn.STDEV.P(E34:E36)</f>
        <v>8.1250413047766062E-3</v>
      </c>
      <c r="H36">
        <f t="shared" si="5"/>
        <v>-1.395392423625043</v>
      </c>
      <c r="J36" s="7">
        <f>B36</f>
        <v>100.43141821778499</v>
      </c>
      <c r="L36" s="4">
        <f>D36</f>
        <v>3.0605641025641002</v>
      </c>
      <c r="Q36" s="32">
        <f t="shared" si="2"/>
        <v>-3.0239296840022689</v>
      </c>
      <c r="R36" s="46">
        <f t="shared" ref="R36:R37" si="15">B36</f>
        <v>100.43141821778499</v>
      </c>
      <c r="V36" s="32">
        <f t="shared" ref="V36:V37" si="16">D36</f>
        <v>3.0605641025641002</v>
      </c>
      <c r="X36" s="4">
        <f t="shared" si="3"/>
        <v>1.0000878007407787</v>
      </c>
    </row>
    <row r="37" spans="1:24">
      <c r="A37" s="3">
        <v>44967.579861111102</v>
      </c>
      <c r="B37" s="2">
        <v>100.416287899382</v>
      </c>
      <c r="C37" s="3">
        <v>44967.579861111102</v>
      </c>
      <c r="D37" s="2">
        <v>3.0623862815884402</v>
      </c>
      <c r="E37">
        <f t="shared" si="0"/>
        <v>97.353901617793554</v>
      </c>
      <c r="F37">
        <f t="shared" si="4"/>
        <v>97.37033273095301</v>
      </c>
      <c r="G37">
        <f t="shared" si="14"/>
        <v>1.320823978453038E-2</v>
      </c>
      <c r="H37">
        <f t="shared" si="5"/>
        <v>-1.2440047597182609</v>
      </c>
      <c r="Q37" s="32">
        <f t="shared" si="2"/>
        <v>-3.0260636805991226</v>
      </c>
      <c r="R37" s="46">
        <f t="shared" si="15"/>
        <v>100.416287899382</v>
      </c>
      <c r="V37" s="32">
        <f t="shared" si="16"/>
        <v>3.0623862815884402</v>
      </c>
      <c r="X37" s="4">
        <f t="shared" si="3"/>
        <v>1.0005953735858084</v>
      </c>
    </row>
    <row r="38" spans="1:24">
      <c r="A38" s="3">
        <v>44967.583333333299</v>
      </c>
      <c r="B38" s="2">
        <v>100.424891491171</v>
      </c>
      <c r="C38" s="3">
        <v>44967.583333333299</v>
      </c>
      <c r="D38" s="2">
        <v>3.0621111111111099</v>
      </c>
      <c r="E38">
        <f t="shared" si="0"/>
        <v>97.362780380059888</v>
      </c>
      <c r="F38">
        <f t="shared" si="4"/>
        <v>97.362512037691431</v>
      </c>
      <c r="G38">
        <f t="shared" si="14"/>
        <v>6.9234287255193197E-3</v>
      </c>
      <c r="H38">
        <f t="shared" si="5"/>
        <v>3.8758594779520761E-2</v>
      </c>
      <c r="Q38">
        <f t="shared" si="2"/>
        <v>1.7207183577994556</v>
      </c>
      <c r="X38">
        <f t="shared" si="3"/>
        <v>0.99991014507902398</v>
      </c>
    </row>
    <row r="39" spans="1:24">
      <c r="A39" s="3">
        <v>44967.586805555598</v>
      </c>
      <c r="B39" s="2">
        <v>100.425959112374</v>
      </c>
      <c r="C39" s="3">
        <v>44967.586805555598</v>
      </c>
      <c r="D39" s="2">
        <v>3.0602499999999999</v>
      </c>
      <c r="E39">
        <f t="shared" si="0"/>
        <v>97.365709112374006</v>
      </c>
      <c r="F39">
        <f t="shared" si="4"/>
        <v>97.360797036742483</v>
      </c>
      <c r="G39">
        <f t="shared" si="14"/>
        <v>5.0202569723654432E-3</v>
      </c>
      <c r="H39">
        <f t="shared" si="5"/>
        <v>0.97845103518850818</v>
      </c>
      <c r="Q39">
        <f t="shared" si="2"/>
        <v>0.21352424060125941</v>
      </c>
      <c r="X39">
        <f t="shared" si="3"/>
        <v>0.99939221307014081</v>
      </c>
    </row>
    <row r="40" spans="1:24">
      <c r="A40" s="3">
        <v>44967.590277777803</v>
      </c>
      <c r="B40" s="2">
        <v>100.422204745909</v>
      </c>
      <c r="C40" s="3">
        <v>44967.590277777803</v>
      </c>
      <c r="D40" s="2">
        <v>3.0614949324324301</v>
      </c>
      <c r="E40">
        <f t="shared" si="0"/>
        <v>97.360709813476575</v>
      </c>
      <c r="F40">
        <f t="shared" si="4"/>
        <v>97.363066435303494</v>
      </c>
      <c r="G40">
        <f t="shared" si="14"/>
        <v>2.0509539354907685E-3</v>
      </c>
      <c r="H40">
        <f t="shared" si="5"/>
        <v>-1.1490369364905433</v>
      </c>
      <c r="Q40">
        <f t="shared" si="2"/>
        <v>-0.75087329300060901</v>
      </c>
      <c r="X40">
        <f t="shared" si="3"/>
        <v>1.0004068074282919</v>
      </c>
    </row>
    <row r="41" spans="1:24">
      <c r="A41" s="3">
        <v>44967.59375</v>
      </c>
      <c r="B41" s="2">
        <v>100.426044942041</v>
      </c>
      <c r="C41" s="3">
        <v>44967.59375</v>
      </c>
      <c r="D41" s="2">
        <v>3.06257575757575</v>
      </c>
      <c r="E41">
        <f t="shared" si="0"/>
        <v>97.363469184465259</v>
      </c>
      <c r="F41">
        <f t="shared" si="4"/>
        <v>97.363296036771942</v>
      </c>
      <c r="G41">
        <f t="shared" si="14"/>
        <v>2.0446242457133482E-3</v>
      </c>
      <c r="H41">
        <f t="shared" si="5"/>
        <v>8.4684358840185409E-2</v>
      </c>
      <c r="Q41">
        <f t="shared" si="2"/>
        <v>0.76803922640067412</v>
      </c>
      <c r="X41">
        <f t="shared" si="3"/>
        <v>1.0003530383577872</v>
      </c>
    </row>
    <row r="42" spans="1:24">
      <c r="A42" s="3">
        <v>44967.597222222197</v>
      </c>
      <c r="B42" s="2">
        <v>100.417634531129</v>
      </c>
      <c r="C42" s="3">
        <v>44967.597222222197</v>
      </c>
      <c r="D42" s="2">
        <v>3.0607517482517399</v>
      </c>
      <c r="E42">
        <f t="shared" si="0"/>
        <v>97.35688278287725</v>
      </c>
      <c r="F42">
        <f t="shared" si="4"/>
        <v>97.360353926939695</v>
      </c>
      <c r="G42">
        <f t="shared" si="14"/>
        <v>2.7006373186074617E-3</v>
      </c>
      <c r="H42">
        <f t="shared" si="5"/>
        <v>-1.2853055234512947</v>
      </c>
      <c r="J42" s="7">
        <f t="shared" ref="J42:J43" si="17">B42</f>
        <v>100.417634531129</v>
      </c>
      <c r="L42" s="4">
        <f t="shared" ref="L42:L43" si="18">D42</f>
        <v>3.0607517482517399</v>
      </c>
      <c r="Q42">
        <f t="shared" si="2"/>
        <v>-1.6820821824012455</v>
      </c>
      <c r="X42">
        <f t="shared" si="3"/>
        <v>0.99940441985165651</v>
      </c>
    </row>
    <row r="43" spans="1:24">
      <c r="A43" s="3">
        <v>44967.600694444402</v>
      </c>
      <c r="B43" s="2">
        <v>100.41038944671099</v>
      </c>
      <c r="C43" s="3">
        <v>44967.600694444402</v>
      </c>
      <c r="D43" s="2">
        <v>3.0620747422680399</v>
      </c>
      <c r="E43">
        <f t="shared" si="0"/>
        <v>97.348314704442956</v>
      </c>
      <c r="F43">
        <f t="shared" si="4"/>
        <v>97.356222223928498</v>
      </c>
      <c r="G43">
        <f t="shared" si="14"/>
        <v>6.2043973535007802E-3</v>
      </c>
      <c r="H43">
        <f t="shared" si="5"/>
        <v>-1.2745024270697736</v>
      </c>
      <c r="J43" s="7">
        <f t="shared" si="17"/>
        <v>100.41038944671099</v>
      </c>
      <c r="L43" s="4">
        <f t="shared" si="18"/>
        <v>3.0620747422680399</v>
      </c>
      <c r="Q43">
        <f t="shared" si="2"/>
        <v>-1.4490168836005068</v>
      </c>
      <c r="X43">
        <f t="shared" si="3"/>
        <v>1.0004322447964151</v>
      </c>
    </row>
    <row r="44" spans="1:24">
      <c r="A44" s="3">
        <v>44967.604166666701</v>
      </c>
      <c r="B44" s="2">
        <v>100.433845058941</v>
      </c>
      <c r="C44" s="3">
        <v>44967.604166666701</v>
      </c>
      <c r="D44" s="2">
        <v>3.0608337531486098</v>
      </c>
      <c r="E44">
        <f t="shared" si="0"/>
        <v>97.373011305792389</v>
      </c>
      <c r="F44">
        <f t="shared" si="4"/>
        <v>97.359402931037536</v>
      </c>
      <c r="G44">
        <f t="shared" si="14"/>
        <v>1.0238616104908307E-2</v>
      </c>
      <c r="H44" s="4">
        <f t="shared" si="5"/>
        <v>1.3291224727459805</v>
      </c>
      <c r="I44">
        <f>B44</f>
        <v>100.433845058941</v>
      </c>
      <c r="J44">
        <f>AVERAGE(J34:J43)</f>
        <v>100.42710338617225</v>
      </c>
      <c r="K44">
        <f t="shared" si="8"/>
        <v>-6.7416727687543698E-3</v>
      </c>
      <c r="L44">
        <f>AVERAGE(L32:L43)</f>
        <v>3.060512103258572</v>
      </c>
      <c r="M44" s="7">
        <f>D44</f>
        <v>3.0608337531486098</v>
      </c>
      <c r="N44">
        <f t="shared" si="9"/>
        <v>-3.2164989003780065E-4</v>
      </c>
      <c r="Q44" s="46">
        <f t="shared" si="2"/>
        <v>4.6911224460018275</v>
      </c>
      <c r="R44">
        <f>AVERAGE(R32:R37)</f>
        <v>100.44122002710324</v>
      </c>
      <c r="S44" s="32">
        <f>B44</f>
        <v>100.433845058941</v>
      </c>
      <c r="T44">
        <f t="shared" si="13"/>
        <v>-7.3749681622388152E-3</v>
      </c>
      <c r="U44" s="46">
        <f>D44</f>
        <v>3.0608337531486098</v>
      </c>
      <c r="X44">
        <f t="shared" si="3"/>
        <v>0.99959472278638406</v>
      </c>
    </row>
    <row r="45" spans="1:24">
      <c r="A45" s="3">
        <v>44967.607638888898</v>
      </c>
      <c r="B45" s="2">
        <v>100.44318354409</v>
      </c>
      <c r="C45" s="3">
        <v>44967.607638888898</v>
      </c>
      <c r="D45" s="2">
        <v>3.0602374213836399</v>
      </c>
      <c r="E45">
        <f t="shared" si="0"/>
        <v>97.382946122706358</v>
      </c>
      <c r="F45">
        <f t="shared" si="4"/>
        <v>97.368090710980553</v>
      </c>
      <c r="G45">
        <f t="shared" si="14"/>
        <v>1.4560058898925331E-2</v>
      </c>
      <c r="H45">
        <f t="shared" si="5"/>
        <v>1.0202851395677301</v>
      </c>
      <c r="Q45">
        <f t="shared" si="2"/>
        <v>1.8676970298002971</v>
      </c>
      <c r="T45" s="45" t="s">
        <v>40</v>
      </c>
      <c r="X45">
        <f t="shared" si="3"/>
        <v>0.99980517342232111</v>
      </c>
    </row>
    <row r="46" spans="1:24">
      <c r="A46" s="3">
        <v>44967.611111111102</v>
      </c>
      <c r="B46" s="2">
        <v>100.464492025924</v>
      </c>
      <c r="C46" s="3">
        <v>44967.611111111102</v>
      </c>
      <c r="D46" s="2">
        <v>3.0596993464052198</v>
      </c>
      <c r="E46">
        <f t="shared" si="0"/>
        <v>97.404792679518778</v>
      </c>
      <c r="F46">
        <f t="shared" si="4"/>
        <v>97.386916702672508</v>
      </c>
      <c r="G46">
        <f t="shared" si="14"/>
        <v>1.3274990469169181E-2</v>
      </c>
      <c r="H46" s="4">
        <f t="shared" si="5"/>
        <v>1.3465905597285532</v>
      </c>
      <c r="I46">
        <f>B46</f>
        <v>100.464492025924</v>
      </c>
      <c r="M46" s="7">
        <f>D46</f>
        <v>3.0596993464052198</v>
      </c>
      <c r="Q46" s="46">
        <f t="shared" si="2"/>
        <v>4.2616963667995833</v>
      </c>
      <c r="S46" s="32">
        <f>B46</f>
        <v>100.464492025924</v>
      </c>
      <c r="U46" s="46">
        <f>D46</f>
        <v>3.0596993464052198</v>
      </c>
      <c r="X46">
        <f t="shared" si="3"/>
        <v>0.99982417214603669</v>
      </c>
    </row>
    <row r="47" spans="1:24">
      <c r="A47" s="3">
        <v>44967.614583333299</v>
      </c>
      <c r="B47" s="2">
        <v>100.452169488034</v>
      </c>
      <c r="C47" s="3">
        <v>44967.614583333299</v>
      </c>
      <c r="D47" s="2">
        <v>3.0595889261744902</v>
      </c>
      <c r="E47">
        <f t="shared" si="0"/>
        <v>97.392580561859518</v>
      </c>
      <c r="F47">
        <f t="shared" si="4"/>
        <v>97.393439788028218</v>
      </c>
      <c r="G47">
        <f t="shared" si="14"/>
        <v>8.9394896702332319E-3</v>
      </c>
      <c r="H47">
        <f t="shared" si="5"/>
        <v>-9.6115796359269839E-2</v>
      </c>
      <c r="Q47" s="32">
        <f t="shared" si="2"/>
        <v>-2.4645075780000525</v>
      </c>
      <c r="R47" s="46">
        <f>B47</f>
        <v>100.452169488034</v>
      </c>
      <c r="S47">
        <f>S46</f>
        <v>100.464492025924</v>
      </c>
      <c r="T47">
        <f t="shared" si="13"/>
        <v>1.2322537890000262E-2</v>
      </c>
      <c r="U47">
        <f>AVERAGE(U30:U46)</f>
        <v>3.0593570891642532</v>
      </c>
      <c r="V47" s="32">
        <f>D47</f>
        <v>3.0595889261744902</v>
      </c>
      <c r="W47">
        <f t="shared" ref="W47" si="19">U47-V47</f>
        <v>-2.3183701023699044E-4</v>
      </c>
      <c r="X47">
        <f t="shared" si="3"/>
        <v>0.99996391141147267</v>
      </c>
    </row>
    <row r="48" spans="1:24">
      <c r="A48" s="3">
        <v>44967.618055555598</v>
      </c>
      <c r="B48" s="2">
        <v>100.443302513655</v>
      </c>
      <c r="C48" s="3">
        <v>44967.618055555598</v>
      </c>
      <c r="D48" s="2">
        <v>3.05819966996699</v>
      </c>
      <c r="E48">
        <f t="shared" si="0"/>
        <v>97.385102843688003</v>
      </c>
      <c r="F48">
        <f t="shared" si="4"/>
        <v>97.394158695022099</v>
      </c>
      <c r="G48">
        <f t="shared" si="14"/>
        <v>8.1154292131242894E-3</v>
      </c>
      <c r="H48">
        <f t="shared" si="5"/>
        <v>-1.1158807619751578</v>
      </c>
      <c r="Q48">
        <f t="shared" si="2"/>
        <v>-1.7733948758007045</v>
      </c>
      <c r="X48">
        <f t="shared" si="3"/>
        <v>0.99954593370514089</v>
      </c>
    </row>
    <row r="49" spans="1:24">
      <c r="A49" s="3">
        <v>44967.621527777803</v>
      </c>
      <c r="B49" s="2">
        <v>100.44413613775799</v>
      </c>
      <c r="C49" s="3">
        <v>44967.621527777803</v>
      </c>
      <c r="D49" s="2">
        <v>3.0602633333333298</v>
      </c>
      <c r="E49">
        <f t="shared" si="0"/>
        <v>97.383872804424669</v>
      </c>
      <c r="F49">
        <f t="shared" si="4"/>
        <v>97.387185403324068</v>
      </c>
      <c r="G49">
        <f t="shared" si="14"/>
        <v>3.8478609524730872E-3</v>
      </c>
      <c r="H49">
        <f t="shared" si="5"/>
        <v>-0.86089360824477223</v>
      </c>
      <c r="Q49">
        <f t="shared" si="2"/>
        <v>0.16672482059902904</v>
      </c>
      <c r="X49">
        <f t="shared" si="3"/>
        <v>1.000674796804998</v>
      </c>
    </row>
    <row r="50" spans="1:24">
      <c r="A50" s="3">
        <v>44967.625</v>
      </c>
      <c r="B50" s="2">
        <v>100.45718042056799</v>
      </c>
      <c r="C50" s="3">
        <v>44967.625</v>
      </c>
      <c r="D50" s="2">
        <v>3.0600673400673402</v>
      </c>
      <c r="E50">
        <f t="shared" si="0"/>
        <v>97.39711308050066</v>
      </c>
      <c r="F50">
        <f t="shared" si="4"/>
        <v>97.388696242871106</v>
      </c>
      <c r="G50">
        <f t="shared" si="14"/>
        <v>5.9727501152584111E-3</v>
      </c>
      <c r="H50" s="4">
        <f t="shared" si="5"/>
        <v>1.4092063902106748</v>
      </c>
      <c r="I50">
        <f>B50</f>
        <v>100.45718042056799</v>
      </c>
      <c r="M50" s="7">
        <f>D50</f>
        <v>3.0600673400673402</v>
      </c>
      <c r="Q50" s="46">
        <f t="shared" si="2"/>
        <v>2.6088565620000281</v>
      </c>
      <c r="S50" s="32">
        <f>B50</f>
        <v>100.45718042056799</v>
      </c>
      <c r="U50" s="46">
        <f>D50</f>
        <v>3.0600673400673402</v>
      </c>
      <c r="X50">
        <f t="shared" si="3"/>
        <v>0.99993595542453662</v>
      </c>
    </row>
    <row r="51" spans="1:24">
      <c r="A51" s="3">
        <v>44967.628472222197</v>
      </c>
      <c r="B51" s="2">
        <v>100.454828476977</v>
      </c>
      <c r="C51" s="3">
        <v>44967.628472222197</v>
      </c>
      <c r="D51" s="2">
        <v>3.0598316831683099</v>
      </c>
      <c r="E51">
        <f t="shared" si="0"/>
        <v>97.394996793808687</v>
      </c>
      <c r="F51">
        <f t="shared" si="4"/>
        <v>97.391994226244663</v>
      </c>
      <c r="G51">
        <f t="shared" si="14"/>
        <v>5.8073394151691958E-3</v>
      </c>
      <c r="H51">
        <f t="shared" si="5"/>
        <v>0.51702980476424198</v>
      </c>
      <c r="Q51">
        <f t="shared" si="2"/>
        <v>-0.47038871819893302</v>
      </c>
      <c r="X51">
        <f t="shared" si="3"/>
        <v>0.99992298963622639</v>
      </c>
    </row>
    <row r="52" spans="1:24">
      <c r="A52" s="3">
        <v>44967.631944444402</v>
      </c>
      <c r="B52" s="2">
        <v>100.459816179973</v>
      </c>
      <c r="C52" s="3">
        <v>44967.631944444402</v>
      </c>
      <c r="D52" s="2">
        <v>3.0592553191489298</v>
      </c>
      <c r="E52">
        <f t="shared" si="0"/>
        <v>97.400560860824072</v>
      </c>
      <c r="F52">
        <f t="shared" si="4"/>
        <v>97.397556911711149</v>
      </c>
      <c r="G52">
        <f t="shared" si="14"/>
        <v>2.2930983472833947E-3</v>
      </c>
      <c r="H52" s="4">
        <f t="shared" si="5"/>
        <v>1.3099957603134429</v>
      </c>
      <c r="I52">
        <f>B52</f>
        <v>100.459816179973</v>
      </c>
      <c r="M52" s="7">
        <f>D52</f>
        <v>3.0592553191489298</v>
      </c>
      <c r="Q52">
        <f t="shared" si="2"/>
        <v>0.99754059920087457</v>
      </c>
      <c r="X52">
        <f t="shared" si="3"/>
        <v>0.9998116353842107</v>
      </c>
    </row>
    <row r="53" spans="1:24">
      <c r="A53" s="3">
        <v>44967.642361111102</v>
      </c>
      <c r="B53" s="2">
        <v>100.47</v>
      </c>
      <c r="C53" s="3">
        <v>44967.635416666701</v>
      </c>
      <c r="D53" s="2">
        <v>3.0606739130434701</v>
      </c>
      <c r="I53">
        <f>AVERAGE(I46:I52)</f>
        <v>100.46049620882167</v>
      </c>
      <c r="J53">
        <f>B53</f>
        <v>100.47</v>
      </c>
      <c r="K53">
        <f t="shared" si="8"/>
        <v>9.5037911783322215E-3</v>
      </c>
    </row>
    <row r="54" spans="1:24">
      <c r="C54" s="3">
        <v>44967.638888888898</v>
      </c>
      <c r="D54" s="2">
        <v>3.0581824925815999</v>
      </c>
    </row>
    <row r="55" spans="1:24">
      <c r="C55" s="3">
        <v>44967.642361111102</v>
      </c>
      <c r="D55" s="2">
        <v>3.06129310344827</v>
      </c>
    </row>
    <row r="56" spans="1:24">
      <c r="C56" s="3">
        <v>44967.645833333299</v>
      </c>
      <c r="D56" s="2">
        <v>3.0599999999999898</v>
      </c>
      <c r="L56">
        <f>D56</f>
        <v>3.0599999999999898</v>
      </c>
      <c r="O56">
        <f>AVERAGE(M44:M52)</f>
        <v>3.0599639396925249</v>
      </c>
      <c r="P56">
        <f t="shared" si="10"/>
        <v>-3.6060307464946817E-5</v>
      </c>
    </row>
    <row r="58" spans="1:24">
      <c r="J58" t="s">
        <v>46</v>
      </c>
      <c r="K58">
        <f>SUM(K17:K44)*10000</f>
        <v>-476.48812976518684</v>
      </c>
      <c r="M58" t="s">
        <v>42</v>
      </c>
      <c r="N58">
        <f>SUM(N17:N44)*100</f>
        <v>0.1629223093582155</v>
      </c>
      <c r="P58">
        <f>SUM(P14:P56)*100</f>
        <v>-0.38607077270955692</v>
      </c>
      <c r="S58" s="45" t="s">
        <v>45</v>
      </c>
      <c r="T58">
        <f>SUM(T17:T47)*10000</f>
        <v>145.56594340774609</v>
      </c>
      <c r="V58" s="45" t="s">
        <v>45</v>
      </c>
      <c r="W58">
        <f>SUM(W19:W47)*100</f>
        <v>-1.7436226276723588E-2</v>
      </c>
    </row>
  </sheetData>
  <autoFilter ref="A1:W56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7"/>
  <sheetViews>
    <sheetView topLeftCell="A31" workbookViewId="0">
      <selection activeCell="W49" sqref="W49"/>
    </sheetView>
  </sheetViews>
  <sheetFormatPr defaultColWidth="8.88671875" defaultRowHeight="14.4"/>
  <cols>
    <col min="1" max="1" width="14.6640625" style="2" bestFit="1" customWidth="1"/>
    <col min="2" max="2" width="12" style="2" bestFit="1" customWidth="1"/>
    <col min="3" max="3" width="14.6640625" bestFit="1" customWidth="1"/>
    <col min="11" max="11" width="10" bestFit="1" customWidth="1"/>
    <col min="17" max="22" width="8.88671875" style="20"/>
  </cols>
  <sheetData>
    <row r="1" spans="1:24">
      <c r="A1" s="2" t="s">
        <v>0</v>
      </c>
      <c r="B1" s="2" t="s">
        <v>52</v>
      </c>
      <c r="E1" s="36" t="s">
        <v>4</v>
      </c>
      <c r="F1" s="36" t="s">
        <v>11</v>
      </c>
      <c r="G1" s="36" t="s">
        <v>12</v>
      </c>
      <c r="H1" s="36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Q1" s="45" t="s">
        <v>87</v>
      </c>
      <c r="R1" s="5" t="s">
        <v>14</v>
      </c>
      <c r="S1" s="5" t="s">
        <v>15</v>
      </c>
      <c r="T1" s="5" t="s">
        <v>16</v>
      </c>
      <c r="U1" s="6" t="s">
        <v>17</v>
      </c>
      <c r="V1" s="6" t="s">
        <v>18</v>
      </c>
      <c r="W1" s="6" t="s">
        <v>19</v>
      </c>
      <c r="X1" s="45" t="s">
        <v>90</v>
      </c>
    </row>
    <row r="2" spans="1:24">
      <c r="A2" s="3">
        <v>44970.395833333336</v>
      </c>
      <c r="B2" s="2">
        <v>100.47289159152299</v>
      </c>
      <c r="C2" s="3">
        <v>44970.395833333336</v>
      </c>
      <c r="D2" s="2">
        <v>3.0571914754098302</v>
      </c>
      <c r="E2">
        <f>B2-D2</f>
        <v>97.415700116113157</v>
      </c>
    </row>
    <row r="3" spans="1:24">
      <c r="A3" s="3">
        <v>44970.399305555555</v>
      </c>
      <c r="B3" s="2">
        <v>100.431343986724</v>
      </c>
      <c r="C3" s="3">
        <v>44970.399305555555</v>
      </c>
      <c r="D3" s="2">
        <v>3.05967491408934</v>
      </c>
      <c r="E3">
        <f t="shared" ref="E3:E54" si="0">B3-D3</f>
        <v>97.37166907263466</v>
      </c>
      <c r="Q3" s="32">
        <f>(B3-B2)/0.005</f>
        <v>-8.3095209597985331</v>
      </c>
      <c r="R3" s="46">
        <f>B3</f>
        <v>100.431343986724</v>
      </c>
      <c r="V3" s="32">
        <f>D3</f>
        <v>3.05967491408934</v>
      </c>
      <c r="X3" s="4">
        <f>D3/D2</f>
        <v>1.0008123268364069</v>
      </c>
    </row>
    <row r="4" spans="1:24">
      <c r="A4" s="3">
        <v>44970.402777777781</v>
      </c>
      <c r="B4" s="2">
        <v>100.435830841537</v>
      </c>
      <c r="C4" s="3">
        <v>44970.402777777781</v>
      </c>
      <c r="D4" s="2">
        <v>3.05925170068027</v>
      </c>
      <c r="E4">
        <f t="shared" si="0"/>
        <v>97.376579140856734</v>
      </c>
      <c r="F4">
        <f>AVERAGE(E2:E4)</f>
        <v>97.387982776534841</v>
      </c>
      <c r="G4">
        <f>_xlfn.STDEV.P(E2:E4)</f>
        <v>1.9701359977773898E-2</v>
      </c>
      <c r="H4">
        <f>(E4-F4)/G4</f>
        <v>-0.57882479640857853</v>
      </c>
      <c r="Q4" s="20">
        <f t="shared" ref="Q4:Q57" si="1">(B4-B3)/0.005</f>
        <v>0.89737096259909777</v>
      </c>
      <c r="X4">
        <f t="shared" ref="X4:X54" si="2">D4/D3</f>
        <v>0.99986168026965183</v>
      </c>
    </row>
    <row r="5" spans="1:24">
      <c r="A5" s="3">
        <v>44970.40625</v>
      </c>
      <c r="B5" s="2">
        <v>100.45343481015</v>
      </c>
      <c r="C5" s="3">
        <v>44970.40625</v>
      </c>
      <c r="D5" s="2">
        <v>3.0583819875776399</v>
      </c>
      <c r="E5">
        <f t="shared" si="0"/>
        <v>97.395052822572353</v>
      </c>
      <c r="F5">
        <f t="shared" ref="F5:F54" si="3">AVERAGE(E3:E5)</f>
        <v>97.381100345354582</v>
      </c>
      <c r="G5">
        <f t="shared" ref="G5:G54" si="4">_xlfn.STDEV.P(E3:E5)</f>
        <v>1.0067469323541228E-2</v>
      </c>
      <c r="H5" s="4">
        <f t="shared" ref="H5:H54" si="5">(E5-F5)/G5</f>
        <v>1.3858971673392735</v>
      </c>
      <c r="I5" s="4">
        <f>B5</f>
        <v>100.45343481015</v>
      </c>
      <c r="M5" s="7">
        <f>D5</f>
        <v>3.0583819875776399</v>
      </c>
      <c r="Q5" s="46">
        <f t="shared" si="1"/>
        <v>3.5207937226005015</v>
      </c>
      <c r="R5" s="20">
        <f>R3</f>
        <v>100.431343986724</v>
      </c>
      <c r="S5" s="32">
        <f>B5</f>
        <v>100.45343481015</v>
      </c>
      <c r="T5" s="20">
        <f>S5-R5</f>
        <v>2.2090823425997996E-2</v>
      </c>
      <c r="U5" s="46">
        <f>D5</f>
        <v>3.0583819875776399</v>
      </c>
      <c r="X5">
        <f t="shared" si="2"/>
        <v>0.9997157105110257</v>
      </c>
    </row>
    <row r="6" spans="1:24">
      <c r="A6" s="3">
        <v>44970.409722222219</v>
      </c>
      <c r="B6" s="2">
        <v>100.48193160000901</v>
      </c>
      <c r="C6" s="3">
        <v>44970.409722222219</v>
      </c>
      <c r="D6" s="2">
        <v>3.057515</v>
      </c>
      <c r="E6">
        <f t="shared" si="0"/>
        <v>97.42441660000901</v>
      </c>
      <c r="F6">
        <f t="shared" si="3"/>
        <v>97.398682854479375</v>
      </c>
      <c r="G6">
        <f t="shared" si="4"/>
        <v>1.9697520542289574E-2</v>
      </c>
      <c r="H6" s="4">
        <f t="shared" si="5"/>
        <v>1.3064459292927808</v>
      </c>
      <c r="I6" s="4">
        <f>B6</f>
        <v>100.48193160000901</v>
      </c>
      <c r="M6" s="7">
        <f>D6</f>
        <v>3.057515</v>
      </c>
      <c r="Q6" s="46">
        <f t="shared" si="1"/>
        <v>5.6993579718010778</v>
      </c>
      <c r="S6" s="32">
        <f>B6</f>
        <v>100.48193160000901</v>
      </c>
      <c r="U6" s="46">
        <f>D6</f>
        <v>3.057515</v>
      </c>
      <c r="X6">
        <f t="shared" si="2"/>
        <v>0.99971652083318518</v>
      </c>
    </row>
    <row r="7" spans="1:24">
      <c r="A7" s="3">
        <v>44970.413194444445</v>
      </c>
      <c r="B7" s="2">
        <v>100.47194938843199</v>
      </c>
      <c r="C7" s="3">
        <v>44970.413194444445</v>
      </c>
      <c r="D7" s="2">
        <v>3.0572896057347601</v>
      </c>
      <c r="E7">
        <f t="shared" si="0"/>
        <v>97.414659782697228</v>
      </c>
      <c r="F7">
        <f t="shared" si="3"/>
        <v>97.411376401759526</v>
      </c>
      <c r="G7">
        <f t="shared" si="4"/>
        <v>1.2210468162575734E-2</v>
      </c>
      <c r="H7">
        <f t="shared" si="5"/>
        <v>0.26889885743822339</v>
      </c>
      <c r="Q7" s="20">
        <f t="shared" si="1"/>
        <v>-1.9964423154021915</v>
      </c>
      <c r="X7">
        <f t="shared" si="2"/>
        <v>0.99992628187752475</v>
      </c>
    </row>
    <row r="8" spans="1:24">
      <c r="A8" s="3">
        <v>44970.416666666664</v>
      </c>
      <c r="B8" s="2">
        <v>100.47794838089099</v>
      </c>
      <c r="C8" s="3">
        <v>44970.416666666664</v>
      </c>
      <c r="D8" s="2">
        <v>3.0563100313479601</v>
      </c>
      <c r="E8">
        <f t="shared" si="0"/>
        <v>97.421638349543031</v>
      </c>
      <c r="F8">
        <f t="shared" si="3"/>
        <v>97.420238244083109</v>
      </c>
      <c r="G8">
        <f t="shared" si="4"/>
        <v>4.1043954072100272E-3</v>
      </c>
      <c r="H8">
        <f t="shared" si="5"/>
        <v>0.34112343500396308</v>
      </c>
      <c r="Q8" s="20">
        <f t="shared" si="1"/>
        <v>1.1997984917996973</v>
      </c>
      <c r="X8">
        <f t="shared" si="2"/>
        <v>0.99967959385170369</v>
      </c>
    </row>
    <row r="9" spans="1:24">
      <c r="A9" s="3">
        <v>44970.420138888891</v>
      </c>
      <c r="B9" s="2">
        <v>100.504336359693</v>
      </c>
      <c r="C9" s="3">
        <v>44970.420138888891</v>
      </c>
      <c r="D9" s="2">
        <v>3.0551814189189099</v>
      </c>
      <c r="E9">
        <f t="shared" si="0"/>
        <v>97.449154940774093</v>
      </c>
      <c r="F9">
        <f t="shared" si="3"/>
        <v>97.428484357671437</v>
      </c>
      <c r="G9">
        <f t="shared" si="4"/>
        <v>1.4891381246832524E-2</v>
      </c>
      <c r="H9" s="4">
        <f t="shared" si="5"/>
        <v>1.3880903832915792</v>
      </c>
      <c r="I9" s="4">
        <f>B9</f>
        <v>100.504336359693</v>
      </c>
      <c r="M9" s="7">
        <f>D9</f>
        <v>3.0551814189189099</v>
      </c>
      <c r="Q9" s="46">
        <f t="shared" si="1"/>
        <v>5.2775957604012547</v>
      </c>
      <c r="S9" s="32">
        <f t="shared" ref="S9:S10" si="6">B9</f>
        <v>100.504336359693</v>
      </c>
      <c r="U9" s="46">
        <f t="shared" ref="U9:U10" si="7">D9</f>
        <v>3.0551814189189099</v>
      </c>
      <c r="X9">
        <f t="shared" si="2"/>
        <v>0.99963072711293222</v>
      </c>
    </row>
    <row r="10" spans="1:24">
      <c r="A10" s="3">
        <v>44970.423611111109</v>
      </c>
      <c r="B10" s="2">
        <v>100.518343549147</v>
      </c>
      <c r="C10" s="3">
        <v>44970.423611111109</v>
      </c>
      <c r="D10" s="2">
        <v>3.0549777777777698</v>
      </c>
      <c r="E10">
        <f t="shared" si="0"/>
        <v>97.46336577136924</v>
      </c>
      <c r="F10">
        <f t="shared" si="3"/>
        <v>97.444719687228783</v>
      </c>
      <c r="G10">
        <f t="shared" si="4"/>
        <v>1.7321432553803799E-2</v>
      </c>
      <c r="H10">
        <f t="shared" si="5"/>
        <v>1.0764747131935153</v>
      </c>
      <c r="Q10" s="46">
        <f t="shared" si="1"/>
        <v>2.8014378908011395</v>
      </c>
      <c r="S10" s="32">
        <f t="shared" si="6"/>
        <v>100.518343549147</v>
      </c>
      <c r="U10" s="46">
        <f t="shared" si="7"/>
        <v>3.0549777777777698</v>
      </c>
      <c r="X10">
        <f t="shared" si="2"/>
        <v>0.99993334564688074</v>
      </c>
    </row>
    <row r="11" spans="1:24">
      <c r="A11" s="3">
        <v>44970.427083333336</v>
      </c>
      <c r="B11" s="2">
        <v>100.524230084679</v>
      </c>
      <c r="C11" s="3">
        <v>44970.427083333336</v>
      </c>
      <c r="D11" s="2">
        <v>3.0547056856187198</v>
      </c>
      <c r="E11">
        <f t="shared" si="0"/>
        <v>97.46952439906029</v>
      </c>
      <c r="F11">
        <f t="shared" si="3"/>
        <v>97.460681703734551</v>
      </c>
      <c r="G11">
        <f t="shared" si="4"/>
        <v>8.5296296136471179E-3</v>
      </c>
      <c r="H11">
        <f t="shared" si="5"/>
        <v>1.0367033184643395</v>
      </c>
      <c r="Q11" s="20">
        <f t="shared" si="1"/>
        <v>1.1773071063998941</v>
      </c>
      <c r="X11">
        <f t="shared" si="2"/>
        <v>0.99991093481562154</v>
      </c>
    </row>
    <row r="12" spans="1:24">
      <c r="A12" s="3">
        <v>44970.430555555555</v>
      </c>
      <c r="B12" s="2">
        <v>100.53340668236901</v>
      </c>
      <c r="C12" s="3">
        <v>44970.430555555555</v>
      </c>
      <c r="D12" s="2">
        <v>3.0550337883959</v>
      </c>
      <c r="E12">
        <f t="shared" si="0"/>
        <v>97.478372893973102</v>
      </c>
      <c r="F12">
        <f t="shared" si="3"/>
        <v>97.470421021467544</v>
      </c>
      <c r="G12">
        <f t="shared" si="4"/>
        <v>6.1593495878341006E-3</v>
      </c>
      <c r="H12" s="4">
        <f t="shared" si="5"/>
        <v>1.2910247083984843</v>
      </c>
      <c r="I12" s="4">
        <f>B12</f>
        <v>100.53340668236901</v>
      </c>
      <c r="M12" s="7">
        <f>D12</f>
        <v>3.0550337883959</v>
      </c>
      <c r="Q12" s="20">
        <f t="shared" si="1"/>
        <v>1.8353195380001353</v>
      </c>
      <c r="X12">
        <f t="shared" si="2"/>
        <v>1.0001074089653628</v>
      </c>
    </row>
    <row r="13" spans="1:24">
      <c r="A13" s="3">
        <v>44970.434027777781</v>
      </c>
      <c r="B13" s="2">
        <v>100.528130627414</v>
      </c>
      <c r="C13" s="3">
        <v>44970.434027777781</v>
      </c>
      <c r="D13" s="2">
        <v>3.0549814479638</v>
      </c>
      <c r="E13">
        <f t="shared" si="0"/>
        <v>97.473149179450203</v>
      </c>
      <c r="F13">
        <f t="shared" si="3"/>
        <v>97.473682157494537</v>
      </c>
      <c r="G13">
        <f t="shared" si="4"/>
        <v>3.6319888722585914E-3</v>
      </c>
      <c r="H13">
        <f t="shared" si="5"/>
        <v>-0.14674550585884324</v>
      </c>
      <c r="Q13" s="20">
        <f t="shared" si="1"/>
        <v>-1.0552109910008767</v>
      </c>
      <c r="X13">
        <f t="shared" si="2"/>
        <v>0.99998286747848786</v>
      </c>
    </row>
    <row r="14" spans="1:24">
      <c r="A14" s="3">
        <v>44970.4375</v>
      </c>
      <c r="B14" s="2">
        <v>100.536525575634</v>
      </c>
      <c r="C14" s="3">
        <v>44970.4375</v>
      </c>
      <c r="D14" s="2">
        <v>3.0548865435356198</v>
      </c>
      <c r="E14">
        <f t="shared" si="0"/>
        <v>97.481639032098386</v>
      </c>
      <c r="F14">
        <f t="shared" si="3"/>
        <v>97.477720368507221</v>
      </c>
      <c r="G14">
        <f t="shared" si="4"/>
        <v>3.4965451147926058E-3</v>
      </c>
      <c r="H14">
        <f t="shared" si="5"/>
        <v>1.1207244472797842</v>
      </c>
      <c r="Q14" s="20">
        <f t="shared" si="1"/>
        <v>1.6789896440002394</v>
      </c>
      <c r="X14">
        <f t="shared" si="2"/>
        <v>0.99996893453207603</v>
      </c>
    </row>
    <row r="15" spans="1:24">
      <c r="A15" s="3">
        <v>44970.440972222219</v>
      </c>
      <c r="B15" s="2">
        <v>100.532006996326</v>
      </c>
      <c r="C15" s="3">
        <v>44970.440972222219</v>
      </c>
      <c r="D15" s="2">
        <v>3.0564960526315699</v>
      </c>
      <c r="E15">
        <f t="shared" si="0"/>
        <v>97.475510943694431</v>
      </c>
      <c r="F15">
        <f t="shared" si="3"/>
        <v>97.476766385081007</v>
      </c>
      <c r="G15">
        <f t="shared" si="4"/>
        <v>3.577848450610805E-3</v>
      </c>
      <c r="H15">
        <f t="shared" si="5"/>
        <v>-0.35089283515108433</v>
      </c>
      <c r="Q15" s="20">
        <f t="shared" si="1"/>
        <v>-0.90371586159960771</v>
      </c>
      <c r="X15">
        <f t="shared" si="2"/>
        <v>1.0005268637879059</v>
      </c>
    </row>
    <row r="16" spans="1:24">
      <c r="A16" s="3">
        <v>44970.444444444445</v>
      </c>
      <c r="B16" s="2">
        <v>100.52624924017201</v>
      </c>
      <c r="C16" s="3">
        <v>44970.444444444445</v>
      </c>
      <c r="D16" s="2">
        <v>3.0572194244604298</v>
      </c>
      <c r="E16">
        <f t="shared" si="0"/>
        <v>97.469029815711579</v>
      </c>
      <c r="F16">
        <f t="shared" si="3"/>
        <v>97.475393263834803</v>
      </c>
      <c r="G16">
        <f t="shared" si="4"/>
        <v>5.148363551288255E-3</v>
      </c>
      <c r="H16">
        <f t="shared" si="5"/>
        <v>-1.236013746859796</v>
      </c>
      <c r="Q16" s="20">
        <f t="shared" si="1"/>
        <v>-1.1515512307994413</v>
      </c>
      <c r="X16">
        <f t="shared" si="2"/>
        <v>1.0002366670253793</v>
      </c>
    </row>
    <row r="17" spans="1:24">
      <c r="A17" s="3">
        <v>44970.447916666664</v>
      </c>
      <c r="B17" s="2">
        <v>100.510284900275</v>
      </c>
      <c r="C17" s="3">
        <v>44970.447916666664</v>
      </c>
      <c r="D17" s="2">
        <v>3.0563326599326599</v>
      </c>
      <c r="E17">
        <f t="shared" si="0"/>
        <v>97.453952240342332</v>
      </c>
      <c r="F17">
        <f t="shared" si="3"/>
        <v>97.466164333249438</v>
      </c>
      <c r="G17">
        <f t="shared" si="4"/>
        <v>9.0315249676356599E-3</v>
      </c>
      <c r="H17" s="7">
        <f t="shared" si="5"/>
        <v>-1.3521628906378222</v>
      </c>
      <c r="I17">
        <f>AVERAGE(I5:I12)</f>
        <v>100.49327736305526</v>
      </c>
      <c r="J17" s="7">
        <f>B17</f>
        <v>100.510284900275</v>
      </c>
      <c r="K17">
        <f>J17-I17</f>
        <v>1.7007537219740243E-2</v>
      </c>
      <c r="L17" s="4">
        <f>D17</f>
        <v>3.0563326599326599</v>
      </c>
      <c r="O17">
        <f>M12</f>
        <v>3.0550337883959</v>
      </c>
      <c r="P17">
        <f>O17-L17</f>
        <v>-1.2988715367598935E-3</v>
      </c>
      <c r="Q17" s="32">
        <f t="shared" si="1"/>
        <v>-3.1928679794020809</v>
      </c>
      <c r="R17" s="46">
        <f>B17</f>
        <v>100.510284900275</v>
      </c>
      <c r="S17" s="20">
        <f>AVERAGE(S6:S10)</f>
        <v>100.50153716961633</v>
      </c>
      <c r="T17" s="20">
        <f t="shared" ref="T17:T53" si="8">S17-R17</f>
        <v>-8.7477306586691839E-3</v>
      </c>
      <c r="U17" s="20">
        <f>AVERAGE(U5:U10)</f>
        <v>3.05651404606858</v>
      </c>
      <c r="V17" s="32">
        <f>D17</f>
        <v>3.0563326599326599</v>
      </c>
      <c r="W17">
        <f>U17-V17</f>
        <v>1.813861359201141E-4</v>
      </c>
      <c r="X17">
        <f t="shared" si="2"/>
        <v>0.99970994410127223</v>
      </c>
    </row>
    <row r="18" spans="1:24">
      <c r="A18" s="3">
        <v>44970.451388888891</v>
      </c>
      <c r="B18" s="2">
        <v>100.508562088422</v>
      </c>
      <c r="C18" s="3">
        <v>44970.451388888891</v>
      </c>
      <c r="D18" s="2">
        <v>3.0583316109422398</v>
      </c>
      <c r="E18">
        <f t="shared" si="0"/>
        <v>97.450230477479749</v>
      </c>
      <c r="F18">
        <f t="shared" si="3"/>
        <v>97.457737511177882</v>
      </c>
      <c r="G18">
        <f t="shared" si="4"/>
        <v>8.128139843062078E-3</v>
      </c>
      <c r="H18">
        <f t="shared" si="5"/>
        <v>-0.92358569649123645</v>
      </c>
      <c r="Q18" s="20">
        <f t="shared" si="1"/>
        <v>-0.34456237059998784</v>
      </c>
      <c r="X18">
        <f t="shared" si="2"/>
        <v>1.0006540358108871</v>
      </c>
    </row>
    <row r="19" spans="1:24">
      <c r="A19" s="3">
        <v>44970.454861111109</v>
      </c>
      <c r="B19" s="2">
        <v>100.502835131916</v>
      </c>
      <c r="C19" s="3">
        <v>44970.454861111109</v>
      </c>
      <c r="D19" s="2">
        <v>3.0557639999999999</v>
      </c>
      <c r="E19">
        <f t="shared" si="0"/>
        <v>97.447071131916005</v>
      </c>
      <c r="F19">
        <f t="shared" si="3"/>
        <v>97.450417949912705</v>
      </c>
      <c r="G19">
        <f t="shared" si="4"/>
        <v>2.8123267624933427E-3</v>
      </c>
      <c r="H19">
        <f t="shared" si="5"/>
        <v>-1.1900530341406752</v>
      </c>
      <c r="Q19" s="20">
        <f t="shared" si="1"/>
        <v>-1.1453913011990835</v>
      </c>
      <c r="X19">
        <f t="shared" si="2"/>
        <v>0.99916045371500806</v>
      </c>
    </row>
    <row r="20" spans="1:24">
      <c r="A20" s="3">
        <v>44970.458333333336</v>
      </c>
      <c r="B20" s="2">
        <v>100.506603739642</v>
      </c>
      <c r="C20" s="3">
        <v>44970.458333333336</v>
      </c>
      <c r="D20" s="2">
        <v>3.0557171717171698</v>
      </c>
      <c r="E20">
        <f t="shared" si="0"/>
        <v>97.45088656792484</v>
      </c>
      <c r="F20">
        <f t="shared" si="3"/>
        <v>97.44939605910686</v>
      </c>
      <c r="G20">
        <f t="shared" si="4"/>
        <v>1.6656487224973365E-3</v>
      </c>
      <c r="H20">
        <f t="shared" si="5"/>
        <v>0.89485183631362497</v>
      </c>
      <c r="Q20" s="20">
        <f t="shared" si="1"/>
        <v>0.75372154520039203</v>
      </c>
      <c r="X20">
        <f t="shared" si="2"/>
        <v>0.99998467542557934</v>
      </c>
    </row>
    <row r="21" spans="1:24">
      <c r="A21" s="3">
        <v>44970.461805555555</v>
      </c>
      <c r="B21" s="2">
        <v>100.508331678735</v>
      </c>
      <c r="C21" s="3">
        <v>44970.461805555555</v>
      </c>
      <c r="D21" s="2">
        <v>3.0567456140350799</v>
      </c>
      <c r="E21">
        <f t="shared" si="0"/>
        <v>97.451586064699924</v>
      </c>
      <c r="F21">
        <f t="shared" si="3"/>
        <v>97.449847921513594</v>
      </c>
      <c r="G21">
        <f t="shared" si="4"/>
        <v>1.9841445321231079E-3</v>
      </c>
      <c r="H21">
        <f t="shared" si="5"/>
        <v>0.87601641825459353</v>
      </c>
      <c r="Q21" s="20">
        <f t="shared" si="1"/>
        <v>0.34558781860027921</v>
      </c>
      <c r="X21">
        <f t="shared" si="2"/>
        <v>1.0003365633205288</v>
      </c>
    </row>
    <row r="22" spans="1:24">
      <c r="A22" s="3">
        <v>44970.465277777781</v>
      </c>
      <c r="B22" s="2">
        <v>100.525256542139</v>
      </c>
      <c r="C22" s="3">
        <v>44970.465277777781</v>
      </c>
      <c r="D22" s="2">
        <v>3.0554860962566801</v>
      </c>
      <c r="E22">
        <f t="shared" si="0"/>
        <v>97.469770445882318</v>
      </c>
      <c r="F22">
        <f t="shared" si="3"/>
        <v>97.457414359502366</v>
      </c>
      <c r="G22">
        <f t="shared" si="4"/>
        <v>8.7417380768476816E-3</v>
      </c>
      <c r="H22" s="4">
        <f t="shared" si="5"/>
        <v>1.4134587734534629</v>
      </c>
      <c r="I22" s="4">
        <f>B22</f>
        <v>100.525256542139</v>
      </c>
      <c r="L22">
        <f>L17</f>
        <v>3.0563326599326599</v>
      </c>
      <c r="M22" s="7">
        <f>D22</f>
        <v>3.0554860962566801</v>
      </c>
      <c r="N22">
        <f>L22-M22</f>
        <v>8.4656367597979454E-4</v>
      </c>
      <c r="Q22" s="46">
        <f t="shared" si="1"/>
        <v>3.3849726808000469</v>
      </c>
      <c r="S22" s="32">
        <f t="shared" ref="S22:S23" si="9">B22</f>
        <v>100.525256542139</v>
      </c>
      <c r="U22" s="46">
        <f t="shared" ref="U22:U23" si="10">D22</f>
        <v>3.0554860962566801</v>
      </c>
      <c r="X22">
        <f t="shared" si="2"/>
        <v>0.99958795466243033</v>
      </c>
    </row>
    <row r="23" spans="1:24">
      <c r="A23" s="3">
        <v>44970.46875</v>
      </c>
      <c r="B23" s="2">
        <v>100.543268440267</v>
      </c>
      <c r="C23" s="3">
        <v>44970.46875</v>
      </c>
      <c r="D23" s="2">
        <v>3.0551760797342098</v>
      </c>
      <c r="E23">
        <f t="shared" si="0"/>
        <v>97.488092360532789</v>
      </c>
      <c r="F23">
        <f t="shared" si="3"/>
        <v>97.469816290371682</v>
      </c>
      <c r="G23">
        <f t="shared" si="4"/>
        <v>1.4903668120009202E-2</v>
      </c>
      <c r="H23">
        <f t="shared" si="5"/>
        <v>1.2262800012683082</v>
      </c>
      <c r="Q23" s="46">
        <f t="shared" si="1"/>
        <v>3.6023796255989282</v>
      </c>
      <c r="S23" s="32">
        <f t="shared" si="9"/>
        <v>100.543268440267</v>
      </c>
      <c r="U23" s="46">
        <f t="shared" si="10"/>
        <v>3.0551760797342098</v>
      </c>
      <c r="X23">
        <f t="shared" si="2"/>
        <v>0.99989853774073789</v>
      </c>
    </row>
    <row r="24" spans="1:24">
      <c r="A24" s="3">
        <v>44970.472222222219</v>
      </c>
      <c r="B24" s="2">
        <v>100.546362572601</v>
      </c>
      <c r="C24" s="3">
        <v>44970.472222222219</v>
      </c>
      <c r="D24" s="2">
        <v>3.0561901734103998</v>
      </c>
      <c r="E24">
        <f t="shared" si="0"/>
        <v>97.490172399190598</v>
      </c>
      <c r="F24">
        <f t="shared" si="3"/>
        <v>97.482678401868569</v>
      </c>
      <c r="G24">
        <f t="shared" si="4"/>
        <v>9.1667200972404394E-3</v>
      </c>
      <c r="H24">
        <f t="shared" si="5"/>
        <v>0.81752221541984271</v>
      </c>
      <c r="Q24" s="20">
        <f t="shared" si="1"/>
        <v>0.61882646679976006</v>
      </c>
      <c r="X24">
        <f t="shared" si="2"/>
        <v>1.0003319264257522</v>
      </c>
    </row>
    <row r="25" spans="1:24">
      <c r="A25" s="3">
        <v>44970.475694444445</v>
      </c>
      <c r="B25" s="2">
        <v>100.535934528487</v>
      </c>
      <c r="C25" s="3">
        <v>44970.475694444445</v>
      </c>
      <c r="D25" s="2">
        <v>3.0548779342722998</v>
      </c>
      <c r="E25">
        <f t="shared" si="0"/>
        <v>97.481056594214706</v>
      </c>
      <c r="F25">
        <f t="shared" si="3"/>
        <v>97.486440451312703</v>
      </c>
      <c r="G25">
        <f t="shared" si="4"/>
        <v>3.9005194648226134E-3</v>
      </c>
      <c r="H25" s="7">
        <f t="shared" si="5"/>
        <v>-1.3802923294067231</v>
      </c>
      <c r="I25">
        <f>I22</f>
        <v>100.525256542139</v>
      </c>
      <c r="J25" s="7">
        <f>B25</f>
        <v>100.535934528487</v>
      </c>
      <c r="K25">
        <f t="shared" ref="K25:K51" si="11">J25-I25</f>
        <v>1.067798634799999E-2</v>
      </c>
      <c r="L25" s="4">
        <f>D25</f>
        <v>3.0548779342722998</v>
      </c>
      <c r="O25">
        <f>M22</f>
        <v>3.0554860962566801</v>
      </c>
      <c r="P25">
        <f t="shared" ref="P25:P54" si="12">O25-L25</f>
        <v>6.0816198438029545E-4</v>
      </c>
      <c r="Q25" s="32">
        <f t="shared" si="1"/>
        <v>-2.0856088227986902</v>
      </c>
      <c r="R25" s="46">
        <f>B25</f>
        <v>100.535934528487</v>
      </c>
      <c r="S25" s="20">
        <f>AVERAGE(S22:S23)</f>
        <v>100.53426249120301</v>
      </c>
      <c r="T25" s="20">
        <f t="shared" si="8"/>
        <v>-1.6720372839955644E-3</v>
      </c>
      <c r="U25" s="20">
        <f>AVERAGE(U22:U23)</f>
        <v>3.0553310879954449</v>
      </c>
      <c r="V25" s="32">
        <f>D25</f>
        <v>3.0548779342722998</v>
      </c>
      <c r="W25">
        <f t="shared" ref="W25:W56" si="13">U25-V25</f>
        <v>4.531537231451388E-4</v>
      </c>
      <c r="X25">
        <f t="shared" si="2"/>
        <v>0.99957062909582106</v>
      </c>
    </row>
    <row r="26" spans="1:24">
      <c r="A26" s="3">
        <v>44970.479166666664</v>
      </c>
      <c r="B26" s="2">
        <v>100.534999999999</v>
      </c>
      <c r="C26" s="3">
        <v>44970.479166666664</v>
      </c>
      <c r="D26" s="2">
        <v>3.0558527397260198</v>
      </c>
      <c r="E26">
        <f t="shared" si="0"/>
        <v>97.479147260272981</v>
      </c>
      <c r="F26">
        <f t="shared" si="3"/>
        <v>97.483458751226109</v>
      </c>
      <c r="G26">
        <f t="shared" si="4"/>
        <v>4.8108343537416774E-3</v>
      </c>
      <c r="H26">
        <f t="shared" si="5"/>
        <v>-0.89620440782273447</v>
      </c>
      <c r="Q26" s="20">
        <f t="shared" si="1"/>
        <v>-0.18690569760053677</v>
      </c>
      <c r="X26">
        <f t="shared" si="2"/>
        <v>1.0003190980047956</v>
      </c>
    </row>
    <row r="27" spans="1:24">
      <c r="A27" s="3">
        <v>44970.541666666664</v>
      </c>
      <c r="B27" s="2">
        <v>100.543218852886</v>
      </c>
      <c r="C27" s="3">
        <v>44970.541666666664</v>
      </c>
      <c r="D27" s="2">
        <v>3.0550000000000002</v>
      </c>
      <c r="E27">
        <f t="shared" si="0"/>
        <v>97.488218852885993</v>
      </c>
      <c r="F27">
        <f t="shared" si="3"/>
        <v>97.482807569124574</v>
      </c>
      <c r="G27">
        <f t="shared" si="4"/>
        <v>3.9049441298021521E-3</v>
      </c>
      <c r="H27" s="4">
        <f t="shared" si="5"/>
        <v>1.3857519036239285</v>
      </c>
      <c r="I27" s="4">
        <f t="shared" ref="I27:I28" si="14">B27</f>
        <v>100.543218852886</v>
      </c>
      <c r="L27">
        <f>L25</f>
        <v>3.0548779342722998</v>
      </c>
      <c r="M27" s="7">
        <f t="shared" ref="M27:M28" si="15">D27</f>
        <v>3.0550000000000002</v>
      </c>
      <c r="N27">
        <f t="shared" ref="N27:N51" si="16">L27-M27</f>
        <v>-1.2206572770034896E-4</v>
      </c>
      <c r="Q27" s="20">
        <f t="shared" si="1"/>
        <v>1.6437705773995503</v>
      </c>
      <c r="X27">
        <f t="shared" si="2"/>
        <v>0.99972094868481909</v>
      </c>
    </row>
    <row r="28" spans="1:24">
      <c r="A28" s="3">
        <v>44970.545138888891</v>
      </c>
      <c r="B28" s="2">
        <v>100.563034149152</v>
      </c>
      <c r="C28" s="3">
        <v>44970.545138888891</v>
      </c>
      <c r="D28" s="2">
        <v>3.0543185595567799</v>
      </c>
      <c r="E28">
        <f t="shared" si="0"/>
        <v>97.508715589595226</v>
      </c>
      <c r="F28">
        <f t="shared" si="3"/>
        <v>97.492027234251395</v>
      </c>
      <c r="G28">
        <f t="shared" si="4"/>
        <v>1.2367951897154035E-2</v>
      </c>
      <c r="H28" s="4">
        <f t="shared" si="5"/>
        <v>1.34932246523947</v>
      </c>
      <c r="I28" s="4">
        <f t="shared" si="14"/>
        <v>100.563034149152</v>
      </c>
      <c r="M28" s="7">
        <f t="shared" si="15"/>
        <v>3.0543185595567799</v>
      </c>
      <c r="Q28" s="46">
        <f t="shared" si="1"/>
        <v>3.9630592532006403</v>
      </c>
      <c r="S28" s="32">
        <f>B28</f>
        <v>100.563034149152</v>
      </c>
      <c r="U28" s="46">
        <f>D28</f>
        <v>3.0543185595567799</v>
      </c>
      <c r="X28">
        <f t="shared" si="2"/>
        <v>0.99977694257177729</v>
      </c>
    </row>
    <row r="29" spans="1:24">
      <c r="A29" s="3">
        <v>44970.548611111109</v>
      </c>
      <c r="B29" s="2">
        <v>100.560780027986</v>
      </c>
      <c r="C29" s="3">
        <v>44970.548611111109</v>
      </c>
      <c r="D29" s="2">
        <v>3.0539999999999998</v>
      </c>
      <c r="E29">
        <f t="shared" si="0"/>
        <v>97.506780027985997</v>
      </c>
      <c r="F29">
        <f t="shared" si="3"/>
        <v>97.50123815682241</v>
      </c>
      <c r="G29">
        <f t="shared" si="4"/>
        <v>9.2398883805414021E-3</v>
      </c>
      <c r="H29">
        <f t="shared" si="5"/>
        <v>0.59977685176992368</v>
      </c>
      <c r="Q29" s="20">
        <f t="shared" si="1"/>
        <v>-0.45082423320081944</v>
      </c>
      <c r="X29">
        <f t="shared" si="2"/>
        <v>0.99989570192153554</v>
      </c>
    </row>
    <row r="30" spans="1:24">
      <c r="A30" s="3">
        <v>44970.552083333336</v>
      </c>
      <c r="B30" s="2">
        <v>100.561954319023</v>
      </c>
      <c r="C30" s="3">
        <v>44970.552083333336</v>
      </c>
      <c r="D30" s="2">
        <v>3.0539999999999998</v>
      </c>
      <c r="E30">
        <f t="shared" si="0"/>
        <v>97.507954319023</v>
      </c>
      <c r="F30">
        <f t="shared" si="3"/>
        <v>97.507816645534731</v>
      </c>
      <c r="G30">
        <f t="shared" si="4"/>
        <v>7.9616379295054172E-4</v>
      </c>
      <c r="H30">
        <f t="shared" si="5"/>
        <v>0.17292106157968912</v>
      </c>
      <c r="Q30" s="20">
        <f t="shared" si="1"/>
        <v>0.23485820740063446</v>
      </c>
      <c r="X30">
        <f t="shared" si="2"/>
        <v>1</v>
      </c>
    </row>
    <row r="31" spans="1:24">
      <c r="A31" s="3">
        <v>44970.555555555555</v>
      </c>
      <c r="B31" s="2">
        <v>100.557820467963</v>
      </c>
      <c r="C31" s="3">
        <v>44970.555555555555</v>
      </c>
      <c r="D31" s="2">
        <v>3.0550000000000002</v>
      </c>
      <c r="E31">
        <f t="shared" si="0"/>
        <v>97.502820467962991</v>
      </c>
      <c r="F31">
        <f t="shared" si="3"/>
        <v>97.505851604990653</v>
      </c>
      <c r="G31">
        <f t="shared" si="4"/>
        <v>2.1962974328458337E-3</v>
      </c>
      <c r="H31" s="7">
        <f t="shared" si="5"/>
        <v>-1.3801122663675576</v>
      </c>
      <c r="I31">
        <f>AVERAGE(I27:I28)</f>
        <v>100.55312650101899</v>
      </c>
      <c r="J31" s="7">
        <f>B31</f>
        <v>100.557820467963</v>
      </c>
      <c r="K31">
        <f t="shared" si="11"/>
        <v>4.6939669440035914E-3</v>
      </c>
      <c r="L31" s="4">
        <f>D31</f>
        <v>3.0550000000000002</v>
      </c>
      <c r="O31">
        <f>M28</f>
        <v>3.0543185595567799</v>
      </c>
      <c r="P31">
        <f t="shared" si="12"/>
        <v>-6.8144044322027142E-4</v>
      </c>
      <c r="Q31" s="20">
        <f t="shared" si="1"/>
        <v>-0.826770212000838</v>
      </c>
      <c r="X31">
        <f t="shared" si="2"/>
        <v>1.0003274394237067</v>
      </c>
    </row>
    <row r="32" spans="1:24">
      <c r="A32" s="3">
        <v>44970.559027777781</v>
      </c>
      <c r="B32" s="2">
        <v>100.555311316493</v>
      </c>
      <c r="C32" s="3">
        <v>44970.559027777781</v>
      </c>
      <c r="D32" s="2">
        <v>3.0549888888888801</v>
      </c>
      <c r="E32">
        <f t="shared" si="0"/>
        <v>97.500322427604118</v>
      </c>
      <c r="F32">
        <f t="shared" si="3"/>
        <v>97.503699071530036</v>
      </c>
      <c r="G32">
        <f t="shared" si="4"/>
        <v>3.177042632010566E-3</v>
      </c>
      <c r="H32">
        <f t="shared" si="5"/>
        <v>-1.0628261301552966</v>
      </c>
      <c r="Q32" s="20">
        <f t="shared" si="1"/>
        <v>-0.50183029399875068</v>
      </c>
      <c r="X32">
        <f t="shared" si="2"/>
        <v>0.99999636297508343</v>
      </c>
    </row>
    <row r="33" spans="1:24">
      <c r="A33" s="3">
        <v>44970.5625</v>
      </c>
      <c r="B33" s="2">
        <v>100.551401341247</v>
      </c>
      <c r="C33" s="3">
        <v>44970.5625</v>
      </c>
      <c r="D33" s="2">
        <v>3.05670707692307</v>
      </c>
      <c r="E33">
        <f t="shared" si="0"/>
        <v>97.494694264323925</v>
      </c>
      <c r="F33">
        <f t="shared" si="3"/>
        <v>97.499279053297016</v>
      </c>
      <c r="G33">
        <f t="shared" si="4"/>
        <v>3.3985554631772476E-3</v>
      </c>
      <c r="H33" s="7">
        <f t="shared" si="5"/>
        <v>-1.3490405034627697</v>
      </c>
      <c r="J33" s="7">
        <f t="shared" ref="J33:J34" si="17">B33</f>
        <v>100.551401341247</v>
      </c>
      <c r="L33" s="4">
        <f t="shared" ref="L33:L34" si="18">D33</f>
        <v>3.05670707692307</v>
      </c>
      <c r="Q33" s="20">
        <f t="shared" si="1"/>
        <v>-0.78199504920064555</v>
      </c>
      <c r="X33">
        <f t="shared" si="2"/>
        <v>1.000562420387334</v>
      </c>
    </row>
    <row r="34" spans="1:24">
      <c r="A34" s="3">
        <v>44970.565972222219</v>
      </c>
      <c r="B34" s="2">
        <v>100.53157834015001</v>
      </c>
      <c r="C34" s="3">
        <v>44970.565972222219</v>
      </c>
      <c r="D34" s="2">
        <v>3.0569500000000001</v>
      </c>
      <c r="E34">
        <f t="shared" si="0"/>
        <v>97.474628340150005</v>
      </c>
      <c r="F34">
        <f t="shared" si="3"/>
        <v>97.48988167735935</v>
      </c>
      <c r="G34">
        <f t="shared" si="4"/>
        <v>1.1027761256441409E-2</v>
      </c>
      <c r="H34" s="7">
        <f t="shared" si="5"/>
        <v>-1.3831762272179047</v>
      </c>
      <c r="J34" s="7">
        <f t="shared" si="17"/>
        <v>100.53157834015001</v>
      </c>
      <c r="L34" s="4">
        <f t="shared" si="18"/>
        <v>3.0569500000000001</v>
      </c>
      <c r="Q34" s="32">
        <f t="shared" si="1"/>
        <v>-3.9646002193990171</v>
      </c>
      <c r="R34" s="46">
        <f>B34</f>
        <v>100.53157834015001</v>
      </c>
      <c r="S34" s="20">
        <f>S28</f>
        <v>100.563034149152</v>
      </c>
      <c r="T34" s="20">
        <f t="shared" si="8"/>
        <v>3.1455809001997181E-2</v>
      </c>
      <c r="U34" s="20">
        <f>U28</f>
        <v>3.0543185595567799</v>
      </c>
      <c r="V34" s="32">
        <f>D34</f>
        <v>3.0569500000000001</v>
      </c>
      <c r="X34" s="4">
        <f t="shared" si="2"/>
        <v>1.0000794721479085</v>
      </c>
    </row>
    <row r="35" spans="1:24">
      <c r="A35" s="3">
        <v>44970.569444444445</v>
      </c>
      <c r="B35" s="2">
        <v>100.528230169057</v>
      </c>
      <c r="C35" s="3">
        <v>44970.569444444445</v>
      </c>
      <c r="D35" s="2">
        <v>3.0560397212543502</v>
      </c>
      <c r="E35">
        <f t="shared" si="0"/>
        <v>97.472190447802646</v>
      </c>
      <c r="F35">
        <f t="shared" si="3"/>
        <v>97.480504350758849</v>
      </c>
      <c r="G35">
        <f t="shared" si="4"/>
        <v>1.0083024182997651E-2</v>
      </c>
      <c r="H35">
        <f t="shared" si="5"/>
        <v>-0.82454458159711375</v>
      </c>
      <c r="Q35" s="20">
        <f t="shared" si="1"/>
        <v>-0.66963421860180006</v>
      </c>
      <c r="X35">
        <f t="shared" si="2"/>
        <v>0.99970222648533669</v>
      </c>
    </row>
    <row r="36" spans="1:24">
      <c r="A36" s="3">
        <v>44970.572916666664</v>
      </c>
      <c r="B36" s="2">
        <v>100.52247561435099</v>
      </c>
      <c r="C36" s="3">
        <v>44970.572916666664</v>
      </c>
      <c r="D36" s="2">
        <v>3.0560765079365</v>
      </c>
      <c r="E36">
        <f t="shared" si="0"/>
        <v>97.466399106414499</v>
      </c>
      <c r="F36">
        <f t="shared" si="3"/>
        <v>97.471072631455726</v>
      </c>
      <c r="G36">
        <f t="shared" si="4"/>
        <v>3.4512999490522978E-3</v>
      </c>
      <c r="H36" s="7">
        <f t="shared" si="5"/>
        <v>-1.354134705825897</v>
      </c>
      <c r="J36" s="7">
        <f>B36</f>
        <v>100.52247561435099</v>
      </c>
      <c r="L36" s="4">
        <f>D36</f>
        <v>3.0560765079365</v>
      </c>
      <c r="Q36" s="20">
        <f t="shared" si="1"/>
        <v>-1.1509109412003227</v>
      </c>
      <c r="X36">
        <f t="shared" si="2"/>
        <v>1.0000120373704222</v>
      </c>
    </row>
    <row r="37" spans="1:24">
      <c r="A37" s="3">
        <v>44970.576388888891</v>
      </c>
      <c r="B37" s="2">
        <v>100.522517409589</v>
      </c>
      <c r="C37" s="3">
        <v>44970.576388888891</v>
      </c>
      <c r="D37" s="2">
        <v>3.05650333333333</v>
      </c>
      <c r="E37">
        <f t="shared" si="0"/>
        <v>97.466014076255675</v>
      </c>
      <c r="F37">
        <f t="shared" si="3"/>
        <v>97.468201210157602</v>
      </c>
      <c r="G37">
        <f t="shared" si="4"/>
        <v>2.8251931848104605E-3</v>
      </c>
      <c r="H37">
        <f t="shared" si="5"/>
        <v>-0.77415375121463548</v>
      </c>
      <c r="Q37" s="20">
        <f t="shared" si="1"/>
        <v>8.3590476009476333E-3</v>
      </c>
      <c r="X37">
        <f t="shared" si="2"/>
        <v>1.0001396644997995</v>
      </c>
    </row>
    <row r="38" spans="1:24">
      <c r="A38" s="3">
        <v>44970.579861111109</v>
      </c>
      <c r="B38" s="2">
        <v>100.525487065663</v>
      </c>
      <c r="C38" s="3">
        <v>44970.579861111109</v>
      </c>
      <c r="D38" s="2">
        <v>3.05679629629629</v>
      </c>
      <c r="E38">
        <f t="shared" si="0"/>
        <v>97.468690769366717</v>
      </c>
      <c r="F38">
        <f t="shared" si="3"/>
        <v>97.467034650678968</v>
      </c>
      <c r="G38">
        <f t="shared" si="4"/>
        <v>1.1815551579012042E-3</v>
      </c>
      <c r="H38" s="4">
        <f t="shared" si="5"/>
        <v>1.4016431452002112</v>
      </c>
      <c r="I38" s="4">
        <f>B38</f>
        <v>100.525487065663</v>
      </c>
      <c r="J38">
        <f>AVERAGE(J33:J36)</f>
        <v>100.53515176524934</v>
      </c>
      <c r="K38">
        <f t="shared" si="11"/>
        <v>9.664699586338088E-3</v>
      </c>
      <c r="L38">
        <f>AVERAGE(L31:L36)</f>
        <v>3.0561833962148928</v>
      </c>
      <c r="M38" s="7">
        <f>D38</f>
        <v>3.05679629629629</v>
      </c>
      <c r="N38">
        <f t="shared" si="16"/>
        <v>-6.1290008139724961E-4</v>
      </c>
      <c r="Q38" s="20">
        <f t="shared" si="1"/>
        <v>0.59393121480013633</v>
      </c>
      <c r="X38">
        <f t="shared" si="2"/>
        <v>1.0000958490572429</v>
      </c>
    </row>
    <row r="39" spans="1:24">
      <c r="A39" s="3">
        <v>44970.583333333336</v>
      </c>
      <c r="B39" s="2">
        <v>100.50132704604501</v>
      </c>
      <c r="C39" s="3">
        <v>44970.583333333336</v>
      </c>
      <c r="D39" s="2">
        <v>3.0575846153846098</v>
      </c>
      <c r="E39">
        <f t="shared" si="0"/>
        <v>97.443742430660393</v>
      </c>
      <c r="F39">
        <f t="shared" si="3"/>
        <v>97.459482425427595</v>
      </c>
      <c r="G39">
        <f t="shared" si="4"/>
        <v>1.1183373014027911E-2</v>
      </c>
      <c r="H39" s="7">
        <f t="shared" si="5"/>
        <v>-1.4074461030190413</v>
      </c>
      <c r="J39" s="7">
        <f>B39</f>
        <v>100.50132704604501</v>
      </c>
      <c r="K39" s="36" t="s">
        <v>40</v>
      </c>
      <c r="L39" s="4">
        <f>D39</f>
        <v>3.0575846153846098</v>
      </c>
      <c r="O39">
        <f>M38</f>
        <v>3.05679629629629</v>
      </c>
      <c r="P39">
        <f t="shared" si="12"/>
        <v>-7.8831908831977771E-4</v>
      </c>
      <c r="Q39" s="32">
        <f t="shared" si="1"/>
        <v>-4.8320039235989043</v>
      </c>
      <c r="R39" s="46">
        <f t="shared" ref="R39:R41" si="19">B39</f>
        <v>100.50132704604501</v>
      </c>
      <c r="V39" s="32">
        <f t="shared" ref="V39:V41" si="20">D39</f>
        <v>3.0575846153846098</v>
      </c>
      <c r="X39">
        <f t="shared" si="2"/>
        <v>1.0002578906187747</v>
      </c>
    </row>
    <row r="40" spans="1:24">
      <c r="A40" s="3">
        <v>44970.586805555555</v>
      </c>
      <c r="B40" s="2">
        <v>100.486863530053</v>
      </c>
      <c r="C40" s="3">
        <v>44970.586805555555</v>
      </c>
      <c r="D40" s="2">
        <v>3.0576518292682899</v>
      </c>
      <c r="E40">
        <f t="shared" si="0"/>
        <v>97.429211700784705</v>
      </c>
      <c r="F40">
        <f t="shared" si="3"/>
        <v>97.447214966937281</v>
      </c>
      <c r="G40">
        <f t="shared" si="4"/>
        <v>1.6303232709526563E-2</v>
      </c>
      <c r="H40">
        <f t="shared" si="5"/>
        <v>-1.1042758496635943</v>
      </c>
      <c r="Q40" s="32">
        <f t="shared" si="1"/>
        <v>-2.8927031984011364</v>
      </c>
      <c r="R40" s="46">
        <f t="shared" si="19"/>
        <v>100.486863530053</v>
      </c>
      <c r="V40" s="32">
        <f t="shared" si="20"/>
        <v>3.0576518292682899</v>
      </c>
      <c r="X40">
        <f t="shared" si="2"/>
        <v>1.0000219826732977</v>
      </c>
    </row>
    <row r="41" spans="1:24">
      <c r="A41" s="3">
        <v>44970.590277777781</v>
      </c>
      <c r="B41" s="2">
        <v>100.465033623306</v>
      </c>
      <c r="C41" s="3">
        <v>44970.590277777781</v>
      </c>
      <c r="D41" s="2">
        <v>3.0379238095238001</v>
      </c>
      <c r="E41">
        <f t="shared" si="0"/>
        <v>97.427109813782195</v>
      </c>
      <c r="F41">
        <f t="shared" si="3"/>
        <v>97.433354648409093</v>
      </c>
      <c r="G41">
        <f t="shared" si="4"/>
        <v>7.395223562907444E-3</v>
      </c>
      <c r="H41">
        <f t="shared" si="5"/>
        <v>-0.84444162827212599</v>
      </c>
      <c r="Q41" s="32">
        <f t="shared" si="1"/>
        <v>-4.3659813494002719</v>
      </c>
      <c r="R41" s="46">
        <f t="shared" si="19"/>
        <v>100.465033623306</v>
      </c>
      <c r="U41" s="20">
        <f>U34</f>
        <v>3.0543185595567799</v>
      </c>
      <c r="V41" s="32">
        <f t="shared" si="20"/>
        <v>3.0379238095238001</v>
      </c>
      <c r="W41">
        <f t="shared" si="13"/>
        <v>1.6394750032979744E-2</v>
      </c>
      <c r="X41">
        <f t="shared" si="2"/>
        <v>0.99354798360112484</v>
      </c>
    </row>
    <row r="42" spans="1:24">
      <c r="A42" s="3">
        <v>44970.59375</v>
      </c>
      <c r="B42" s="2">
        <v>100.474430728936</v>
      </c>
      <c r="C42" s="3">
        <v>44970.59375</v>
      </c>
      <c r="D42" s="2">
        <v>3.0565199999999999</v>
      </c>
      <c r="E42">
        <f t="shared" si="0"/>
        <v>97.417910728935993</v>
      </c>
      <c r="F42">
        <f t="shared" si="3"/>
        <v>97.424744081167617</v>
      </c>
      <c r="G42">
        <f t="shared" si="4"/>
        <v>4.9075118803764391E-3</v>
      </c>
      <c r="H42" s="7">
        <f t="shared" si="5"/>
        <v>-1.3924270380165786</v>
      </c>
      <c r="J42" s="7">
        <f>B42</f>
        <v>100.474430728936</v>
      </c>
      <c r="L42" s="4">
        <f>D42</f>
        <v>3.0565199999999999</v>
      </c>
      <c r="Q42" s="20">
        <f t="shared" si="1"/>
        <v>1.8794211260001248</v>
      </c>
      <c r="X42">
        <f t="shared" si="2"/>
        <v>1.006121348540046</v>
      </c>
    </row>
    <row r="43" spans="1:24">
      <c r="A43" s="3">
        <v>44970.597222222219</v>
      </c>
      <c r="B43" s="2">
        <v>100.49344419488899</v>
      </c>
      <c r="C43" s="3">
        <v>44970.597222222219</v>
      </c>
      <c r="D43" s="2">
        <v>3.0559890909090899</v>
      </c>
      <c r="E43">
        <f t="shared" si="0"/>
        <v>97.4374551039799</v>
      </c>
      <c r="F43">
        <f t="shared" si="3"/>
        <v>97.427491882232701</v>
      </c>
      <c r="G43">
        <f t="shared" si="4"/>
        <v>7.9835301794746252E-3</v>
      </c>
      <c r="H43">
        <f t="shared" si="5"/>
        <v>1.2479719526600281</v>
      </c>
      <c r="Q43" s="46">
        <f t="shared" si="1"/>
        <v>3.8026931905989159</v>
      </c>
      <c r="R43" s="20">
        <f>AVERAGE(R39:R41)</f>
        <v>100.48440806646801</v>
      </c>
      <c r="S43" s="32">
        <f>B43</f>
        <v>100.49344419488899</v>
      </c>
      <c r="T43" s="20">
        <f t="shared" si="8"/>
        <v>9.0361284209876658E-3</v>
      </c>
      <c r="U43" s="46">
        <f>D43</f>
        <v>3.0559890909090899</v>
      </c>
      <c r="X43">
        <f t="shared" si="2"/>
        <v>0.99982630275904949</v>
      </c>
    </row>
    <row r="44" spans="1:24">
      <c r="A44" s="3">
        <v>44970.600694444445</v>
      </c>
      <c r="B44" s="2">
        <v>100.493086419043</v>
      </c>
      <c r="C44" s="3">
        <v>44970.600694444445</v>
      </c>
      <c r="D44" s="2">
        <v>3.0555271698113202</v>
      </c>
      <c r="E44">
        <f t="shared" si="0"/>
        <v>97.437559249231668</v>
      </c>
      <c r="F44">
        <f t="shared" si="3"/>
        <v>97.43097502738253</v>
      </c>
      <c r="G44">
        <f t="shared" si="4"/>
        <v>9.237951864755822E-3</v>
      </c>
      <c r="H44">
        <f t="shared" si="5"/>
        <v>0.71273610704317636</v>
      </c>
      <c r="Q44" s="20">
        <f t="shared" si="1"/>
        <v>-7.1555169199655211E-2</v>
      </c>
      <c r="X44">
        <f t="shared" si="2"/>
        <v>0.99984884726874723</v>
      </c>
    </row>
    <row r="45" spans="1:24">
      <c r="A45" s="3">
        <v>44970.604166666664</v>
      </c>
      <c r="B45" s="2">
        <v>100.49284044251399</v>
      </c>
      <c r="C45" s="3">
        <v>44970.604166666664</v>
      </c>
      <c r="D45" s="2">
        <v>3.0555698924731098</v>
      </c>
      <c r="E45">
        <f t="shared" si="0"/>
        <v>97.437270550040878</v>
      </c>
      <c r="F45">
        <f t="shared" si="3"/>
        <v>97.43742830108414</v>
      </c>
      <c r="G45">
        <f t="shared" si="4"/>
        <v>1.1937504514815273E-4</v>
      </c>
      <c r="H45" s="7">
        <f t="shared" si="5"/>
        <v>-1.3214742081590056</v>
      </c>
      <c r="J45" s="7">
        <f t="shared" ref="J45:J48" si="21">B45</f>
        <v>100.49284044251399</v>
      </c>
      <c r="L45" s="4">
        <f t="shared" ref="L45:L48" si="22">D45</f>
        <v>3.0555698924731098</v>
      </c>
      <c r="Q45" s="20">
        <f t="shared" si="1"/>
        <v>-4.9195305800253664E-2</v>
      </c>
      <c r="X45">
        <f t="shared" si="2"/>
        <v>1.0000139820919323</v>
      </c>
    </row>
    <row r="46" spans="1:24">
      <c r="A46" s="3">
        <v>44970.607638888891</v>
      </c>
      <c r="B46" s="2">
        <v>100.490822514109</v>
      </c>
      <c r="C46" s="3">
        <v>44970.607638888891</v>
      </c>
      <c r="D46" s="2">
        <v>3.0573927203065101</v>
      </c>
      <c r="E46">
        <f t="shared" si="0"/>
        <v>97.433429793802489</v>
      </c>
      <c r="F46">
        <f t="shared" si="3"/>
        <v>97.436086531025012</v>
      </c>
      <c r="G46">
        <f t="shared" si="4"/>
        <v>1.8822905032336178E-3</v>
      </c>
      <c r="H46" s="7">
        <f t="shared" si="5"/>
        <v>-1.4114384671011024</v>
      </c>
      <c r="J46" s="7">
        <f t="shared" si="21"/>
        <v>100.490822514109</v>
      </c>
      <c r="L46" s="4">
        <f t="shared" si="22"/>
        <v>3.0573927203065101</v>
      </c>
      <c r="Q46" s="20">
        <f t="shared" si="1"/>
        <v>-0.40358568099918557</v>
      </c>
      <c r="X46">
        <f t="shared" si="2"/>
        <v>1.0005965590372816</v>
      </c>
    </row>
    <row r="47" spans="1:24">
      <c r="A47" s="3">
        <v>44970.611111111109</v>
      </c>
      <c r="B47" s="2">
        <v>100.485688333444</v>
      </c>
      <c r="C47" s="3">
        <v>44970.611111111109</v>
      </c>
      <c r="D47" s="2">
        <v>3.0570537170263701</v>
      </c>
      <c r="E47">
        <f t="shared" si="0"/>
        <v>97.428634616417639</v>
      </c>
      <c r="F47">
        <f t="shared" si="3"/>
        <v>97.43311165342034</v>
      </c>
      <c r="G47">
        <f t="shared" si="4"/>
        <v>3.5327748643538422E-3</v>
      </c>
      <c r="H47" s="7">
        <f t="shared" si="5"/>
        <v>-1.2672862479505425</v>
      </c>
      <c r="J47" s="7">
        <f t="shared" si="21"/>
        <v>100.485688333444</v>
      </c>
      <c r="L47" s="4">
        <f t="shared" si="22"/>
        <v>3.0570537170263701</v>
      </c>
      <c r="Q47" s="20">
        <f t="shared" si="1"/>
        <v>-1.0268361329991649</v>
      </c>
      <c r="X47">
        <f t="shared" si="2"/>
        <v>0.99988912013890519</v>
      </c>
    </row>
    <row r="48" spans="1:24">
      <c r="A48" s="3">
        <v>44970.614583333336</v>
      </c>
      <c r="B48" s="2">
        <v>100.47381793693501</v>
      </c>
      <c r="C48" s="3">
        <v>44970.614583333336</v>
      </c>
      <c r="D48" s="2">
        <v>3.0580469798657699</v>
      </c>
      <c r="E48">
        <f t="shared" si="0"/>
        <v>97.415770957069242</v>
      </c>
      <c r="F48">
        <f t="shared" si="3"/>
        <v>97.425945122429781</v>
      </c>
      <c r="G48">
        <f t="shared" si="4"/>
        <v>7.4558103572930426E-3</v>
      </c>
      <c r="H48" s="7">
        <f t="shared" si="5"/>
        <v>-1.3645955131606411</v>
      </c>
      <c r="J48" s="7">
        <f t="shared" si="21"/>
        <v>100.47381793693501</v>
      </c>
      <c r="L48" s="4">
        <f t="shared" si="22"/>
        <v>3.0580469798657699</v>
      </c>
      <c r="Q48" s="32">
        <f t="shared" si="1"/>
        <v>-2.3740793017992701</v>
      </c>
      <c r="R48" s="46">
        <f t="shared" ref="R48:R49" si="23">B48</f>
        <v>100.47381793693501</v>
      </c>
      <c r="U48" s="20">
        <f>U43</f>
        <v>3.0559890909090899</v>
      </c>
      <c r="V48" s="32">
        <f t="shared" ref="V48:V49" si="24">D48</f>
        <v>3.0580469798657699</v>
      </c>
      <c r="W48" s="45" t="s">
        <v>40</v>
      </c>
      <c r="X48" s="4">
        <f t="shared" si="2"/>
        <v>1.0003249085332939</v>
      </c>
    </row>
    <row r="49" spans="1:24">
      <c r="A49" s="3">
        <v>44970.618055555555</v>
      </c>
      <c r="B49" s="2">
        <v>100.46241998973299</v>
      </c>
      <c r="C49" s="3">
        <v>44970.618055555555</v>
      </c>
      <c r="D49" s="2">
        <v>3.0567281879194601</v>
      </c>
      <c r="E49">
        <f t="shared" si="0"/>
        <v>97.405691801813532</v>
      </c>
      <c r="F49">
        <f t="shared" si="3"/>
        <v>97.416699125100138</v>
      </c>
      <c r="G49">
        <f t="shared" si="4"/>
        <v>9.3893310876331931E-3</v>
      </c>
      <c r="H49">
        <f t="shared" si="5"/>
        <v>-1.172322414011322</v>
      </c>
      <c r="Q49" s="32">
        <f t="shared" si="1"/>
        <v>-2.279589440402674</v>
      </c>
      <c r="R49" s="46">
        <f t="shared" si="23"/>
        <v>100.46241998973299</v>
      </c>
      <c r="U49" s="20">
        <f>U43</f>
        <v>3.0559890909090899</v>
      </c>
      <c r="V49" s="32">
        <f t="shared" si="24"/>
        <v>3.0567281879194601</v>
      </c>
      <c r="W49">
        <f t="shared" si="13"/>
        <v>-7.3909701037022657E-4</v>
      </c>
      <c r="X49">
        <f t="shared" si="2"/>
        <v>0.9995687469960427</v>
      </c>
    </row>
    <row r="50" spans="1:24">
      <c r="A50" s="3">
        <v>44970.621527777781</v>
      </c>
      <c r="B50" s="2">
        <v>100.465088152741</v>
      </c>
      <c r="C50" s="3">
        <v>44970.621527777781</v>
      </c>
      <c r="D50" s="2">
        <v>3.0571678445229602</v>
      </c>
      <c r="E50">
        <f t="shared" si="0"/>
        <v>97.407920308218038</v>
      </c>
      <c r="F50">
        <f t="shared" si="3"/>
        <v>97.409794355700271</v>
      </c>
      <c r="G50">
        <f t="shared" si="4"/>
        <v>4.3229143827917373E-3</v>
      </c>
      <c r="H50">
        <f t="shared" si="5"/>
        <v>-0.43351482733323066</v>
      </c>
      <c r="Q50" s="20">
        <f t="shared" si="1"/>
        <v>0.53363260160210757</v>
      </c>
      <c r="X50">
        <f t="shared" si="2"/>
        <v>1.0001438324170391</v>
      </c>
    </row>
    <row r="51" spans="1:24">
      <c r="A51" s="3">
        <v>44970.625</v>
      </c>
      <c r="B51" s="2">
        <v>100.502530837531</v>
      </c>
      <c r="C51" s="3">
        <v>44970.625</v>
      </c>
      <c r="D51" s="2">
        <v>3.05618642857142</v>
      </c>
      <c r="E51">
        <f t="shared" si="0"/>
        <v>97.446344408959575</v>
      </c>
      <c r="F51">
        <f t="shared" si="3"/>
        <v>97.419985506330377</v>
      </c>
      <c r="G51">
        <f t="shared" si="4"/>
        <v>1.8660749735924444E-2</v>
      </c>
      <c r="H51" s="4">
        <f t="shared" si="5"/>
        <v>1.4125318115409766</v>
      </c>
      <c r="I51" s="4">
        <f>B51</f>
        <v>100.502530837531</v>
      </c>
      <c r="J51">
        <f>AVERAGE(J39:J48)</f>
        <v>100.48648783366384</v>
      </c>
      <c r="K51">
        <f t="shared" si="11"/>
        <v>-1.6043003867153516E-2</v>
      </c>
      <c r="L51">
        <f>AVERAGE(L39:L48)</f>
        <v>3.0570279875093953</v>
      </c>
      <c r="M51" s="7">
        <f>D51</f>
        <v>3.05618642857142</v>
      </c>
      <c r="N51">
        <f t="shared" si="16"/>
        <v>8.4155893797532855E-4</v>
      </c>
      <c r="Q51" s="46">
        <f t="shared" si="1"/>
        <v>7.4885369579988037</v>
      </c>
      <c r="R51" s="20">
        <f>AVERAGE(R48:R49)</f>
        <v>100.46811896333401</v>
      </c>
      <c r="S51" s="32">
        <f t="shared" ref="S51:S52" si="25">B51</f>
        <v>100.502530837531</v>
      </c>
      <c r="T51" s="20">
        <f t="shared" si="8"/>
        <v>3.4411874196990766E-2</v>
      </c>
      <c r="U51" s="46">
        <f t="shared" ref="U51:U52" si="26">D51</f>
        <v>3.05618642857142</v>
      </c>
      <c r="X51">
        <f t="shared" si="2"/>
        <v>0.99967897871446654</v>
      </c>
    </row>
    <row r="52" spans="1:24">
      <c r="A52" s="3">
        <v>44970.628472222219</v>
      </c>
      <c r="B52" s="2">
        <v>100.517701132463</v>
      </c>
      <c r="C52" s="3">
        <v>44970.628472222219</v>
      </c>
      <c r="D52" s="2">
        <v>3.0566918918918899</v>
      </c>
      <c r="E52">
        <f t="shared" si="0"/>
        <v>97.461009240571116</v>
      </c>
      <c r="F52">
        <f t="shared" si="3"/>
        <v>97.43842465258291</v>
      </c>
      <c r="G52">
        <f t="shared" si="4"/>
        <v>2.2385271800847133E-2</v>
      </c>
      <c r="H52">
        <f t="shared" si="5"/>
        <v>1.0089038984709207</v>
      </c>
      <c r="Q52" s="46">
        <f t="shared" si="1"/>
        <v>3.0340589864010781</v>
      </c>
      <c r="S52" s="32">
        <f t="shared" si="25"/>
        <v>100.517701132463</v>
      </c>
      <c r="T52" s="47" t="s">
        <v>40</v>
      </c>
      <c r="U52" s="46">
        <f t="shared" si="26"/>
        <v>3.0566918918918899</v>
      </c>
      <c r="X52">
        <f t="shared" si="2"/>
        <v>1.0001653902117176</v>
      </c>
    </row>
    <row r="53" spans="1:24">
      <c r="A53" s="3">
        <v>44970.631944444445</v>
      </c>
      <c r="B53" s="2">
        <v>100.507065641903</v>
      </c>
      <c r="C53" s="3">
        <v>44970.631944444445</v>
      </c>
      <c r="D53" s="2">
        <v>3.0574365470851999</v>
      </c>
      <c r="E53">
        <f t="shared" si="0"/>
        <v>97.449629094817794</v>
      </c>
      <c r="F53">
        <f t="shared" si="3"/>
        <v>97.452327581449495</v>
      </c>
      <c r="G53">
        <f t="shared" si="4"/>
        <v>6.2836132983503969E-3</v>
      </c>
      <c r="H53">
        <f t="shared" si="5"/>
        <v>-0.42944823361571627</v>
      </c>
      <c r="Q53" s="32">
        <f t="shared" si="1"/>
        <v>-2.1270981120011356</v>
      </c>
      <c r="R53" s="46">
        <f>B53</f>
        <v>100.507065641903</v>
      </c>
      <c r="S53" s="20">
        <f>S52</f>
        <v>100.517701132463</v>
      </c>
      <c r="T53" s="20">
        <f t="shared" si="8"/>
        <v>1.0635490560005678E-2</v>
      </c>
      <c r="U53" s="20">
        <f>AVERAGE(U51:U52)</f>
        <v>3.0564391602316547</v>
      </c>
      <c r="V53" s="32">
        <f>D53</f>
        <v>3.0574365470851999</v>
      </c>
      <c r="X53" s="4">
        <f t="shared" si="2"/>
        <v>1.0002436147376466</v>
      </c>
    </row>
    <row r="54" spans="1:24">
      <c r="A54" s="3">
        <v>44970.635416666664</v>
      </c>
      <c r="B54" s="2">
        <v>100.5</v>
      </c>
      <c r="C54" s="3">
        <v>44970.635416666664</v>
      </c>
      <c r="D54" s="2">
        <v>3.05806472491909</v>
      </c>
      <c r="E54">
        <f t="shared" si="0"/>
        <v>97.441935275080908</v>
      </c>
      <c r="F54">
        <f t="shared" si="3"/>
        <v>97.450857870156597</v>
      </c>
      <c r="G54">
        <f t="shared" si="4"/>
        <v>7.8352390521013119E-3</v>
      </c>
      <c r="H54">
        <f t="shared" si="5"/>
        <v>-1.1387776449903531</v>
      </c>
      <c r="L54">
        <f>D57</f>
        <v>3.0576628787878701</v>
      </c>
      <c r="O54">
        <f>M51</f>
        <v>3.05618642857142</v>
      </c>
      <c r="P54">
        <f t="shared" si="12"/>
        <v>-1.4764502164501536E-3</v>
      </c>
      <c r="Q54" s="20">
        <f t="shared" si="1"/>
        <v>-1.4131283805994599</v>
      </c>
      <c r="X54">
        <f t="shared" si="2"/>
        <v>1.000205458992923</v>
      </c>
    </row>
    <row r="55" spans="1:24">
      <c r="A55" s="3">
        <v>44970.642361111109</v>
      </c>
      <c r="B55" s="2">
        <v>100.5</v>
      </c>
      <c r="C55" s="3">
        <v>44970.638888888891</v>
      </c>
      <c r="D55" s="2">
        <v>3.0564868421052598</v>
      </c>
      <c r="E55" s="36" t="s">
        <v>62</v>
      </c>
      <c r="Q55" s="20">
        <f t="shared" si="1"/>
        <v>0</v>
      </c>
    </row>
    <row r="56" spans="1:24">
      <c r="C56" s="3">
        <v>44970.642361111109</v>
      </c>
      <c r="D56" s="2">
        <v>3.0573586666666599</v>
      </c>
      <c r="E56" s="36" t="s">
        <v>40</v>
      </c>
      <c r="Q56" s="32">
        <f t="shared" si="1"/>
        <v>-20100</v>
      </c>
      <c r="R56" s="46">
        <f>B56</f>
        <v>0</v>
      </c>
      <c r="U56" s="20">
        <f>U53</f>
        <v>3.0564391602316547</v>
      </c>
      <c r="V56" s="32">
        <f>D56</f>
        <v>3.0573586666666599</v>
      </c>
      <c r="W56">
        <f t="shared" si="13"/>
        <v>-9.1950643500515739E-4</v>
      </c>
    </row>
    <row r="57" spans="1:24">
      <c r="C57" s="3">
        <v>44970.645833333336</v>
      </c>
      <c r="D57" s="2">
        <v>3.0576628787878701</v>
      </c>
      <c r="E57" s="36" t="s">
        <v>40</v>
      </c>
      <c r="J57" s="36" t="s">
        <v>45</v>
      </c>
      <c r="K57">
        <f>SUM(K17:K38)*10000</f>
        <v>420.44190098081913</v>
      </c>
      <c r="M57" s="36" t="s">
        <v>63</v>
      </c>
      <c r="N57">
        <f>SUM(N22:N51)*100</f>
        <v>9.5315680485752452E-2</v>
      </c>
      <c r="P57">
        <f>SUM(P17:P54)*100</f>
        <v>-0.36369193003698008</v>
      </c>
      <c r="Q57" s="20">
        <f t="shared" si="1"/>
        <v>0</v>
      </c>
      <c r="S57" s="47" t="s">
        <v>45</v>
      </c>
      <c r="T57" s="20">
        <f>SUM(T5:T53)*10000</f>
        <v>972.10357663314539</v>
      </c>
      <c r="V57" s="47" t="s">
        <v>63</v>
      </c>
      <c r="W57">
        <f>SUM(W17:W53)*100</f>
        <v>1.629019288167477</v>
      </c>
    </row>
  </sheetData>
  <autoFilter ref="Q1:Q57" xr:uid="{00000000-0001-0000-04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9"/>
  <sheetViews>
    <sheetView workbookViewId="0">
      <pane ySplit="1" topLeftCell="A3" activePane="bottomLeft" state="frozen"/>
      <selection pane="bottomLeft" activeCell="W15" sqref="W15"/>
    </sheetView>
  </sheetViews>
  <sheetFormatPr defaultColWidth="8.88671875" defaultRowHeight="14.4"/>
  <cols>
    <col min="1" max="1" width="14.6640625" bestFit="1" customWidth="1"/>
    <col min="3" max="3" width="14.6640625" bestFit="1" customWidth="1"/>
  </cols>
  <sheetData>
    <row r="1" spans="1:24">
      <c r="A1" t="s">
        <v>0</v>
      </c>
      <c r="B1" t="s">
        <v>52</v>
      </c>
      <c r="E1" s="37" t="s">
        <v>4</v>
      </c>
      <c r="F1" s="37" t="s">
        <v>11</v>
      </c>
      <c r="G1" s="37" t="s">
        <v>12</v>
      </c>
      <c r="H1" s="37" t="s">
        <v>64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Q1" s="45" t="s">
        <v>87</v>
      </c>
      <c r="R1" s="5" t="s">
        <v>14</v>
      </c>
      <c r="S1" s="5" t="s">
        <v>15</v>
      </c>
      <c r="T1" s="5" t="s">
        <v>16</v>
      </c>
      <c r="U1" s="6" t="s">
        <v>17</v>
      </c>
      <c r="V1" s="6" t="s">
        <v>18</v>
      </c>
      <c r="W1" s="6" t="s">
        <v>19</v>
      </c>
      <c r="X1" s="45" t="s">
        <v>86</v>
      </c>
    </row>
    <row r="2" spans="1:24">
      <c r="A2" s="1">
        <v>44971.395833333299</v>
      </c>
      <c r="B2">
        <v>100.426304671594</v>
      </c>
      <c r="C2" s="3">
        <v>44971.395833333336</v>
      </c>
      <c r="D2" s="2">
        <v>3.0592537735849001</v>
      </c>
      <c r="E2">
        <f>B2-D2</f>
        <v>97.367050898009097</v>
      </c>
    </row>
    <row r="3" spans="1:24">
      <c r="A3" s="1">
        <v>44971.399305555598</v>
      </c>
      <c r="B3">
        <v>100.447738048106</v>
      </c>
      <c r="C3" s="3">
        <v>44971.399305555555</v>
      </c>
      <c r="D3" s="2">
        <v>3.05945360824742</v>
      </c>
      <c r="E3">
        <f t="shared" ref="E3:E57" si="0">B3-D3</f>
        <v>97.38828443985858</v>
      </c>
      <c r="Q3" s="46">
        <f>(B3-B2)/0.005</f>
        <v>4.286675302401477</v>
      </c>
      <c r="S3" s="32">
        <f>B3</f>
        <v>100.447738048106</v>
      </c>
      <c r="U3" s="46">
        <f>D3</f>
        <v>3.05945360824742</v>
      </c>
      <c r="X3">
        <f>D3/D2</f>
        <v>1.0000653213748547</v>
      </c>
    </row>
    <row r="4" spans="1:24">
      <c r="A4" s="1">
        <v>44971.402777777803</v>
      </c>
      <c r="B4">
        <v>100.442256399069</v>
      </c>
      <c r="C4" s="3">
        <v>44971.402777777781</v>
      </c>
      <c r="D4" s="2">
        <v>3.05985495207667</v>
      </c>
      <c r="E4">
        <f t="shared" si="0"/>
        <v>97.382401446992318</v>
      </c>
      <c r="F4">
        <f>AVERAGE(E2:E4)</f>
        <v>97.379245594953332</v>
      </c>
      <c r="G4">
        <f>_xlfn.STDEV.P(E2:E4)</f>
        <v>8.951177815886174E-3</v>
      </c>
      <c r="H4">
        <f>(E4-F4)/G4</f>
        <v>0.35256276926882424</v>
      </c>
      <c r="Q4">
        <f t="shared" ref="Q4:Q56" si="1">(B4-B3)/0.005</f>
        <v>-1.0963298074017302</v>
      </c>
      <c r="X4">
        <f t="shared" ref="X4:X56" si="2">D4/D3</f>
        <v>1.0001311815378302</v>
      </c>
    </row>
    <row r="5" spans="1:24">
      <c r="A5" s="1">
        <v>44971.40625</v>
      </c>
      <c r="B5">
        <v>100.444033827314</v>
      </c>
      <c r="C5" s="3">
        <v>44971.40625</v>
      </c>
      <c r="D5" s="2">
        <v>3.0597389261744898</v>
      </c>
      <c r="E5">
        <f t="shared" si="0"/>
        <v>97.384294901139512</v>
      </c>
      <c r="F5">
        <f t="shared" ref="F5:F57" si="3">AVERAGE(E3:E5)</f>
        <v>97.384993595996818</v>
      </c>
      <c r="G5">
        <f t="shared" ref="G5:G57" si="4">_xlfn.STDEV.P(E3:E5)</f>
        <v>2.4520103512323814E-3</v>
      </c>
      <c r="H5">
        <f t="shared" ref="H5:H57" si="5">(E5-F5)/G5</f>
        <v>-0.28494776009188433</v>
      </c>
      <c r="Q5">
        <f t="shared" si="1"/>
        <v>0.35548564900125257</v>
      </c>
      <c r="X5">
        <f t="shared" si="2"/>
        <v>0.99996208124110542</v>
      </c>
    </row>
    <row r="6" spans="1:24">
      <c r="A6" s="1">
        <v>44971.409722222197</v>
      </c>
      <c r="B6">
        <v>100.444530302213</v>
      </c>
      <c r="C6" s="3">
        <v>44971.409722222219</v>
      </c>
      <c r="D6" s="2">
        <v>3.0598548821548799</v>
      </c>
      <c r="E6">
        <f t="shared" si="0"/>
        <v>97.384675420058116</v>
      </c>
      <c r="F6">
        <f t="shared" si="3"/>
        <v>97.383790589396654</v>
      </c>
      <c r="G6">
        <f t="shared" si="4"/>
        <v>9.9448014107384342E-4</v>
      </c>
      <c r="H6">
        <f t="shared" si="5"/>
        <v>0.88974191129341651</v>
      </c>
      <c r="Q6">
        <f t="shared" si="1"/>
        <v>9.9294979798969507E-2</v>
      </c>
      <c r="X6">
        <f t="shared" si="2"/>
        <v>1.0000378973445734</v>
      </c>
    </row>
    <row r="7" spans="1:24">
      <c r="A7" s="1">
        <v>44971.413194444402</v>
      </c>
      <c r="B7">
        <v>100.462755511623</v>
      </c>
      <c r="C7" s="3">
        <v>44971.413194444445</v>
      </c>
      <c r="D7" s="2">
        <v>3.0591838815789401</v>
      </c>
      <c r="E7">
        <f t="shared" si="0"/>
        <v>97.403571630044055</v>
      </c>
      <c r="F7">
        <f t="shared" si="3"/>
        <v>97.390847317080556</v>
      </c>
      <c r="G7">
        <f t="shared" si="4"/>
        <v>8.998788953948799E-3</v>
      </c>
      <c r="H7" s="4">
        <f t="shared" si="5"/>
        <v>1.4140028206701594</v>
      </c>
      <c r="I7" s="4">
        <f>B7</f>
        <v>100.462755511623</v>
      </c>
      <c r="M7" s="7">
        <f>D7</f>
        <v>3.0591838815789401</v>
      </c>
      <c r="Q7" s="46">
        <f t="shared" si="1"/>
        <v>3.64504188200101</v>
      </c>
      <c r="S7" s="32">
        <f>B7</f>
        <v>100.462755511623</v>
      </c>
      <c r="U7" s="46">
        <f>D7</f>
        <v>3.0591838815789401</v>
      </c>
      <c r="X7">
        <f t="shared" si="2"/>
        <v>0.99978070836631727</v>
      </c>
    </row>
    <row r="8" spans="1:24">
      <c r="A8" s="1">
        <v>44971.416666666701</v>
      </c>
      <c r="B8">
        <v>100.471175977332</v>
      </c>
      <c r="C8" s="3">
        <v>44971.416666666664</v>
      </c>
      <c r="D8" s="2">
        <v>3.0586694352159398</v>
      </c>
      <c r="E8">
        <f t="shared" si="0"/>
        <v>97.412506542116063</v>
      </c>
      <c r="F8">
        <f t="shared" si="3"/>
        <v>97.400251197406078</v>
      </c>
      <c r="G8">
        <f t="shared" si="4"/>
        <v>1.1602062846137681E-2</v>
      </c>
      <c r="H8">
        <f t="shared" si="5"/>
        <v>1.0563073888247796</v>
      </c>
      <c r="Q8">
        <f t="shared" si="1"/>
        <v>1.6840931417988259</v>
      </c>
      <c r="X8">
        <f t="shared" si="2"/>
        <v>0.99983183542313425</v>
      </c>
    </row>
    <row r="9" spans="1:24">
      <c r="A9" s="1">
        <v>44971.420138888898</v>
      </c>
      <c r="B9">
        <v>100.462657891912</v>
      </c>
      <c r="C9" s="3">
        <v>44971.420138888891</v>
      </c>
      <c r="D9" s="2">
        <v>3.05866421568627</v>
      </c>
      <c r="E9">
        <f t="shared" si="0"/>
        <v>97.403993676225738</v>
      </c>
      <c r="F9">
        <f t="shared" si="3"/>
        <v>97.406690616128628</v>
      </c>
      <c r="G9">
        <f t="shared" si="4"/>
        <v>4.1160885205444838E-3</v>
      </c>
      <c r="H9">
        <f t="shared" si="5"/>
        <v>-0.65521912112163183</v>
      </c>
      <c r="Q9">
        <f t="shared" si="1"/>
        <v>-1.7036170839986653</v>
      </c>
      <c r="X9">
        <f t="shared" si="2"/>
        <v>0.99999829352933345</v>
      </c>
    </row>
    <row r="10" spans="1:24">
      <c r="A10" s="1">
        <v>44971.423611111102</v>
      </c>
      <c r="B10">
        <v>100.46505120427</v>
      </c>
      <c r="C10" s="3">
        <v>44971.423611111109</v>
      </c>
      <c r="D10" s="2">
        <v>3.0589935574229599</v>
      </c>
      <c r="E10">
        <f t="shared" si="0"/>
        <v>97.406057646847032</v>
      </c>
      <c r="F10">
        <f t="shared" si="3"/>
        <v>97.407519288396273</v>
      </c>
      <c r="G10">
        <f t="shared" si="4"/>
        <v>3.6257889652252496E-3</v>
      </c>
      <c r="H10">
        <f t="shared" si="5"/>
        <v>-0.40312372376322742</v>
      </c>
      <c r="Q10">
        <f t="shared" si="1"/>
        <v>0.47866247159902287</v>
      </c>
      <c r="X10">
        <f t="shared" si="2"/>
        <v>1.0001076750219919</v>
      </c>
    </row>
    <row r="11" spans="1:24">
      <c r="A11" s="1">
        <v>44971.427083333299</v>
      </c>
      <c r="B11">
        <v>100.47381471308501</v>
      </c>
      <c r="C11" s="3">
        <v>44971.427083333336</v>
      </c>
      <c r="D11" s="2">
        <v>3.0591517964071802</v>
      </c>
      <c r="E11">
        <f t="shared" si="0"/>
        <v>97.414662916677827</v>
      </c>
      <c r="F11">
        <f t="shared" si="3"/>
        <v>97.40823807991687</v>
      </c>
      <c r="G11">
        <f t="shared" si="4"/>
        <v>4.6205258889106026E-3</v>
      </c>
      <c r="H11" s="4">
        <f t="shared" si="5"/>
        <v>1.3904990287742582</v>
      </c>
      <c r="I11" s="4">
        <f>B11</f>
        <v>100.47381471308501</v>
      </c>
      <c r="M11" s="7">
        <f>D11</f>
        <v>3.0591517964071802</v>
      </c>
      <c r="Q11">
        <f t="shared" si="1"/>
        <v>1.7527017630015962</v>
      </c>
      <c r="X11">
        <f t="shared" si="2"/>
        <v>1.0000517291001925</v>
      </c>
    </row>
    <row r="12" spans="1:24">
      <c r="A12" s="1">
        <v>44971.430555555598</v>
      </c>
      <c r="B12">
        <v>100.472398948248</v>
      </c>
      <c r="C12" s="3">
        <v>44971.430555555555</v>
      </c>
      <c r="D12" s="2">
        <v>3.0589584717607901</v>
      </c>
      <c r="E12">
        <f t="shared" si="0"/>
        <v>97.41344047648721</v>
      </c>
      <c r="F12">
        <f t="shared" si="3"/>
        <v>97.411387013337347</v>
      </c>
      <c r="G12">
        <f t="shared" si="4"/>
        <v>3.8013331342267084E-3</v>
      </c>
      <c r="H12">
        <f t="shared" si="5"/>
        <v>0.54019552545245719</v>
      </c>
      <c r="Q12">
        <f t="shared" si="1"/>
        <v>-0.28315296740117901</v>
      </c>
      <c r="X12">
        <f t="shared" si="2"/>
        <v>0.99993680449377598</v>
      </c>
    </row>
    <row r="13" spans="1:24">
      <c r="A13" s="1">
        <v>44971.434027777803</v>
      </c>
      <c r="B13">
        <v>100.47348581914601</v>
      </c>
      <c r="C13" s="3">
        <v>44971.434027777781</v>
      </c>
      <c r="D13" s="2">
        <v>3.0590561475409799</v>
      </c>
      <c r="E13">
        <f t="shared" si="0"/>
        <v>97.414429671605021</v>
      </c>
      <c r="F13">
        <f t="shared" si="3"/>
        <v>97.414177688256686</v>
      </c>
      <c r="G13">
        <f t="shared" si="4"/>
        <v>5.2991301851482175E-4</v>
      </c>
      <c r="H13">
        <f t="shared" si="5"/>
        <v>0.4755183200461664</v>
      </c>
      <c r="Q13">
        <f t="shared" si="1"/>
        <v>0.21737417960139283</v>
      </c>
      <c r="X13">
        <f t="shared" si="2"/>
        <v>1.0000319310579373</v>
      </c>
    </row>
    <row r="14" spans="1:24">
      <c r="A14" s="1">
        <v>44971.4375</v>
      </c>
      <c r="B14">
        <v>100.51475330265799</v>
      </c>
      <c r="C14" s="3">
        <v>44971.4375</v>
      </c>
      <c r="D14" s="2">
        <v>3.05823711048158</v>
      </c>
      <c r="E14">
        <f t="shared" si="0"/>
        <v>97.456516192176409</v>
      </c>
      <c r="F14">
        <f t="shared" si="3"/>
        <v>97.428128780089551</v>
      </c>
      <c r="G14">
        <f t="shared" si="4"/>
        <v>2.0076993474908419E-2</v>
      </c>
      <c r="H14" s="4">
        <f t="shared" si="5"/>
        <v>1.4139274449800037</v>
      </c>
      <c r="I14" s="4">
        <f>B14</f>
        <v>100.51475330265799</v>
      </c>
      <c r="M14" s="7">
        <f>D14</f>
        <v>3.05823711048158</v>
      </c>
      <c r="Q14" s="46">
        <f t="shared" si="1"/>
        <v>8.2534967023974559</v>
      </c>
      <c r="S14" s="32">
        <f>B14</f>
        <v>100.51475330265799</v>
      </c>
      <c r="U14" s="46">
        <f>D14</f>
        <v>3.05823711048158</v>
      </c>
      <c r="X14">
        <f t="shared" si="2"/>
        <v>0.99973225824571466</v>
      </c>
    </row>
    <row r="15" spans="1:24">
      <c r="A15" s="1">
        <v>44971.440972222197</v>
      </c>
      <c r="B15">
        <v>100.499089578514</v>
      </c>
      <c r="C15" s="3">
        <v>44971.440972222219</v>
      </c>
      <c r="D15" s="2">
        <v>3.0582728758169901</v>
      </c>
      <c r="E15">
        <f t="shared" si="0"/>
        <v>97.440816702697006</v>
      </c>
      <c r="F15">
        <f t="shared" si="3"/>
        <v>97.437254188826145</v>
      </c>
      <c r="G15">
        <f t="shared" si="4"/>
        <v>1.7365433716851141E-2</v>
      </c>
      <c r="H15">
        <f t="shared" si="5"/>
        <v>0.20514972035533052</v>
      </c>
      <c r="Q15" s="32">
        <f t="shared" si="1"/>
        <v>-3.1327448287981952</v>
      </c>
      <c r="R15" s="46">
        <f>B15</f>
        <v>100.499089578514</v>
      </c>
      <c r="S15">
        <f>AVERAGE(S3:S14)</f>
        <v>100.47508228746233</v>
      </c>
      <c r="T15">
        <f>S15-R15</f>
        <v>-2.4007291051674429E-2</v>
      </c>
      <c r="U15">
        <f>AVERAGE(U3:U14)</f>
        <v>3.0589582001026465</v>
      </c>
      <c r="V15" s="32">
        <f>D15</f>
        <v>3.0582728758169901</v>
      </c>
      <c r="W15">
        <f>U15-V15</f>
        <v>6.853242856563746E-4</v>
      </c>
      <c r="X15" s="4">
        <f t="shared" si="2"/>
        <v>1.0000116947555464</v>
      </c>
    </row>
    <row r="16" spans="1:24">
      <c r="A16" s="1">
        <v>44971.444444444402</v>
      </c>
      <c r="B16">
        <v>100.49494104523799</v>
      </c>
      <c r="C16" s="3">
        <v>44971.444444444445</v>
      </c>
      <c r="D16" s="2">
        <v>3.0581547945205401</v>
      </c>
      <c r="E16">
        <f t="shared" si="0"/>
        <v>97.436786250717461</v>
      </c>
      <c r="F16">
        <f t="shared" si="3"/>
        <v>97.444706381863625</v>
      </c>
      <c r="G16">
        <f t="shared" si="4"/>
        <v>8.5113590966347727E-3</v>
      </c>
      <c r="H16">
        <f t="shared" si="5"/>
        <v>-0.93053659894293372</v>
      </c>
      <c r="Q16">
        <f t="shared" si="1"/>
        <v>-0.82970665520178954</v>
      </c>
      <c r="X16">
        <f t="shared" si="2"/>
        <v>0.9999613895485312</v>
      </c>
    </row>
    <row r="17" spans="1:24">
      <c r="A17" s="1">
        <v>44971.447916666701</v>
      </c>
      <c r="B17">
        <v>100.478527710541</v>
      </c>
      <c r="C17" s="3">
        <v>44971.447916666664</v>
      </c>
      <c r="D17" s="2">
        <v>3.05834729241877</v>
      </c>
      <c r="E17">
        <f t="shared" si="0"/>
        <v>97.420180418122229</v>
      </c>
      <c r="F17">
        <f t="shared" si="3"/>
        <v>97.432594457178894</v>
      </c>
      <c r="G17">
        <f t="shared" si="4"/>
        <v>8.9309353771128905E-3</v>
      </c>
      <c r="H17" s="7">
        <f t="shared" si="5"/>
        <v>-1.3900043536848719</v>
      </c>
      <c r="I17">
        <f>AVERAGE(I7:I14)</f>
        <v>100.483774509122</v>
      </c>
      <c r="J17" s="7">
        <f>B17</f>
        <v>100.478527710541</v>
      </c>
      <c r="K17">
        <f>J17-I17</f>
        <v>-5.246798580998302E-3</v>
      </c>
      <c r="L17" s="4">
        <f>D17</f>
        <v>3.05834729241877</v>
      </c>
      <c r="O17">
        <f>AVERAGE(M7:M14)</f>
        <v>3.0588575961558999</v>
      </c>
      <c r="P17">
        <f>O17-L17</f>
        <v>5.103037371299024E-4</v>
      </c>
      <c r="Q17" s="32">
        <f t="shared" si="1"/>
        <v>-3.2826669393983821</v>
      </c>
      <c r="R17" s="46">
        <f t="shared" ref="R17:R18" si="6">B17</f>
        <v>100.478527710541</v>
      </c>
      <c r="V17" s="32">
        <f t="shared" ref="V17:V18" si="7">D17</f>
        <v>3.05834729241877</v>
      </c>
      <c r="X17">
        <f t="shared" si="2"/>
        <v>1.0000629457667005</v>
      </c>
    </row>
    <row r="18" spans="1:24">
      <c r="A18" s="1">
        <v>44971.451388888898</v>
      </c>
      <c r="B18">
        <v>100.452433236606</v>
      </c>
      <c r="C18" s="3">
        <v>44971.451388888891</v>
      </c>
      <c r="D18" s="2">
        <v>3.0590003039513598</v>
      </c>
      <c r="E18">
        <f t="shared" si="0"/>
        <v>97.393432932654633</v>
      </c>
      <c r="F18">
        <f t="shared" si="3"/>
        <v>97.416799867164784</v>
      </c>
      <c r="G18">
        <f t="shared" si="4"/>
        <v>1.7859612544250565E-2</v>
      </c>
      <c r="H18" s="7">
        <f t="shared" si="5"/>
        <v>-1.3083673821172983</v>
      </c>
      <c r="J18" s="7">
        <f>B18</f>
        <v>100.452433236606</v>
      </c>
      <c r="L18" s="4">
        <f>D18</f>
        <v>3.0590003039513598</v>
      </c>
      <c r="Q18" s="32">
        <f t="shared" si="1"/>
        <v>-5.2188947870007496</v>
      </c>
      <c r="R18" s="46">
        <f t="shared" si="6"/>
        <v>100.452433236606</v>
      </c>
      <c r="V18" s="32">
        <f t="shared" si="7"/>
        <v>3.0590003039513598</v>
      </c>
      <c r="X18">
        <f t="shared" si="2"/>
        <v>1.0002135177826954</v>
      </c>
    </row>
    <row r="19" spans="1:24">
      <c r="A19" s="1">
        <v>44971.454861111102</v>
      </c>
      <c r="B19">
        <v>100.459582462973</v>
      </c>
      <c r="C19" s="3">
        <v>44971.454861111109</v>
      </c>
      <c r="D19" s="2">
        <v>3.0591755033557</v>
      </c>
      <c r="E19">
        <f t="shared" si="0"/>
        <v>97.4004069596173</v>
      </c>
      <c r="F19">
        <f t="shared" si="3"/>
        <v>97.404673436798063</v>
      </c>
      <c r="G19">
        <f t="shared" si="4"/>
        <v>1.1328698523667751E-2</v>
      </c>
      <c r="H19">
        <f t="shared" si="5"/>
        <v>-0.37660788411397927</v>
      </c>
      <c r="Q19">
        <f t="shared" si="1"/>
        <v>1.4298452734010425</v>
      </c>
      <c r="X19">
        <f t="shared" si="2"/>
        <v>1.0000572734184152</v>
      </c>
    </row>
    <row r="20" spans="1:24">
      <c r="A20" s="1">
        <v>44971.458333333299</v>
      </c>
      <c r="B20">
        <v>100.455478175812</v>
      </c>
      <c r="C20" s="3">
        <v>44971.458333333336</v>
      </c>
      <c r="D20" s="2">
        <v>3.0598013245033102</v>
      </c>
      <c r="E20">
        <f t="shared" si="0"/>
        <v>97.395676851308693</v>
      </c>
      <c r="F20">
        <f t="shared" si="3"/>
        <v>97.396505581193537</v>
      </c>
      <c r="G20">
        <f t="shared" si="4"/>
        <v>2.9068147441865953E-3</v>
      </c>
      <c r="H20">
        <f t="shared" si="5"/>
        <v>-0.28509896838172716</v>
      </c>
      <c r="Q20">
        <f t="shared" si="1"/>
        <v>-0.82085743219977303</v>
      </c>
      <c r="X20">
        <f t="shared" si="2"/>
        <v>1.0002045718354255</v>
      </c>
    </row>
    <row r="21" spans="1:24">
      <c r="A21" s="1">
        <v>44971.461805555598</v>
      </c>
      <c r="B21">
        <v>100.45943696488401</v>
      </c>
      <c r="C21" s="3">
        <v>44971.461805555555</v>
      </c>
      <c r="D21" s="2">
        <v>3.0595928270042099</v>
      </c>
      <c r="E21">
        <f t="shared" si="0"/>
        <v>97.399844137879796</v>
      </c>
      <c r="F21">
        <f t="shared" si="3"/>
        <v>97.398642649601925</v>
      </c>
      <c r="G21">
        <f t="shared" si="4"/>
        <v>2.1096858714314683E-3</v>
      </c>
      <c r="H21">
        <f t="shared" si="5"/>
        <v>0.56951051061276725</v>
      </c>
      <c r="Q21">
        <f t="shared" si="1"/>
        <v>0.79175781440028459</v>
      </c>
      <c r="X21">
        <f t="shared" si="2"/>
        <v>0.9999318591382288</v>
      </c>
    </row>
    <row r="22" spans="1:24">
      <c r="A22" s="1">
        <v>44971.465277777803</v>
      </c>
      <c r="B22">
        <v>100.46462876477899</v>
      </c>
      <c r="C22" s="3">
        <v>44971.465277777781</v>
      </c>
      <c r="D22" s="2">
        <v>3.05629639889196</v>
      </c>
      <c r="E22">
        <f t="shared" si="0"/>
        <v>97.408332365887034</v>
      </c>
      <c r="F22">
        <f t="shared" si="3"/>
        <v>97.401284451691836</v>
      </c>
      <c r="G22">
        <f t="shared" si="4"/>
        <v>5.266016218390508E-3</v>
      </c>
      <c r="H22" s="4">
        <f t="shared" si="5"/>
        <v>1.3383768493884163</v>
      </c>
      <c r="I22" s="4">
        <f>B22</f>
        <v>100.46462876477899</v>
      </c>
      <c r="J22">
        <f>J18</f>
        <v>100.452433236606</v>
      </c>
      <c r="K22">
        <f t="shared" ref="K22:K56" si="8">J22-I22</f>
        <v>-1.2195528172995296E-2</v>
      </c>
      <c r="L22">
        <f>AVERAGE(L17:L18)</f>
        <v>3.0586737981850649</v>
      </c>
      <c r="M22" s="7">
        <f>D22</f>
        <v>3.05629639889196</v>
      </c>
      <c r="N22">
        <f>L22-M22</f>
        <v>2.377399293104876E-3</v>
      </c>
      <c r="Q22">
        <f t="shared" si="1"/>
        <v>1.0383599789975051</v>
      </c>
      <c r="X22">
        <f t="shared" si="2"/>
        <v>0.99892259254788573</v>
      </c>
    </row>
    <row r="23" spans="1:24">
      <c r="A23" s="1">
        <v>44971.46875</v>
      </c>
      <c r="B23">
        <v>100.461449406212</v>
      </c>
      <c r="C23" s="3">
        <v>44971.46875</v>
      </c>
      <c r="D23" s="2">
        <v>3.0588587248322101</v>
      </c>
      <c r="E23">
        <f t="shared" si="0"/>
        <v>97.402590681379792</v>
      </c>
      <c r="F23">
        <f t="shared" si="3"/>
        <v>97.40358906171555</v>
      </c>
      <c r="G23">
        <f t="shared" si="4"/>
        <v>3.5364837665702005E-3</v>
      </c>
      <c r="H23">
        <f t="shared" si="5"/>
        <v>-0.28230875684939449</v>
      </c>
      <c r="Q23">
        <f t="shared" si="1"/>
        <v>-0.63587171339918314</v>
      </c>
      <c r="X23">
        <f t="shared" si="2"/>
        <v>1.0008383761277797</v>
      </c>
    </row>
    <row r="24" spans="1:24">
      <c r="A24" s="1">
        <v>44971.472222222197</v>
      </c>
      <c r="B24">
        <v>100.453505320004</v>
      </c>
      <c r="C24" s="3">
        <v>44971.472222222219</v>
      </c>
      <c r="D24" s="2">
        <v>3.0588807829181399</v>
      </c>
      <c r="E24">
        <f t="shared" si="0"/>
        <v>97.394624537085861</v>
      </c>
      <c r="F24">
        <f t="shared" si="3"/>
        <v>97.401849194784234</v>
      </c>
      <c r="G24">
        <f t="shared" si="4"/>
        <v>5.6207054355078209E-3</v>
      </c>
      <c r="H24" s="7">
        <f t="shared" si="5"/>
        <v>-1.2853649388442394</v>
      </c>
      <c r="J24" s="7">
        <f t="shared" ref="J24:J25" si="9">B24</f>
        <v>100.453505320004</v>
      </c>
      <c r="L24" s="4">
        <f t="shared" ref="L24:L25" si="10">D24</f>
        <v>3.0588807829181399</v>
      </c>
      <c r="O24">
        <f>M22</f>
        <v>3.05629639889196</v>
      </c>
      <c r="P24">
        <f t="shared" ref="P24:P48" si="11">O24-L24</f>
        <v>-2.5843840261798867E-3</v>
      </c>
      <c r="Q24">
        <f t="shared" si="1"/>
        <v>-1.588817241599827</v>
      </c>
      <c r="X24">
        <f t="shared" si="2"/>
        <v>1.0000072112143497</v>
      </c>
    </row>
    <row r="25" spans="1:24">
      <c r="A25" s="1">
        <v>44971.475694444402</v>
      </c>
      <c r="B25">
        <v>100.440953328888</v>
      </c>
      <c r="C25" s="3">
        <v>44971.475694444445</v>
      </c>
      <c r="D25" s="2">
        <v>3.05870557275541</v>
      </c>
      <c r="E25">
        <f t="shared" si="0"/>
        <v>97.382247756132585</v>
      </c>
      <c r="F25">
        <f t="shared" si="3"/>
        <v>97.393154324866074</v>
      </c>
      <c r="G25">
        <f t="shared" si="4"/>
        <v>8.3697787657640143E-3</v>
      </c>
      <c r="H25" s="7">
        <f t="shared" si="5"/>
        <v>-1.3030892498737956</v>
      </c>
      <c r="J25" s="7">
        <f t="shared" si="9"/>
        <v>100.440953328888</v>
      </c>
      <c r="L25" s="4">
        <f t="shared" si="10"/>
        <v>3.05870557275541</v>
      </c>
      <c r="Q25" s="32">
        <f t="shared" si="1"/>
        <v>-2.5103982231996724</v>
      </c>
      <c r="R25" s="46">
        <f>B25</f>
        <v>100.440953328888</v>
      </c>
      <c r="U25" s="45" t="s">
        <v>40</v>
      </c>
      <c r="V25" s="32">
        <f>D25</f>
        <v>3.05870557275541</v>
      </c>
      <c r="X25">
        <f t="shared" si="2"/>
        <v>0.99994272082661462</v>
      </c>
    </row>
    <row r="26" spans="1:24">
      <c r="A26" s="1">
        <v>44971.479166666701</v>
      </c>
      <c r="B26">
        <v>100.44</v>
      </c>
      <c r="C26" s="3">
        <v>44971.479166666664</v>
      </c>
      <c r="D26" s="2">
        <v>3.0599521212121199</v>
      </c>
      <c r="E26">
        <f t="shared" si="0"/>
        <v>97.380047878787877</v>
      </c>
      <c r="F26">
        <f t="shared" si="3"/>
        <v>97.385640057335436</v>
      </c>
      <c r="G26">
        <f t="shared" si="4"/>
        <v>6.4161526567568716E-3</v>
      </c>
      <c r="H26">
        <f t="shared" si="5"/>
        <v>-0.8715781632268147</v>
      </c>
      <c r="Q26">
        <f t="shared" si="1"/>
        <v>-0.19066577760042946</v>
      </c>
      <c r="X26">
        <f t="shared" si="2"/>
        <v>1.000407541172911</v>
      </c>
    </row>
    <row r="27" spans="1:24">
      <c r="A27" s="1">
        <v>44971.541666666701</v>
      </c>
      <c r="B27">
        <v>100.464202703331</v>
      </c>
      <c r="C27" s="3">
        <v>44971.541666666664</v>
      </c>
      <c r="D27" s="2">
        <v>3.0585</v>
      </c>
      <c r="E27">
        <f t="shared" si="0"/>
        <v>97.405702703331002</v>
      </c>
      <c r="F27">
        <f t="shared" si="3"/>
        <v>97.389332779417146</v>
      </c>
      <c r="G27">
        <f t="shared" si="4"/>
        <v>1.1610072402639534E-2</v>
      </c>
      <c r="H27" s="4">
        <f t="shared" si="5"/>
        <v>1.409976040298847</v>
      </c>
      <c r="I27" s="4">
        <f>B27</f>
        <v>100.464202703331</v>
      </c>
      <c r="J27">
        <f>AVERAGE(J24:J25)</f>
        <v>100.447229324446</v>
      </c>
      <c r="K27">
        <f t="shared" si="8"/>
        <v>-1.6973378884998169E-2</v>
      </c>
      <c r="L27">
        <f>AVERAGE(L24:L25)</f>
        <v>3.0587931778367752</v>
      </c>
      <c r="M27" s="7">
        <f>D27</f>
        <v>3.0585</v>
      </c>
      <c r="N27">
        <f t="shared" ref="N27:N56" si="12">L27-M27</f>
        <v>2.931778367751825E-4</v>
      </c>
      <c r="P27" s="37" t="s">
        <v>40</v>
      </c>
      <c r="Q27" s="46">
        <f t="shared" si="1"/>
        <v>4.8405406661998995</v>
      </c>
      <c r="R27">
        <f>AVERAGE(R17:R25)</f>
        <v>100.45730475867833</v>
      </c>
      <c r="S27" s="32">
        <f t="shared" ref="S27:S28" si="13">B27</f>
        <v>100.464202703331</v>
      </c>
      <c r="T27">
        <f t="shared" ref="T27:T50" si="14">S27-R27</f>
        <v>6.8979446526640231E-3</v>
      </c>
      <c r="U27" s="46">
        <f t="shared" ref="U27:U28" si="15">D27</f>
        <v>3.0585</v>
      </c>
      <c r="X27">
        <f t="shared" si="2"/>
        <v>0.99952544315904368</v>
      </c>
    </row>
    <row r="28" spans="1:24">
      <c r="A28" s="1">
        <v>44971.545138888898</v>
      </c>
      <c r="B28">
        <v>100.474495486679</v>
      </c>
      <c r="C28" s="3">
        <v>44971.545138888891</v>
      </c>
      <c r="D28" s="2">
        <v>3.0585</v>
      </c>
      <c r="E28">
        <f t="shared" si="0"/>
        <v>97.415995486679009</v>
      </c>
      <c r="F28">
        <f t="shared" si="3"/>
        <v>97.400582022932625</v>
      </c>
      <c r="G28">
        <f t="shared" si="4"/>
        <v>1.5115635482954764E-2</v>
      </c>
      <c r="H28">
        <f t="shared" si="5"/>
        <v>1.019703324002829</v>
      </c>
      <c r="Q28" s="46">
        <f t="shared" si="1"/>
        <v>2.0585566696013302</v>
      </c>
      <c r="S28" s="32">
        <f t="shared" si="13"/>
        <v>100.474495486679</v>
      </c>
      <c r="U28" s="46">
        <f t="shared" si="15"/>
        <v>3.0585</v>
      </c>
      <c r="X28">
        <f t="shared" si="2"/>
        <v>1</v>
      </c>
    </row>
    <row r="29" spans="1:24">
      <c r="A29" s="1">
        <v>44971.548611111102</v>
      </c>
      <c r="B29">
        <v>100.48407714493899</v>
      </c>
      <c r="C29" s="3">
        <v>44971.548611111109</v>
      </c>
      <c r="D29" s="2">
        <v>3.0594493150684898</v>
      </c>
      <c r="E29">
        <f t="shared" si="0"/>
        <v>97.424627829870502</v>
      </c>
      <c r="F29">
        <f t="shared" si="3"/>
        <v>97.415442006626833</v>
      </c>
      <c r="G29">
        <f t="shared" si="4"/>
        <v>7.7360566509532044E-3</v>
      </c>
      <c r="H29">
        <f t="shared" si="5"/>
        <v>1.1874038231787503</v>
      </c>
      <c r="Q29">
        <f t="shared" si="1"/>
        <v>1.9163316519978935</v>
      </c>
      <c r="X29">
        <f t="shared" si="2"/>
        <v>1.0003103858324309</v>
      </c>
    </row>
    <row r="30" spans="1:24">
      <c r="A30" s="1">
        <v>44971.552083333299</v>
      </c>
      <c r="B30">
        <v>100.492492030544</v>
      </c>
      <c r="C30" s="3">
        <v>44971.552083333336</v>
      </c>
      <c r="D30" s="2">
        <v>3.05815073529411</v>
      </c>
      <c r="E30">
        <f t="shared" si="0"/>
        <v>97.434341295249894</v>
      </c>
      <c r="F30">
        <f t="shared" si="3"/>
        <v>97.42498820393314</v>
      </c>
      <c r="G30">
        <f t="shared" si="4"/>
        <v>7.4939786997585784E-3</v>
      </c>
      <c r="H30">
        <f t="shared" si="5"/>
        <v>1.2480808515048778</v>
      </c>
      <c r="Q30">
        <f t="shared" si="1"/>
        <v>1.6829771210012723</v>
      </c>
      <c r="X30">
        <f t="shared" si="2"/>
        <v>0.99957555113987862</v>
      </c>
    </row>
    <row r="31" spans="1:24">
      <c r="A31" s="1">
        <v>44971.555555555598</v>
      </c>
      <c r="B31">
        <v>100.497330128587</v>
      </c>
      <c r="C31" s="3">
        <v>44971.555555555555</v>
      </c>
      <c r="D31" s="2">
        <v>3.0582051282051199</v>
      </c>
      <c r="E31">
        <f t="shared" si="0"/>
        <v>97.439125000381878</v>
      </c>
      <c r="F31">
        <f t="shared" si="3"/>
        <v>97.432698041834087</v>
      </c>
      <c r="G31">
        <f t="shared" si="4"/>
        <v>6.0314287721560528E-3</v>
      </c>
      <c r="H31">
        <f t="shared" si="5"/>
        <v>1.0655781226268524</v>
      </c>
      <c r="Q31">
        <f t="shared" si="1"/>
        <v>0.96761960859907958</v>
      </c>
      <c r="X31">
        <f t="shared" si="2"/>
        <v>1.0000177862099413</v>
      </c>
    </row>
    <row r="32" spans="1:24">
      <c r="A32" s="1">
        <v>44971.559027777803</v>
      </c>
      <c r="B32">
        <v>100.48854169581701</v>
      </c>
      <c r="C32" s="3">
        <v>44971.559027777781</v>
      </c>
      <c r="D32" s="2">
        <v>3.0585</v>
      </c>
      <c r="E32">
        <f t="shared" si="0"/>
        <v>97.43004169581701</v>
      </c>
      <c r="F32">
        <f t="shared" si="3"/>
        <v>97.434502663816261</v>
      </c>
      <c r="G32">
        <f t="shared" si="4"/>
        <v>3.7099986806103879E-3</v>
      </c>
      <c r="H32">
        <f t="shared" si="5"/>
        <v>-1.2024176780883655</v>
      </c>
      <c r="Q32">
        <f t="shared" si="1"/>
        <v>-1.7576865539979281</v>
      </c>
      <c r="X32">
        <f t="shared" si="2"/>
        <v>1.0000964198876525</v>
      </c>
    </row>
    <row r="33" spans="1:24">
      <c r="A33" s="1">
        <v>44971.5625</v>
      </c>
      <c r="B33">
        <v>100.48489159048199</v>
      </c>
      <c r="C33" s="3">
        <v>44971.5625</v>
      </c>
      <c r="D33" s="2">
        <v>3.0583520179372199</v>
      </c>
      <c r="E33">
        <f t="shared" si="0"/>
        <v>97.426539572544769</v>
      </c>
      <c r="F33">
        <f t="shared" si="3"/>
        <v>97.431902089581214</v>
      </c>
      <c r="G33">
        <f t="shared" si="4"/>
        <v>5.3037123589175523E-3</v>
      </c>
      <c r="H33">
        <f t="shared" si="5"/>
        <v>-1.011087456021083</v>
      </c>
      <c r="Q33">
        <f t="shared" si="1"/>
        <v>-0.73002106700243985</v>
      </c>
      <c r="X33">
        <f t="shared" si="2"/>
        <v>0.99995161613118189</v>
      </c>
    </row>
    <row r="34" spans="1:24">
      <c r="A34" s="1">
        <v>44971.565972222197</v>
      </c>
      <c r="B34">
        <v>100.493965907068</v>
      </c>
      <c r="C34" s="3">
        <v>44971.565972222219</v>
      </c>
      <c r="D34" s="2">
        <v>3.05814379084967</v>
      </c>
      <c r="E34">
        <f t="shared" si="0"/>
        <v>97.435822116218333</v>
      </c>
      <c r="F34">
        <f t="shared" si="3"/>
        <v>97.430801128193366</v>
      </c>
      <c r="G34">
        <f t="shared" si="4"/>
        <v>3.8274410436219416E-3</v>
      </c>
      <c r="H34" s="4">
        <f t="shared" si="5"/>
        <v>1.3118394163990439</v>
      </c>
      <c r="I34" s="4">
        <f>B34</f>
        <v>100.493965907068</v>
      </c>
      <c r="M34" s="7">
        <f>D34</f>
        <v>3.05814379084967</v>
      </c>
      <c r="Q34">
        <f t="shared" si="1"/>
        <v>1.8148633172017981</v>
      </c>
      <c r="X34">
        <f t="shared" si="2"/>
        <v>0.99993191526471492</v>
      </c>
    </row>
    <row r="35" spans="1:24">
      <c r="A35" s="1">
        <v>44971.569444444402</v>
      </c>
      <c r="B35">
        <v>100.499417763099</v>
      </c>
      <c r="C35" s="3">
        <v>44971.569444444445</v>
      </c>
      <c r="D35" s="2">
        <v>3.0576965517241299</v>
      </c>
      <c r="E35">
        <f t="shared" si="0"/>
        <v>97.441721211374869</v>
      </c>
      <c r="F35">
        <f t="shared" si="3"/>
        <v>97.434694300045976</v>
      </c>
      <c r="G35">
        <f t="shared" si="4"/>
        <v>6.2489741227846497E-3</v>
      </c>
      <c r="H35">
        <f t="shared" si="5"/>
        <v>1.1244903868735627</v>
      </c>
      <c r="Q35">
        <f t="shared" si="1"/>
        <v>1.0903712062003024</v>
      </c>
      <c r="X35">
        <f t="shared" si="2"/>
        <v>0.99985375471000471</v>
      </c>
    </row>
    <row r="36" spans="1:24">
      <c r="A36" s="1">
        <v>44971.572916666701</v>
      </c>
      <c r="B36">
        <v>100.50995412799401</v>
      </c>
      <c r="C36" s="3">
        <v>44971.572916666664</v>
      </c>
      <c r="D36" s="2">
        <v>3.0574543806646499</v>
      </c>
      <c r="E36">
        <f t="shared" si="0"/>
        <v>97.452499747329355</v>
      </c>
      <c r="F36">
        <f t="shared" si="3"/>
        <v>97.443347691640852</v>
      </c>
      <c r="G36">
        <f t="shared" si="4"/>
        <v>6.9050669033959974E-3</v>
      </c>
      <c r="H36" s="4">
        <f t="shared" si="5"/>
        <v>1.3254115878300723</v>
      </c>
      <c r="I36" s="4">
        <f>B36</f>
        <v>100.50995412799401</v>
      </c>
      <c r="M36" s="7">
        <f>D36</f>
        <v>3.0574543806646499</v>
      </c>
      <c r="Q36" s="46">
        <f t="shared" si="1"/>
        <v>2.1072729790006406</v>
      </c>
      <c r="S36" s="32">
        <f>B36</f>
        <v>100.50995412799401</v>
      </c>
      <c r="U36" s="46">
        <f>D36</f>
        <v>3.0574543806646499</v>
      </c>
      <c r="X36">
        <f t="shared" si="2"/>
        <v>0.99992079951186019</v>
      </c>
    </row>
    <row r="37" spans="1:24">
      <c r="A37" s="1">
        <v>44971.576388888898</v>
      </c>
      <c r="B37">
        <v>100.513559876833</v>
      </c>
      <c r="C37" s="3">
        <v>44971.576388888891</v>
      </c>
      <c r="D37" s="2">
        <v>3.0573260000000002</v>
      </c>
      <c r="E37">
        <f t="shared" si="0"/>
        <v>97.456233876832997</v>
      </c>
      <c r="F37">
        <f t="shared" si="3"/>
        <v>97.45015161184574</v>
      </c>
      <c r="G37">
        <f t="shared" si="4"/>
        <v>6.1530301403423023E-3</v>
      </c>
      <c r="H37">
        <f t="shared" si="5"/>
        <v>0.98849913758392793</v>
      </c>
      <c r="Q37">
        <f t="shared" si="1"/>
        <v>0.72114976779857898</v>
      </c>
      <c r="X37">
        <f t="shared" si="2"/>
        <v>0.99995801060337597</v>
      </c>
    </row>
    <row r="38" spans="1:24">
      <c r="A38" s="1">
        <v>44971.579861111102</v>
      </c>
      <c r="B38">
        <v>100.517180276491</v>
      </c>
      <c r="C38" s="3">
        <v>44971.579861111109</v>
      </c>
      <c r="D38" s="2">
        <v>3.05723288135593</v>
      </c>
      <c r="E38">
        <f t="shared" si="0"/>
        <v>97.459947395135075</v>
      </c>
      <c r="F38">
        <f t="shared" si="3"/>
        <v>97.456227006432471</v>
      </c>
      <c r="G38">
        <f t="shared" si="4"/>
        <v>3.0404933658110221E-3</v>
      </c>
      <c r="H38">
        <f t="shared" si="5"/>
        <v>1.2236134912964856</v>
      </c>
      <c r="Q38">
        <f t="shared" si="1"/>
        <v>0.72407993160084061</v>
      </c>
      <c r="X38">
        <f t="shared" si="2"/>
        <v>0.99996954245505054</v>
      </c>
    </row>
    <row r="39" spans="1:24">
      <c r="A39" s="1">
        <v>44971.583333333299</v>
      </c>
      <c r="B39">
        <v>100.524691244257</v>
      </c>
      <c r="C39" s="3">
        <v>44971.583333333336</v>
      </c>
      <c r="D39" s="2">
        <v>3.0567386666666598</v>
      </c>
      <c r="E39">
        <f t="shared" si="0"/>
        <v>97.467952577590339</v>
      </c>
      <c r="F39">
        <f t="shared" si="3"/>
        <v>97.461377949852803</v>
      </c>
      <c r="G39">
        <f t="shared" si="4"/>
        <v>4.8899115166053274E-3</v>
      </c>
      <c r="H39" s="4">
        <f t="shared" si="5"/>
        <v>1.3445289787369408</v>
      </c>
      <c r="I39" s="4">
        <f>B39</f>
        <v>100.524691244257</v>
      </c>
      <c r="M39" s="7">
        <f>D39</f>
        <v>3.0567386666666598</v>
      </c>
      <c r="Q39">
        <f t="shared" si="1"/>
        <v>1.5021935531990493</v>
      </c>
      <c r="X39">
        <f t="shared" si="2"/>
        <v>0.99983834574975172</v>
      </c>
    </row>
    <row r="40" spans="1:24">
      <c r="A40" s="1">
        <v>44971.586805555598</v>
      </c>
      <c r="B40">
        <v>100.531383005812</v>
      </c>
      <c r="C40" s="3">
        <v>44971.586805555555</v>
      </c>
      <c r="D40" s="2">
        <v>3.0562635761589401</v>
      </c>
      <c r="E40">
        <f t="shared" si="0"/>
        <v>97.475119429653063</v>
      </c>
      <c r="F40">
        <f t="shared" si="3"/>
        <v>97.467673134126173</v>
      </c>
      <c r="G40">
        <f t="shared" si="4"/>
        <v>6.1971081611243532E-3</v>
      </c>
      <c r="H40">
        <f t="shared" si="5"/>
        <v>1.2015758533313894</v>
      </c>
      <c r="Q40">
        <f t="shared" si="1"/>
        <v>1.33835231100079</v>
      </c>
      <c r="X40">
        <f t="shared" si="2"/>
        <v>0.99984457601400456</v>
      </c>
    </row>
    <row r="41" spans="1:24">
      <c r="A41" s="1">
        <v>44971.590277777803</v>
      </c>
      <c r="B41">
        <v>100.527019694814</v>
      </c>
      <c r="C41" s="3">
        <v>44971.590277777781</v>
      </c>
      <c r="D41" s="2">
        <v>3.0567576271186399</v>
      </c>
      <c r="E41">
        <f t="shared" si="0"/>
        <v>97.470262067695359</v>
      </c>
      <c r="F41">
        <f t="shared" si="3"/>
        <v>97.471111358312939</v>
      </c>
      <c r="G41">
        <f t="shared" si="4"/>
        <v>2.9868504077095129E-3</v>
      </c>
      <c r="H41">
        <f t="shared" si="5"/>
        <v>-0.28434320493191595</v>
      </c>
      <c r="Q41">
        <f t="shared" si="1"/>
        <v>-0.8726621996004269</v>
      </c>
      <c r="X41">
        <f t="shared" si="2"/>
        <v>1.0001616519476768</v>
      </c>
    </row>
    <row r="42" spans="1:24">
      <c r="A42" s="1">
        <v>44971.59375</v>
      </c>
      <c r="B42">
        <v>100.533599541432</v>
      </c>
      <c r="C42" s="3">
        <v>44971.59375</v>
      </c>
      <c r="D42" s="2">
        <v>3.0568676056338</v>
      </c>
      <c r="E42">
        <f t="shared" si="0"/>
        <v>97.476731935798199</v>
      </c>
      <c r="F42">
        <f t="shared" si="3"/>
        <v>97.474037811048859</v>
      </c>
      <c r="G42">
        <f t="shared" si="4"/>
        <v>2.7498148326428624E-3</v>
      </c>
      <c r="H42">
        <f t="shared" si="5"/>
        <v>0.97974769695688313</v>
      </c>
      <c r="Q42">
        <f t="shared" si="1"/>
        <v>1.3159693235991199</v>
      </c>
      <c r="X42">
        <f t="shared" si="2"/>
        <v>1.0000359788143438</v>
      </c>
    </row>
    <row r="43" spans="1:24">
      <c r="A43" s="1">
        <v>44971.597222222197</v>
      </c>
      <c r="B43">
        <v>100.560375800603</v>
      </c>
      <c r="C43" s="3">
        <v>44971.597222222219</v>
      </c>
      <c r="D43" s="2">
        <v>3.0558109324758802</v>
      </c>
      <c r="E43">
        <f t="shared" si="0"/>
        <v>97.504564868127119</v>
      </c>
      <c r="F43">
        <f t="shared" si="3"/>
        <v>97.483852957206906</v>
      </c>
      <c r="G43">
        <f t="shared" si="4"/>
        <v>1.4881806314929047E-2</v>
      </c>
      <c r="H43" s="4">
        <f t="shared" si="5"/>
        <v>1.3917605485454314</v>
      </c>
      <c r="I43" s="4">
        <f>B43</f>
        <v>100.560375800603</v>
      </c>
      <c r="M43" s="7">
        <f>D43</f>
        <v>3.0558109324758802</v>
      </c>
      <c r="Q43" s="46">
        <f t="shared" si="1"/>
        <v>5.3552518342002031</v>
      </c>
      <c r="S43" s="32">
        <f>B43</f>
        <v>100.560375800603</v>
      </c>
      <c r="U43" s="46">
        <f>D43</f>
        <v>3.0558109324758802</v>
      </c>
      <c r="X43">
        <f t="shared" si="2"/>
        <v>0.99965432812465538</v>
      </c>
    </row>
    <row r="44" spans="1:24">
      <c r="A44" s="1">
        <v>44971.600694444402</v>
      </c>
      <c r="B44">
        <v>100.555053567408</v>
      </c>
      <c r="C44" s="3">
        <v>44971.600694444445</v>
      </c>
      <c r="D44" s="2">
        <v>3.0554753333333302</v>
      </c>
      <c r="E44">
        <f t="shared" si="0"/>
        <v>97.499578234074662</v>
      </c>
      <c r="F44">
        <f t="shared" si="3"/>
        <v>97.493625012666655</v>
      </c>
      <c r="G44">
        <f t="shared" si="4"/>
        <v>1.2117443744620853E-2</v>
      </c>
      <c r="H44">
        <f t="shared" si="5"/>
        <v>0.49129350492336393</v>
      </c>
      <c r="Q44">
        <f t="shared" si="1"/>
        <v>-1.0644466390004936</v>
      </c>
      <c r="X44">
        <f t="shared" si="2"/>
        <v>0.99989017673214553</v>
      </c>
    </row>
    <row r="45" spans="1:24">
      <c r="A45" s="1">
        <v>44971.604166666701</v>
      </c>
      <c r="B45">
        <v>100.564575914483</v>
      </c>
      <c r="C45" s="3">
        <v>44971.604166666664</v>
      </c>
      <c r="D45" s="2">
        <v>3.0553276450511899</v>
      </c>
      <c r="E45">
        <f t="shared" si="0"/>
        <v>97.509248269431808</v>
      </c>
      <c r="F45">
        <f t="shared" si="3"/>
        <v>97.504463790544534</v>
      </c>
      <c r="G45">
        <f t="shared" si="4"/>
        <v>3.9484223398206291E-3</v>
      </c>
      <c r="H45">
        <f t="shared" si="5"/>
        <v>1.2117444577854068</v>
      </c>
      <c r="Q45">
        <f t="shared" si="1"/>
        <v>1.904469415001131</v>
      </c>
      <c r="X45">
        <f t="shared" si="2"/>
        <v>0.99995166438408811</v>
      </c>
    </row>
    <row r="46" spans="1:24">
      <c r="A46" s="1">
        <v>44971.607638888898</v>
      </c>
      <c r="B46">
        <v>100.558047154741</v>
      </c>
      <c r="C46" s="3">
        <v>44971.607638888891</v>
      </c>
      <c r="D46" s="2">
        <v>3.0556772277227702</v>
      </c>
      <c r="E46">
        <f t="shared" si="0"/>
        <v>97.502369927018236</v>
      </c>
      <c r="F46">
        <f t="shared" si="3"/>
        <v>97.50373214350823</v>
      </c>
      <c r="G46">
        <f t="shared" si="4"/>
        <v>4.0635880103125754E-3</v>
      </c>
      <c r="H46">
        <f t="shared" si="5"/>
        <v>-0.33522504902987349</v>
      </c>
      <c r="Q46">
        <f t="shared" si="1"/>
        <v>-1.3057519483993474</v>
      </c>
      <c r="X46">
        <f t="shared" si="2"/>
        <v>1.0001144174086032</v>
      </c>
    </row>
    <row r="47" spans="1:24">
      <c r="A47" s="1">
        <v>44971.611111111102</v>
      </c>
      <c r="B47">
        <v>100.557931797709</v>
      </c>
      <c r="C47" s="3">
        <v>44971.611111111109</v>
      </c>
      <c r="D47" s="2">
        <v>3.0556122112211201</v>
      </c>
      <c r="E47">
        <f t="shared" si="0"/>
        <v>97.502319586487886</v>
      </c>
      <c r="F47">
        <f t="shared" si="3"/>
        <v>97.504645927645981</v>
      </c>
      <c r="G47">
        <f t="shared" si="4"/>
        <v>3.2544119773476087E-3</v>
      </c>
      <c r="H47">
        <f t="shared" si="5"/>
        <v>-0.71482687941420442</v>
      </c>
      <c r="Q47">
        <f t="shared" si="1"/>
        <v>-2.3071406400276828E-2</v>
      </c>
      <c r="X47">
        <f t="shared" si="2"/>
        <v>0.99997872271944821</v>
      </c>
    </row>
    <row r="48" spans="1:24">
      <c r="A48" s="1">
        <v>44971.614583333299</v>
      </c>
      <c r="B48">
        <v>100.551694449178</v>
      </c>
      <c r="C48" s="3">
        <v>44971.614583333336</v>
      </c>
      <c r="D48" s="2">
        <v>3.0562490066225099</v>
      </c>
      <c r="E48">
        <f t="shared" si="0"/>
        <v>97.495445442555493</v>
      </c>
      <c r="F48">
        <f t="shared" si="3"/>
        <v>97.500044985353881</v>
      </c>
      <c r="G48">
        <f t="shared" si="4"/>
        <v>3.2524328338273778E-3</v>
      </c>
      <c r="H48" s="7">
        <f t="shared" si="5"/>
        <v>-1.4141853293786961</v>
      </c>
      <c r="I48">
        <f>AVERAGE(I34:I43)</f>
        <v>100.52224676998051</v>
      </c>
      <c r="J48" s="7">
        <f>B48</f>
        <v>100.551694449178</v>
      </c>
      <c r="K48">
        <f t="shared" si="8"/>
        <v>2.9447679197488696E-2</v>
      </c>
      <c r="L48" s="4">
        <f>D48</f>
        <v>3.0562490066225099</v>
      </c>
      <c r="N48" s="37" t="s">
        <v>40</v>
      </c>
      <c r="O48">
        <f>AVERAGE(M34:M43)</f>
        <v>3.0570369426642148</v>
      </c>
      <c r="P48">
        <f t="shared" si="11"/>
        <v>7.8793604170490639E-4</v>
      </c>
      <c r="Q48">
        <f t="shared" si="1"/>
        <v>-1.247469706200377</v>
      </c>
      <c r="X48">
        <f t="shared" si="2"/>
        <v>1.0002084019035697</v>
      </c>
    </row>
    <row r="49" spans="1:24">
      <c r="A49" s="1">
        <v>44971.618055555598</v>
      </c>
      <c r="B49">
        <v>100.556330711396</v>
      </c>
      <c r="C49" s="3">
        <v>44971.618055555555</v>
      </c>
      <c r="D49" s="2">
        <v>3.05630599999999</v>
      </c>
      <c r="E49">
        <f t="shared" si="0"/>
        <v>97.500024711396009</v>
      </c>
      <c r="F49">
        <f t="shared" si="3"/>
        <v>97.499263246813129</v>
      </c>
      <c r="G49">
        <f t="shared" si="4"/>
        <v>2.8575438094102859E-3</v>
      </c>
      <c r="H49">
        <f t="shared" si="5"/>
        <v>0.26647520866413454</v>
      </c>
      <c r="Q49">
        <f t="shared" si="1"/>
        <v>0.9272524435999685</v>
      </c>
      <c r="X49">
        <f t="shared" si="2"/>
        <v>1.0000186481459321</v>
      </c>
    </row>
    <row r="50" spans="1:24">
      <c r="A50" s="1">
        <v>44971.621527777803</v>
      </c>
      <c r="B50">
        <v>100.53666881519599</v>
      </c>
      <c r="C50" s="3">
        <v>44971.621527777781</v>
      </c>
      <c r="D50" s="2">
        <v>3.0566174496644298</v>
      </c>
      <c r="E50">
        <f t="shared" si="0"/>
        <v>97.480051365531565</v>
      </c>
      <c r="F50">
        <f t="shared" si="3"/>
        <v>97.491840506494341</v>
      </c>
      <c r="G50">
        <f t="shared" si="4"/>
        <v>8.5432355018003267E-3</v>
      </c>
      <c r="H50" s="7">
        <f t="shared" si="5"/>
        <v>-1.379938661446428</v>
      </c>
      <c r="J50" s="7">
        <f>B50</f>
        <v>100.53666881519599</v>
      </c>
      <c r="L50" s="4">
        <f>D50</f>
        <v>3.0566174496644298</v>
      </c>
      <c r="Q50" s="32">
        <f t="shared" si="1"/>
        <v>-3.9323792400011826</v>
      </c>
      <c r="R50" s="46">
        <f>B50</f>
        <v>100.53666881519599</v>
      </c>
      <c r="S50">
        <f>AVERAGE(S28:S43)</f>
        <v>100.51494180509201</v>
      </c>
      <c r="T50">
        <f t="shared" si="14"/>
        <v>-2.1727010103987254E-2</v>
      </c>
      <c r="U50">
        <f>AVERAGE(U27:U43)</f>
        <v>3.0575663282851324</v>
      </c>
      <c r="V50" s="32">
        <f>D50</f>
        <v>3.0566174496644298</v>
      </c>
      <c r="W50">
        <f t="shared" ref="W50" si="16">U50-V50</f>
        <v>9.4887862070258677E-4</v>
      </c>
      <c r="X50">
        <f t="shared" si="2"/>
        <v>1.0001019039534784</v>
      </c>
    </row>
    <row r="51" spans="1:24">
      <c r="A51" s="1">
        <v>44971.625</v>
      </c>
      <c r="B51">
        <v>100.543623407084</v>
      </c>
      <c r="C51" s="3">
        <v>44971.625</v>
      </c>
      <c r="D51" s="2">
        <v>3.0561904761904701</v>
      </c>
      <c r="E51">
        <f t="shared" si="0"/>
        <v>97.487432930893533</v>
      </c>
      <c r="F51">
        <f t="shared" si="3"/>
        <v>97.489169669273693</v>
      </c>
      <c r="G51">
        <f t="shared" si="4"/>
        <v>8.2460427440896964E-3</v>
      </c>
      <c r="H51">
        <f t="shared" si="5"/>
        <v>-0.21061476808432272</v>
      </c>
      <c r="Q51">
        <f t="shared" si="1"/>
        <v>1.3909183776007694</v>
      </c>
      <c r="X51">
        <f t="shared" si="2"/>
        <v>0.99986031177241153</v>
      </c>
    </row>
    <row r="52" spans="1:24">
      <c r="A52" s="1">
        <v>44971.628472222197</v>
      </c>
      <c r="B52">
        <v>100.546073449267</v>
      </c>
      <c r="C52" s="3">
        <v>44971.628472222219</v>
      </c>
      <c r="D52" s="2">
        <v>3.05598326359832</v>
      </c>
      <c r="E52">
        <f t="shared" si="0"/>
        <v>97.490090185668677</v>
      </c>
      <c r="F52">
        <f t="shared" si="3"/>
        <v>97.48585816069793</v>
      </c>
      <c r="G52">
        <f t="shared" si="4"/>
        <v>4.2469128641128727E-3</v>
      </c>
      <c r="H52">
        <f t="shared" si="5"/>
        <v>0.99649441986638887</v>
      </c>
      <c r="Q52">
        <f t="shared" si="1"/>
        <v>0.49000843659996463</v>
      </c>
      <c r="X52">
        <f t="shared" si="2"/>
        <v>0.99993219905834907</v>
      </c>
    </row>
    <row r="53" spans="1:24">
      <c r="A53" s="1">
        <v>44971.631944444402</v>
      </c>
      <c r="B53">
        <v>100.538215093148</v>
      </c>
      <c r="C53" s="3">
        <v>44971.631944444445</v>
      </c>
      <c r="D53" s="2">
        <v>3.0562450000000001</v>
      </c>
      <c r="E53">
        <f t="shared" si="0"/>
        <v>97.481970093147993</v>
      </c>
      <c r="F53">
        <f t="shared" si="3"/>
        <v>97.486497736570072</v>
      </c>
      <c r="G53">
        <f t="shared" si="4"/>
        <v>3.3803270998627516E-3</v>
      </c>
      <c r="H53" s="7">
        <f t="shared" si="5"/>
        <v>-1.3394098524558158</v>
      </c>
      <c r="J53" s="7">
        <f>B53</f>
        <v>100.538215093148</v>
      </c>
      <c r="L53" s="4">
        <f>D53</f>
        <v>3.0562450000000001</v>
      </c>
      <c r="Q53">
        <f t="shared" si="1"/>
        <v>-1.5716712238003083</v>
      </c>
      <c r="X53">
        <f t="shared" si="2"/>
        <v>1.0000856471973514</v>
      </c>
    </row>
    <row r="54" spans="1:24">
      <c r="A54" s="1">
        <v>44971.635416666701</v>
      </c>
      <c r="B54">
        <v>100.54</v>
      </c>
      <c r="C54" s="3">
        <v>44971.635416666664</v>
      </c>
      <c r="D54" s="2">
        <v>3.0551210355987002</v>
      </c>
      <c r="E54">
        <f t="shared" si="0"/>
        <v>97.484878964401304</v>
      </c>
      <c r="F54">
        <f t="shared" si="3"/>
        <v>97.485646414406006</v>
      </c>
      <c r="G54">
        <f t="shared" si="4"/>
        <v>3.3591378128313017E-3</v>
      </c>
      <c r="H54">
        <f t="shared" si="5"/>
        <v>-0.22846636472316362</v>
      </c>
      <c r="Q54">
        <f t="shared" si="1"/>
        <v>0.35698137040185429</v>
      </c>
      <c r="X54">
        <f t="shared" si="2"/>
        <v>0.99963224008503904</v>
      </c>
    </row>
    <row r="55" spans="1:24">
      <c r="A55" s="1">
        <v>44971.638888888898</v>
      </c>
      <c r="B55">
        <v>100.54</v>
      </c>
      <c r="C55" s="3">
        <v>44971.638888888891</v>
      </c>
      <c r="D55" s="2">
        <v>3.0566714801443999</v>
      </c>
      <c r="E55">
        <f t="shared" si="0"/>
        <v>97.483328519855604</v>
      </c>
      <c r="F55">
        <f t="shared" si="3"/>
        <v>97.483392525801648</v>
      </c>
      <c r="G55">
        <f t="shared" si="4"/>
        <v>1.1884038491270753E-3</v>
      </c>
      <c r="H55">
        <f t="shared" si="5"/>
        <v>-5.3858750197364379E-2</v>
      </c>
      <c r="Q55">
        <f t="shared" si="1"/>
        <v>0</v>
      </c>
      <c r="X55">
        <f t="shared" si="2"/>
        <v>1.0005074903834035</v>
      </c>
    </row>
    <row r="56" spans="1:24">
      <c r="C56" s="3">
        <v>44971.642361111109</v>
      </c>
      <c r="D56" s="2">
        <v>3.0562779411764698</v>
      </c>
      <c r="E56">
        <f t="shared" si="0"/>
        <v>-3.0562779411764698</v>
      </c>
      <c r="F56">
        <f t="shared" si="3"/>
        <v>63.970643181026816</v>
      </c>
      <c r="G56">
        <f t="shared" si="4"/>
        <v>47.395190451792431</v>
      </c>
      <c r="H56" s="7"/>
      <c r="I56">
        <f>B55</f>
        <v>100.54</v>
      </c>
      <c r="J56">
        <f>AVERAGE(J50:J53)</f>
        <v>100.537441954172</v>
      </c>
      <c r="K56">
        <f t="shared" si="8"/>
        <v>-2.5580458280103358E-3</v>
      </c>
      <c r="L56">
        <f>AVERAGE(L48:L53)</f>
        <v>3.0563704854289799</v>
      </c>
      <c r="M56">
        <f>D57</f>
        <v>3.0574337792642101</v>
      </c>
      <c r="N56">
        <f t="shared" si="12"/>
        <v>-1.0632938352301835E-3</v>
      </c>
      <c r="Q56" s="32">
        <f t="shared" si="1"/>
        <v>-20108</v>
      </c>
      <c r="R56" s="46">
        <f>B56</f>
        <v>0</v>
      </c>
      <c r="V56" s="32">
        <f>D56</f>
        <v>3.0562779411764698</v>
      </c>
      <c r="X56">
        <f t="shared" si="2"/>
        <v>0.99987125244878738</v>
      </c>
    </row>
    <row r="57" spans="1:24">
      <c r="C57" s="3">
        <v>44971.645833333336</v>
      </c>
      <c r="D57" s="2">
        <v>3.0574337792642101</v>
      </c>
      <c r="E57">
        <f t="shared" si="0"/>
        <v>-3.0574337792642101</v>
      </c>
      <c r="F57">
        <f t="shared" si="3"/>
        <v>30.456538933138305</v>
      </c>
      <c r="G57">
        <f t="shared" si="4"/>
        <v>47.395097440280651</v>
      </c>
      <c r="H57">
        <f t="shared" si="5"/>
        <v>-0.7071189747975769</v>
      </c>
    </row>
    <row r="59" spans="1:24">
      <c r="I59" s="37" t="s">
        <v>63</v>
      </c>
      <c r="K59">
        <f>SUM(K17:K48)*10000</f>
        <v>-49.680264415030706</v>
      </c>
      <c r="L59" s="37" t="s">
        <v>63</v>
      </c>
      <c r="N59">
        <f>SUM(N22:N56)*100</f>
        <v>0.1607283294649875</v>
      </c>
      <c r="P59">
        <f>SUM(P17:P48)*100</f>
        <v>-0.12861442473450779</v>
      </c>
      <c r="S59" s="45" t="s">
        <v>45</v>
      </c>
      <c r="T59">
        <f>SUM(T15:T50)*10000</f>
        <v>-388.3635650299766</v>
      </c>
      <c r="V59" s="45" t="s">
        <v>45</v>
      </c>
      <c r="W59">
        <f>SUM(W15:W50)*100</f>
        <v>0.16342029063589614</v>
      </c>
    </row>
  </sheetData>
  <autoFilter ref="A1:W57" xr:uid="{00000000-0001-0000-0500-000000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90AC-A020-4E2C-A2C1-FF2DB0A067AC}">
  <dimension ref="A1:V57"/>
  <sheetViews>
    <sheetView workbookViewId="0">
      <pane ySplit="1" topLeftCell="A26" activePane="bottomLeft" state="frozen"/>
      <selection pane="bottomLeft" activeCell="S14" sqref="S14"/>
    </sheetView>
  </sheetViews>
  <sheetFormatPr defaultRowHeight="14.4"/>
  <cols>
    <col min="1" max="1" width="14.6640625" style="38" bestFit="1" customWidth="1"/>
    <col min="2" max="2" width="12" style="38" bestFit="1" customWidth="1"/>
    <col min="3" max="3" width="14.6640625" bestFit="1" customWidth="1"/>
  </cols>
  <sheetData>
    <row r="1" spans="1:22">
      <c r="A1" s="38" t="s">
        <v>0</v>
      </c>
      <c r="B1" s="38" t="s">
        <v>52</v>
      </c>
      <c r="E1" t="s">
        <v>4</v>
      </c>
      <c r="F1" t="s">
        <v>65</v>
      </c>
      <c r="G1" t="s">
        <v>12</v>
      </c>
      <c r="H1" t="s">
        <v>64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O1" s="45" t="s">
        <v>87</v>
      </c>
      <c r="P1" s="5" t="s">
        <v>14</v>
      </c>
      <c r="Q1" s="5" t="s">
        <v>15</v>
      </c>
      <c r="R1" s="5" t="s">
        <v>16</v>
      </c>
      <c r="S1" s="6" t="s">
        <v>17</v>
      </c>
      <c r="T1" s="6" t="s">
        <v>18</v>
      </c>
      <c r="U1" s="6" t="s">
        <v>19</v>
      </c>
      <c r="V1" s="45" t="s">
        <v>86</v>
      </c>
    </row>
    <row r="2" spans="1:22">
      <c r="A2" s="39">
        <v>44972.395833333336</v>
      </c>
      <c r="B2" s="38">
        <v>100.475243767442</v>
      </c>
      <c r="C2" s="39">
        <v>44972.395833333336</v>
      </c>
      <c r="D2" s="38">
        <v>3.0569208494208402</v>
      </c>
      <c r="E2">
        <f>B2-D2</f>
        <v>97.418322918021161</v>
      </c>
    </row>
    <row r="3" spans="1:22">
      <c r="A3" s="39">
        <v>44972.399305555555</v>
      </c>
      <c r="B3" s="38">
        <v>100.49363335958</v>
      </c>
      <c r="C3" s="39">
        <v>44972.399305555555</v>
      </c>
      <c r="D3" s="38">
        <v>3.0567551724137898</v>
      </c>
      <c r="E3">
        <f t="shared" ref="E3:E56" si="0">B3-D3</f>
        <v>97.436878187166215</v>
      </c>
      <c r="O3" s="46">
        <f>(B3-B2)/0.005</f>
        <v>3.6779184276014121</v>
      </c>
      <c r="Q3" s="32">
        <f>B3</f>
        <v>100.49363335958</v>
      </c>
      <c r="S3" s="46">
        <f>D3</f>
        <v>3.0567551724137898</v>
      </c>
      <c r="V3">
        <f>D3/D2</f>
        <v>0.99994580265070265</v>
      </c>
    </row>
    <row r="4" spans="1:22">
      <c r="A4" s="39">
        <v>44972.402777777781</v>
      </c>
      <c r="B4" s="38">
        <v>100.499674265957</v>
      </c>
      <c r="C4" s="39">
        <v>44972.402777777781</v>
      </c>
      <c r="D4" s="38">
        <v>3.0567904290429002</v>
      </c>
      <c r="E4">
        <f t="shared" si="0"/>
        <v>97.442883836914092</v>
      </c>
      <c r="F4">
        <f>AVERAGE(E2:E4)</f>
        <v>97.432694980700489</v>
      </c>
      <c r="G4">
        <f>_xlfn.STDEV.P(E2:E4)</f>
        <v>1.0454156955248241E-2</v>
      </c>
      <c r="H4">
        <f>(E4-F4)/G4</f>
        <v>0.97462246427125765</v>
      </c>
      <c r="O4">
        <f t="shared" ref="O4:O56" si="1">(B4-B3)/0.005</f>
        <v>1.2081812753990562</v>
      </c>
      <c r="V4">
        <f t="shared" ref="V4:V57" si="2">D4/D3</f>
        <v>1.0000115340048914</v>
      </c>
    </row>
    <row r="5" spans="1:22">
      <c r="A5" s="39">
        <v>44972.40625</v>
      </c>
      <c r="B5" s="38">
        <v>100.51093155527801</v>
      </c>
      <c r="C5" s="39">
        <v>44972.40625</v>
      </c>
      <c r="D5" s="38">
        <v>3.05664276094276</v>
      </c>
      <c r="E5">
        <f t="shared" si="0"/>
        <v>97.454288794335241</v>
      </c>
      <c r="F5">
        <f t="shared" ref="F5:F56" si="3">AVERAGE(E3:E5)</f>
        <v>97.444683606138526</v>
      </c>
      <c r="G5">
        <f t="shared" ref="G5:G56" si="4">_xlfn.STDEV.P(E3:E5)</f>
        <v>7.2208811763488541E-3</v>
      </c>
      <c r="H5" s="4">
        <f t="shared" ref="H5:H56" si="5">(E5-F5)/G5</f>
        <v>1.330196130103386</v>
      </c>
      <c r="I5" s="4">
        <f>B5</f>
        <v>100.51093155527801</v>
      </c>
      <c r="M5" s="7">
        <f>D5</f>
        <v>3.05664276094276</v>
      </c>
      <c r="O5" s="46">
        <f t="shared" si="1"/>
        <v>2.2514578642017113</v>
      </c>
      <c r="Q5" s="32">
        <f>B5</f>
        <v>100.51093155527801</v>
      </c>
      <c r="S5" s="46">
        <f>D5</f>
        <v>3.05664276094276</v>
      </c>
      <c r="V5">
        <f t="shared" si="2"/>
        <v>0.99995169178143939</v>
      </c>
    </row>
    <row r="6" spans="1:22">
      <c r="A6" s="39">
        <v>44972.409722222219</v>
      </c>
      <c r="B6" s="38">
        <v>100.51052838261801</v>
      </c>
      <c r="C6" s="39">
        <v>44972.409722222219</v>
      </c>
      <c r="D6" s="38">
        <v>3.0565337931034402</v>
      </c>
      <c r="E6">
        <f t="shared" si="0"/>
        <v>97.453994589514565</v>
      </c>
      <c r="F6">
        <f t="shared" si="3"/>
        <v>97.450389073587971</v>
      </c>
      <c r="G6">
        <f t="shared" si="4"/>
        <v>5.3083627273247244E-3</v>
      </c>
      <c r="H6">
        <f t="shared" si="5"/>
        <v>0.67921430991044562</v>
      </c>
      <c r="O6">
        <f t="shared" si="1"/>
        <v>-8.0634532000090076E-2</v>
      </c>
      <c r="V6">
        <f t="shared" si="2"/>
        <v>0.9999643504825908</v>
      </c>
    </row>
    <row r="7" spans="1:22">
      <c r="A7" s="39">
        <v>44972.413194444445</v>
      </c>
      <c r="B7" s="38">
        <v>100.488678843938</v>
      </c>
      <c r="C7" s="39">
        <v>44972.413194444445</v>
      </c>
      <c r="D7" s="38">
        <v>3.05731333333333</v>
      </c>
      <c r="E7">
        <f t="shared" si="0"/>
        <v>97.431365510604678</v>
      </c>
      <c r="F7">
        <f t="shared" si="3"/>
        <v>97.446549631484842</v>
      </c>
      <c r="G7">
        <f t="shared" si="4"/>
        <v>1.0737466625369386E-2</v>
      </c>
      <c r="H7">
        <f t="shared" si="5"/>
        <v>-1.4141250827535707</v>
      </c>
      <c r="I7">
        <f>I5</f>
        <v>100.51093155527801</v>
      </c>
      <c r="J7" s="7">
        <f>B7</f>
        <v>100.488678843938</v>
      </c>
      <c r="K7">
        <f>J7-I7</f>
        <v>-2.2252711340001952E-2</v>
      </c>
      <c r="L7" s="41">
        <f>D7</f>
        <v>3.05731333333333</v>
      </c>
      <c r="O7" s="32">
        <f t="shared" si="1"/>
        <v>-4.3699077360003002</v>
      </c>
      <c r="P7" s="46">
        <f>B7</f>
        <v>100.488678843938</v>
      </c>
      <c r="Q7">
        <f>AVERAGE(Q3:Q5)</f>
        <v>100.502282457429</v>
      </c>
      <c r="R7">
        <f>Q7-P7</f>
        <v>1.3603613491000033E-2</v>
      </c>
      <c r="S7" s="45" t="s">
        <v>40</v>
      </c>
      <c r="T7" s="32">
        <f>D7</f>
        <v>3.05731333333333</v>
      </c>
      <c r="V7" s="4">
        <f t="shared" si="2"/>
        <v>1.0002550406056849</v>
      </c>
    </row>
    <row r="8" spans="1:22">
      <c r="A8" s="39">
        <v>44972.416666666664</v>
      </c>
      <c r="B8" s="38">
        <v>100.465898588058</v>
      </c>
      <c r="C8" s="39">
        <v>44972.416666666664</v>
      </c>
      <c r="D8" s="38">
        <v>3.05803255813953</v>
      </c>
      <c r="E8">
        <f t="shared" si="0"/>
        <v>97.407866029918466</v>
      </c>
      <c r="F8">
        <f t="shared" si="3"/>
        <v>97.431075376679246</v>
      </c>
      <c r="G8">
        <f t="shared" si="4"/>
        <v>1.8833023051256313E-2</v>
      </c>
      <c r="H8">
        <f t="shared" si="5"/>
        <v>-1.2323749988311852</v>
      </c>
      <c r="O8" s="32">
        <f t="shared" si="1"/>
        <v>-4.5560511760015743</v>
      </c>
      <c r="P8" s="46">
        <f>B8</f>
        <v>100.465898588058</v>
      </c>
      <c r="T8" s="32">
        <f>D8</f>
        <v>3.05803255813953</v>
      </c>
      <c r="V8" s="4">
        <f t="shared" si="2"/>
        <v>1.0002352473324727</v>
      </c>
    </row>
    <row r="9" spans="1:22">
      <c r="A9" s="39">
        <v>44972.420138888891</v>
      </c>
      <c r="B9" s="38">
        <v>100.45949990040501</v>
      </c>
      <c r="C9" s="39">
        <v>44972.420138888891</v>
      </c>
      <c r="D9" s="38">
        <v>3.05912962962962</v>
      </c>
      <c r="E9">
        <f t="shared" si="0"/>
        <v>97.400370270775383</v>
      </c>
      <c r="F9">
        <f t="shared" si="3"/>
        <v>97.413200603766185</v>
      </c>
      <c r="G9">
        <f t="shared" si="4"/>
        <v>1.3204026699492817E-2</v>
      </c>
      <c r="H9">
        <f t="shared" si="5"/>
        <v>-0.97169850400976476</v>
      </c>
      <c r="O9">
        <f t="shared" si="1"/>
        <v>-1.2797375305979131</v>
      </c>
      <c r="V9">
        <f t="shared" si="2"/>
        <v>1.0003587507553411</v>
      </c>
    </row>
    <row r="10" spans="1:22">
      <c r="A10" s="39">
        <v>44972.423611111109</v>
      </c>
      <c r="B10" s="38">
        <v>100.457871106119</v>
      </c>
      <c r="C10" s="39">
        <v>44972.423611111109</v>
      </c>
      <c r="D10" s="38">
        <v>3.0592798679867901</v>
      </c>
      <c r="E10">
        <f t="shared" si="0"/>
        <v>97.398591238132212</v>
      </c>
      <c r="F10">
        <f t="shared" si="3"/>
        <v>97.402275846275359</v>
      </c>
      <c r="G10">
        <f t="shared" si="4"/>
        <v>4.0190259316702859E-3</v>
      </c>
      <c r="H10">
        <f t="shared" si="5"/>
        <v>-0.91679133346994912</v>
      </c>
      <c r="O10">
        <f t="shared" si="1"/>
        <v>-0.32575885720120823</v>
      </c>
      <c r="V10">
        <f t="shared" si="2"/>
        <v>1.0000491114713528</v>
      </c>
    </row>
    <row r="11" spans="1:22">
      <c r="A11" s="39">
        <v>44972.427083333336</v>
      </c>
      <c r="B11" s="38">
        <v>100.467697847221</v>
      </c>
      <c r="C11" s="39">
        <v>44972.427083333336</v>
      </c>
      <c r="D11" s="38">
        <v>3.0595003424657499</v>
      </c>
      <c r="E11">
        <f t="shared" si="0"/>
        <v>97.40819750475525</v>
      </c>
      <c r="F11">
        <f t="shared" si="3"/>
        <v>97.40238633788762</v>
      </c>
      <c r="G11">
        <f t="shared" si="4"/>
        <v>4.1728075727653696E-3</v>
      </c>
      <c r="H11" s="4">
        <f t="shared" si="5"/>
        <v>1.392627569399099</v>
      </c>
      <c r="I11" s="4">
        <f>B11</f>
        <v>100.467697847221</v>
      </c>
      <c r="L11">
        <f>L7</f>
        <v>3.05731333333333</v>
      </c>
      <c r="M11" s="7">
        <f>D11</f>
        <v>3.0595003424657499</v>
      </c>
      <c r="N11">
        <f>L11-M11</f>
        <v>-2.1870091324198704E-3</v>
      </c>
      <c r="O11">
        <f t="shared" si="1"/>
        <v>1.9653482204006423</v>
      </c>
      <c r="V11">
        <f t="shared" si="2"/>
        <v>1.0000720674434749</v>
      </c>
    </row>
    <row r="12" spans="1:22">
      <c r="A12" s="39">
        <v>44972.430555555555</v>
      </c>
      <c r="B12" s="38">
        <v>100.46892296565299</v>
      </c>
      <c r="C12" s="39">
        <v>44972.430555555555</v>
      </c>
      <c r="D12" s="38">
        <v>3.0590779359430602</v>
      </c>
      <c r="E12">
        <f t="shared" si="0"/>
        <v>97.409845029709928</v>
      </c>
      <c r="F12">
        <f t="shared" si="3"/>
        <v>97.405544590865802</v>
      </c>
      <c r="G12">
        <f t="shared" si="4"/>
        <v>4.9625544697132267E-3</v>
      </c>
      <c r="H12">
        <f t="shared" si="5"/>
        <v>0.86657766083414522</v>
      </c>
      <c r="O12">
        <f t="shared" si="1"/>
        <v>0.24502368639787164</v>
      </c>
      <c r="V12">
        <f t="shared" si="2"/>
        <v>0.9998619361087081</v>
      </c>
    </row>
    <row r="13" spans="1:22">
      <c r="A13" s="39">
        <v>44972.434027777781</v>
      </c>
      <c r="B13" s="38">
        <v>100.47595318252201</v>
      </c>
      <c r="C13" s="39">
        <v>44972.434027777781</v>
      </c>
      <c r="D13" s="38">
        <v>3.0590809160305299</v>
      </c>
      <c r="E13">
        <f t="shared" si="0"/>
        <v>97.416872266491481</v>
      </c>
      <c r="F13">
        <f t="shared" si="3"/>
        <v>97.411638266985548</v>
      </c>
      <c r="G13">
        <f t="shared" si="4"/>
        <v>3.761617359604058E-3</v>
      </c>
      <c r="H13" s="4">
        <f t="shared" si="5"/>
        <v>1.3914226263788967</v>
      </c>
      <c r="I13" s="4">
        <f t="shared" ref="I13:I14" si="6">B13</f>
        <v>100.47595318252201</v>
      </c>
      <c r="M13" s="7">
        <f t="shared" ref="M13:M14" si="7">D13</f>
        <v>3.0590809160305299</v>
      </c>
      <c r="O13">
        <f t="shared" si="1"/>
        <v>1.4060433738023903</v>
      </c>
      <c r="V13">
        <f t="shared" si="2"/>
        <v>1.0000009741783413</v>
      </c>
    </row>
    <row r="14" spans="1:22">
      <c r="A14" s="39">
        <v>44972.4375</v>
      </c>
      <c r="B14" s="38">
        <v>100.49150842191899</v>
      </c>
      <c r="C14" s="39">
        <v>44972.4375</v>
      </c>
      <c r="D14" s="38">
        <v>3.0583765060240902</v>
      </c>
      <c r="E14">
        <f t="shared" si="0"/>
        <v>97.433131915894904</v>
      </c>
      <c r="F14">
        <f t="shared" si="3"/>
        <v>97.419949737365457</v>
      </c>
      <c r="G14">
        <f t="shared" si="4"/>
        <v>9.7527051728585439E-3</v>
      </c>
      <c r="H14" s="4">
        <f t="shared" si="5"/>
        <v>1.3516432923793558</v>
      </c>
      <c r="I14" s="4">
        <f t="shared" si="6"/>
        <v>100.49150842191899</v>
      </c>
      <c r="M14" s="7">
        <f t="shared" si="7"/>
        <v>3.0583765060240902</v>
      </c>
      <c r="O14" s="46">
        <f t="shared" si="1"/>
        <v>3.1110478793976881</v>
      </c>
      <c r="P14">
        <f>P8</f>
        <v>100.465898588058</v>
      </c>
      <c r="Q14" s="32">
        <f>B14</f>
        <v>100.49150842191899</v>
      </c>
      <c r="R14">
        <f t="shared" ref="R14:R53" si="8">Q14-P14</f>
        <v>2.5609833860997355E-2</v>
      </c>
      <c r="S14" s="46">
        <f>D14</f>
        <v>3.0583765060240902</v>
      </c>
      <c r="V14">
        <f t="shared" si="2"/>
        <v>0.9997697314893671</v>
      </c>
    </row>
    <row r="15" spans="1:22">
      <c r="A15" s="39">
        <v>44972.440972222219</v>
      </c>
      <c r="B15" s="38">
        <v>100.47869733458</v>
      </c>
      <c r="C15" s="39">
        <v>44972.440972222219</v>
      </c>
      <c r="D15" s="38">
        <v>3.0587225308641899</v>
      </c>
      <c r="E15">
        <f t="shared" si="0"/>
        <v>97.419974803715817</v>
      </c>
      <c r="F15">
        <f t="shared" si="3"/>
        <v>97.423326328700739</v>
      </c>
      <c r="G15">
        <f t="shared" si="4"/>
        <v>7.0483373677273442E-3</v>
      </c>
      <c r="H15">
        <f t="shared" si="5"/>
        <v>-0.47550575548035945</v>
      </c>
      <c r="O15" s="32">
        <f t="shared" si="1"/>
        <v>-2.5622174677977227</v>
      </c>
      <c r="P15" s="46">
        <f>B15</f>
        <v>100.47869733458</v>
      </c>
      <c r="S15" s="45" t="s">
        <v>40</v>
      </c>
      <c r="T15" s="32">
        <f>D15</f>
        <v>3.0587225308641899</v>
      </c>
      <c r="V15" s="4">
        <f t="shared" si="2"/>
        <v>1.0001131400399585</v>
      </c>
    </row>
    <row r="16" spans="1:22">
      <c r="A16" s="39">
        <v>44972.444444444445</v>
      </c>
      <c r="B16" s="38">
        <v>100.486175569106</v>
      </c>
      <c r="C16" s="39">
        <v>44972.444444444445</v>
      </c>
      <c r="D16" s="38">
        <v>3.0574320388349499</v>
      </c>
      <c r="E16">
        <f t="shared" si="0"/>
        <v>97.428743530271049</v>
      </c>
      <c r="F16">
        <f t="shared" si="3"/>
        <v>97.427283416627247</v>
      </c>
      <c r="G16">
        <f t="shared" si="4"/>
        <v>5.4696952451887739E-3</v>
      </c>
      <c r="H16">
        <f t="shared" si="5"/>
        <v>0.26694606890320938</v>
      </c>
      <c r="O16">
        <f t="shared" si="1"/>
        <v>1.4956469051981003</v>
      </c>
      <c r="V16">
        <f t="shared" si="2"/>
        <v>0.9995780944442596</v>
      </c>
    </row>
    <row r="17" spans="1:22">
      <c r="A17" s="39">
        <v>44972.447916666664</v>
      </c>
      <c r="B17" s="38">
        <v>100.480395941417</v>
      </c>
      <c r="C17" s="39">
        <v>44972.447916666664</v>
      </c>
      <c r="D17" s="38">
        <v>3.0590448630136899</v>
      </c>
      <c r="E17">
        <f t="shared" si="0"/>
        <v>97.421351078403305</v>
      </c>
      <c r="F17">
        <f t="shared" si="3"/>
        <v>97.423356470796719</v>
      </c>
      <c r="G17">
        <f t="shared" si="4"/>
        <v>3.85044069675097E-3</v>
      </c>
      <c r="H17">
        <f t="shared" si="5"/>
        <v>-0.52082152443132157</v>
      </c>
      <c r="O17">
        <f t="shared" si="1"/>
        <v>-1.1559255377989075</v>
      </c>
      <c r="V17">
        <f t="shared" si="2"/>
        <v>1.0005275094125574</v>
      </c>
    </row>
    <row r="18" spans="1:22">
      <c r="A18" s="39">
        <v>44972.451388888891</v>
      </c>
      <c r="B18" s="38">
        <v>100.45850557657</v>
      </c>
      <c r="C18" s="39">
        <v>44972.451388888891</v>
      </c>
      <c r="D18" s="38">
        <v>3.0589094155844099</v>
      </c>
      <c r="E18">
        <f t="shared" si="0"/>
        <v>97.399596160985595</v>
      </c>
      <c r="F18">
        <f t="shared" si="3"/>
        <v>97.41656358988665</v>
      </c>
      <c r="G18">
        <f t="shared" si="4"/>
        <v>1.2371535037832657E-2</v>
      </c>
      <c r="H18">
        <f t="shared" si="5"/>
        <v>-1.3714893785748752</v>
      </c>
      <c r="I18">
        <f>AVERAGE(I11:I14)</f>
        <v>100.47838648388733</v>
      </c>
      <c r="J18" s="7">
        <f>B18</f>
        <v>100.45850557657</v>
      </c>
      <c r="K18">
        <f t="shared" ref="K18:K54" si="9">J18-I18</f>
        <v>-1.9880907317329388E-2</v>
      </c>
      <c r="L18" s="41">
        <f>D18</f>
        <v>3.0589094155844099</v>
      </c>
      <c r="O18" s="32">
        <f t="shared" si="1"/>
        <v>-4.3780729693992271</v>
      </c>
      <c r="P18" s="46">
        <f>B18</f>
        <v>100.45850557657</v>
      </c>
      <c r="S18">
        <f>AVERAGE(S3:S14)</f>
        <v>3.0572581464602138</v>
      </c>
      <c r="T18" s="32">
        <f>D18</f>
        <v>3.0589094155844099</v>
      </c>
      <c r="U18">
        <f t="shared" ref="U18:U54" si="10">S18-T18</f>
        <v>-1.6512691241961086E-3</v>
      </c>
      <c r="V18">
        <f t="shared" si="2"/>
        <v>0.99995572231355034</v>
      </c>
    </row>
    <row r="19" spans="1:22">
      <c r="A19" s="39">
        <v>44972.454861111109</v>
      </c>
      <c r="B19" s="38">
        <v>100.460820531994</v>
      </c>
      <c r="C19" s="39">
        <v>44972.454861111109</v>
      </c>
      <c r="D19" s="38">
        <v>3.0592737541528199</v>
      </c>
      <c r="E19">
        <f t="shared" si="0"/>
        <v>97.401546777841176</v>
      </c>
      <c r="F19">
        <f t="shared" si="3"/>
        <v>97.407498005743363</v>
      </c>
      <c r="G19">
        <f t="shared" si="4"/>
        <v>9.8279174844123525E-3</v>
      </c>
      <c r="H19">
        <f t="shared" si="5"/>
        <v>-0.60554312870721361</v>
      </c>
      <c r="O19">
        <f t="shared" si="1"/>
        <v>0.46299108479956885</v>
      </c>
      <c r="V19">
        <f t="shared" si="2"/>
        <v>1.0001191073415099</v>
      </c>
    </row>
    <row r="20" spans="1:22">
      <c r="A20" s="39">
        <v>44972.458333333336</v>
      </c>
      <c r="B20" s="38">
        <v>100.457483502245</v>
      </c>
      <c r="C20" s="39">
        <v>44972.458333333336</v>
      </c>
      <c r="D20" s="38">
        <v>3.0593193979933102</v>
      </c>
      <c r="E20">
        <f t="shared" si="0"/>
        <v>97.398164104251691</v>
      </c>
      <c r="F20">
        <f t="shared" si="3"/>
        <v>97.399769014359492</v>
      </c>
      <c r="G20">
        <f t="shared" si="4"/>
        <v>1.3863690874364404E-3</v>
      </c>
      <c r="H20">
        <f t="shared" si="5"/>
        <v>-1.1576355260262825</v>
      </c>
      <c r="O20">
        <f t="shared" si="1"/>
        <v>-0.66740594980103651</v>
      </c>
      <c r="V20">
        <f t="shared" si="2"/>
        <v>1.0000149198287431</v>
      </c>
    </row>
    <row r="21" spans="1:22">
      <c r="A21" s="39">
        <v>44972.461805555555</v>
      </c>
      <c r="B21" s="38">
        <v>100.467150656554</v>
      </c>
      <c r="C21" s="39">
        <v>44972.461805555555</v>
      </c>
      <c r="D21" s="38">
        <v>3.047393006993</v>
      </c>
      <c r="E21">
        <f t="shared" si="0"/>
        <v>97.419757649560992</v>
      </c>
      <c r="F21">
        <f t="shared" si="3"/>
        <v>97.406489510551296</v>
      </c>
      <c r="G21">
        <f t="shared" si="4"/>
        <v>9.4830815926366403E-3</v>
      </c>
      <c r="H21" s="4">
        <f t="shared" si="5"/>
        <v>1.3991379152530556</v>
      </c>
      <c r="I21" s="4">
        <f>B21</f>
        <v>100.467150656554</v>
      </c>
      <c r="L21">
        <f>L18</f>
        <v>3.0589094155844099</v>
      </c>
      <c r="M21" s="7">
        <f>D21</f>
        <v>3.047393006993</v>
      </c>
      <c r="N21">
        <f t="shared" ref="N21:N45" si="11">L21-M21</f>
        <v>1.1516408591409899E-2</v>
      </c>
      <c r="O21">
        <f t="shared" si="1"/>
        <v>1.9334308617999341</v>
      </c>
      <c r="V21">
        <f t="shared" si="2"/>
        <v>0.99610161952748932</v>
      </c>
    </row>
    <row r="22" spans="1:22">
      <c r="A22" s="39">
        <v>44972.465277777781</v>
      </c>
      <c r="B22" s="38">
        <v>100.45932608031301</v>
      </c>
      <c r="C22" s="39">
        <v>44972.465277777781</v>
      </c>
      <c r="D22" s="38">
        <v>3.05858653061224</v>
      </c>
      <c r="E22">
        <f t="shared" si="0"/>
        <v>97.400739549700759</v>
      </c>
      <c r="F22">
        <f t="shared" si="3"/>
        <v>97.406220434504476</v>
      </c>
      <c r="G22">
        <f t="shared" si="4"/>
        <v>9.6298277391986282E-3</v>
      </c>
      <c r="H22">
        <f t="shared" si="5"/>
        <v>-0.56915709731823261</v>
      </c>
      <c r="O22">
        <f t="shared" si="1"/>
        <v>-1.5649152481984174</v>
      </c>
      <c r="V22">
        <f t="shared" si="2"/>
        <v>1.0036731473733627</v>
      </c>
    </row>
    <row r="23" spans="1:22">
      <c r="A23" s="39">
        <v>44972.46875</v>
      </c>
      <c r="B23" s="38">
        <v>100.45419949629</v>
      </c>
      <c r="C23" s="39">
        <v>44972.46875</v>
      </c>
      <c r="D23" s="38">
        <v>3.05981698630137</v>
      </c>
      <c r="E23">
        <f t="shared" si="0"/>
        <v>97.394382509988631</v>
      </c>
      <c r="F23">
        <f t="shared" si="3"/>
        <v>97.404959903083466</v>
      </c>
      <c r="G23">
        <f t="shared" si="4"/>
        <v>1.078062966885091E-2</v>
      </c>
      <c r="H23">
        <f t="shared" si="5"/>
        <v>-0.98114798668916214</v>
      </c>
      <c r="O23">
        <f t="shared" si="1"/>
        <v>-1.0253168046006067</v>
      </c>
      <c r="V23">
        <f t="shared" si="2"/>
        <v>1.0004022955299172</v>
      </c>
    </row>
    <row r="24" spans="1:22">
      <c r="A24" s="39">
        <v>44972.472222222219</v>
      </c>
      <c r="B24" s="38">
        <v>100.46214259248799</v>
      </c>
      <c r="C24" s="39">
        <v>44972.472222222219</v>
      </c>
      <c r="D24" s="38">
        <v>3.0574154411764698</v>
      </c>
      <c r="E24">
        <f t="shared" si="0"/>
        <v>97.404727151311519</v>
      </c>
      <c r="F24">
        <f t="shared" si="3"/>
        <v>97.399949737000313</v>
      </c>
      <c r="G24">
        <f t="shared" si="4"/>
        <v>4.2599494598842391E-3</v>
      </c>
      <c r="H24">
        <f t="shared" si="5"/>
        <v>1.1214720635057269</v>
      </c>
      <c r="O24">
        <f t="shared" si="1"/>
        <v>1.588619239598188</v>
      </c>
      <c r="V24">
        <f t="shared" si="2"/>
        <v>0.99921513439017695</v>
      </c>
    </row>
    <row r="25" spans="1:22">
      <c r="A25" s="39">
        <v>44972.475694444445</v>
      </c>
      <c r="B25" s="38">
        <v>100.46191053734</v>
      </c>
      <c r="C25" s="39">
        <v>44972.475694444445</v>
      </c>
      <c r="D25" s="38">
        <v>3.0594285714285698</v>
      </c>
      <c r="E25">
        <f t="shared" si="0"/>
        <v>97.402481965911434</v>
      </c>
      <c r="F25">
        <f t="shared" si="3"/>
        <v>97.400530542403871</v>
      </c>
      <c r="G25">
        <f t="shared" si="4"/>
        <v>4.4428925490969167E-3</v>
      </c>
      <c r="H25">
        <f t="shared" si="5"/>
        <v>0.43922365576001438</v>
      </c>
      <c r="O25">
        <f t="shared" si="1"/>
        <v>-4.6411029597948072E-2</v>
      </c>
      <c r="V25">
        <f t="shared" si="2"/>
        <v>1.0006584418411013</v>
      </c>
    </row>
    <row r="26" spans="1:22">
      <c r="A26" s="39">
        <v>44972.541666666664</v>
      </c>
      <c r="B26" s="38">
        <v>100.46358753705501</v>
      </c>
      <c r="C26" s="39">
        <v>44972.541666666664</v>
      </c>
      <c r="D26" s="38">
        <v>3.0594999999999999</v>
      </c>
      <c r="E26">
        <f t="shared" si="0"/>
        <v>97.404087537055005</v>
      </c>
      <c r="F26">
        <f t="shared" si="3"/>
        <v>97.403765551425977</v>
      </c>
      <c r="G26">
        <f t="shared" si="4"/>
        <v>9.4444707956904141E-4</v>
      </c>
      <c r="H26">
        <f t="shared" si="5"/>
        <v>0.340925008922211</v>
      </c>
      <c r="O26">
        <f t="shared" si="1"/>
        <v>0.33539994300042508</v>
      </c>
      <c r="V26">
        <f t="shared" si="2"/>
        <v>1.0000233470302582</v>
      </c>
    </row>
    <row r="27" spans="1:22">
      <c r="A27" s="39">
        <v>44972.545138888891</v>
      </c>
      <c r="B27" s="38">
        <v>100.44923871711801</v>
      </c>
      <c r="C27" s="39">
        <v>44972.545138888891</v>
      </c>
      <c r="D27" s="38">
        <v>3.0595089650833498</v>
      </c>
      <c r="E27">
        <f t="shared" si="0"/>
        <v>97.389729752034654</v>
      </c>
      <c r="F27">
        <f t="shared" si="3"/>
        <v>97.398766418333707</v>
      </c>
      <c r="G27">
        <f t="shared" si="4"/>
        <v>6.4234190285482216E-3</v>
      </c>
      <c r="H27">
        <f t="shared" si="5"/>
        <v>-1.4068311998471188</v>
      </c>
      <c r="I27">
        <f>I21</f>
        <v>100.467150656554</v>
      </c>
      <c r="J27" s="7">
        <f>B27</f>
        <v>100.44923871711801</v>
      </c>
      <c r="K27">
        <f t="shared" si="9"/>
        <v>-1.7911939435990121E-2</v>
      </c>
      <c r="L27" s="41">
        <f>D27</f>
        <v>3.0595089650833498</v>
      </c>
      <c r="O27" s="32">
        <f t="shared" si="1"/>
        <v>-2.869763987399665</v>
      </c>
      <c r="P27" s="46">
        <f>B27</f>
        <v>100.44923871711801</v>
      </c>
      <c r="T27" s="32">
        <f>D27</f>
        <v>3.0595089650833498</v>
      </c>
      <c r="V27">
        <f t="shared" si="2"/>
        <v>1.0000029302445987</v>
      </c>
    </row>
    <row r="28" spans="1:22">
      <c r="A28" s="39">
        <v>44972.548611111109</v>
      </c>
      <c r="B28" s="38">
        <v>100.47950569491699</v>
      </c>
      <c r="C28" s="39">
        <v>44972.548611111109</v>
      </c>
      <c r="D28" s="38">
        <v>3.0591547619047601</v>
      </c>
      <c r="E28">
        <f t="shared" si="0"/>
        <v>97.42035093301223</v>
      </c>
      <c r="F28">
        <f t="shared" si="3"/>
        <v>97.40472274070062</v>
      </c>
      <c r="G28">
        <f t="shared" si="4"/>
        <v>1.2509111182625439E-2</v>
      </c>
      <c r="H28">
        <f t="shared" si="5"/>
        <v>1.2493447442785974</v>
      </c>
      <c r="O28" s="46">
        <f t="shared" si="1"/>
        <v>6.0533955597975364</v>
      </c>
      <c r="P28">
        <f>AVERAGE(P15:P27)</f>
        <v>100.46214720942267</v>
      </c>
      <c r="Q28" s="32">
        <f t="shared" ref="Q28:Q29" si="12">B28</f>
        <v>100.47950569491699</v>
      </c>
      <c r="R28">
        <f t="shared" si="8"/>
        <v>1.7358485494327169E-2</v>
      </c>
      <c r="S28" s="46">
        <f t="shared" ref="S28:S29" si="13">D28</f>
        <v>3.0591547619047601</v>
      </c>
      <c r="V28">
        <f t="shared" si="2"/>
        <v>0.99988422874956995</v>
      </c>
    </row>
    <row r="29" spans="1:22">
      <c r="A29" s="39">
        <v>44972.552083333336</v>
      </c>
      <c r="B29" s="38">
        <v>100.491428445511</v>
      </c>
      <c r="C29" s="39">
        <v>44972.552083333336</v>
      </c>
      <c r="D29" s="38">
        <v>3.0585</v>
      </c>
      <c r="E29">
        <f t="shared" si="0"/>
        <v>97.43292844551101</v>
      </c>
      <c r="F29">
        <f t="shared" si="3"/>
        <v>97.414336376852631</v>
      </c>
      <c r="G29">
        <f t="shared" si="4"/>
        <v>1.8141351362081799E-2</v>
      </c>
      <c r="H29">
        <f t="shared" si="5"/>
        <v>1.0248447476321279</v>
      </c>
      <c r="O29" s="46">
        <f t="shared" si="1"/>
        <v>2.3845501188020535</v>
      </c>
      <c r="Q29" s="32">
        <f t="shared" si="12"/>
        <v>100.491428445511</v>
      </c>
      <c r="S29" s="46">
        <f t="shared" si="13"/>
        <v>3.0585</v>
      </c>
      <c r="V29">
        <f t="shared" si="2"/>
        <v>0.99978596640061701</v>
      </c>
    </row>
    <row r="30" spans="1:22">
      <c r="A30" s="39">
        <v>44972.555555555555</v>
      </c>
      <c r="B30" s="38">
        <v>100.48270235771901</v>
      </c>
      <c r="C30" s="39">
        <v>44972.555555555555</v>
      </c>
      <c r="D30" s="38">
        <v>3.0588195364238402</v>
      </c>
      <c r="E30">
        <f t="shared" si="0"/>
        <v>97.423882821295166</v>
      </c>
      <c r="F30">
        <f t="shared" si="3"/>
        <v>97.425720733272797</v>
      </c>
      <c r="G30">
        <f t="shared" si="4"/>
        <v>5.2966590408415832E-3</v>
      </c>
      <c r="H30">
        <f t="shared" si="5"/>
        <v>-0.34699457968871911</v>
      </c>
      <c r="O30">
        <f t="shared" si="1"/>
        <v>-1.7452175583997587</v>
      </c>
      <c r="V30">
        <f t="shared" si="2"/>
        <v>1.0001044748810985</v>
      </c>
    </row>
    <row r="31" spans="1:22">
      <c r="A31" s="39">
        <v>44972.559027777781</v>
      </c>
      <c r="B31" s="38">
        <v>100.47747448419599</v>
      </c>
      <c r="C31" s="39">
        <v>44972.559027777781</v>
      </c>
      <c r="D31" s="38">
        <v>3.0587627450980301</v>
      </c>
      <c r="E31">
        <f t="shared" si="0"/>
        <v>97.418711739097958</v>
      </c>
      <c r="F31">
        <f t="shared" si="3"/>
        <v>97.425174335301378</v>
      </c>
      <c r="G31">
        <f t="shared" si="4"/>
        <v>5.8753548335346573E-3</v>
      </c>
      <c r="H31">
        <f t="shared" si="5"/>
        <v>-1.0999499411564881</v>
      </c>
      <c r="O31">
        <f t="shared" si="1"/>
        <v>-1.0455747046023589</v>
      </c>
      <c r="V31">
        <f t="shared" si="2"/>
        <v>0.99998143358078706</v>
      </c>
    </row>
    <row r="32" spans="1:22">
      <c r="A32" s="39">
        <v>44972.5625</v>
      </c>
      <c r="B32" s="38">
        <v>100.48138247909201</v>
      </c>
      <c r="C32" s="39">
        <v>44972.5625</v>
      </c>
      <c r="D32" s="38">
        <v>3.0587439655172401</v>
      </c>
      <c r="E32">
        <f t="shared" si="0"/>
        <v>97.422638513574768</v>
      </c>
      <c r="F32">
        <f t="shared" si="3"/>
        <v>97.421744357989311</v>
      </c>
      <c r="G32">
        <f t="shared" si="4"/>
        <v>2.2037329588437439E-3</v>
      </c>
      <c r="H32">
        <f t="shared" si="5"/>
        <v>0.40574588761670688</v>
      </c>
      <c r="O32">
        <f t="shared" si="1"/>
        <v>0.78159897920215826</v>
      </c>
      <c r="V32">
        <f t="shared" si="2"/>
        <v>0.99999386039965998</v>
      </c>
    </row>
    <row r="33" spans="1:22">
      <c r="A33" s="39">
        <v>44972.565972222219</v>
      </c>
      <c r="B33" s="38">
        <v>100.479994868661</v>
      </c>
      <c r="C33" s="39">
        <v>44972.565972222219</v>
      </c>
      <c r="D33" s="38">
        <v>3.0590187702265301</v>
      </c>
      <c r="E33">
        <f t="shared" si="0"/>
        <v>97.420976098434465</v>
      </c>
      <c r="F33">
        <f t="shared" si="3"/>
        <v>97.42077545036905</v>
      </c>
      <c r="G33">
        <f t="shared" si="4"/>
        <v>1.6093651300110169E-3</v>
      </c>
      <c r="H33">
        <f t="shared" si="5"/>
        <v>0.12467529069341919</v>
      </c>
      <c r="O33">
        <f t="shared" si="1"/>
        <v>-0.27752208620199781</v>
      </c>
      <c r="V33">
        <f t="shared" si="2"/>
        <v>1.0000898423380276</v>
      </c>
    </row>
    <row r="34" spans="1:22">
      <c r="A34" s="39">
        <v>44972.569444444445</v>
      </c>
      <c r="B34" s="38">
        <v>100.473054242955</v>
      </c>
      <c r="C34" s="39">
        <v>44972.569444444445</v>
      </c>
      <c r="D34" s="38">
        <v>3.04556291390728</v>
      </c>
      <c r="E34">
        <f t="shared" si="0"/>
        <v>97.427491329047726</v>
      </c>
      <c r="F34">
        <f t="shared" si="3"/>
        <v>97.423701980352305</v>
      </c>
      <c r="G34">
        <f t="shared" si="4"/>
        <v>2.7640885991840284E-3</v>
      </c>
      <c r="H34" s="4">
        <f t="shared" si="5"/>
        <v>1.3709215748507451</v>
      </c>
      <c r="I34" s="4">
        <f>B34</f>
        <v>100.473054242955</v>
      </c>
      <c r="M34" s="7">
        <f>D34</f>
        <v>3.04556291390728</v>
      </c>
      <c r="O34">
        <f t="shared" si="1"/>
        <v>-1.3881251411987705</v>
      </c>
      <c r="V34">
        <f t="shared" si="2"/>
        <v>0.99560125081604067</v>
      </c>
    </row>
    <row r="35" spans="1:22">
      <c r="A35" s="39">
        <v>44972.572916666664</v>
      </c>
      <c r="B35" s="38">
        <v>100.482288491657</v>
      </c>
      <c r="C35" s="39">
        <v>44972.572916666664</v>
      </c>
      <c r="D35" s="38">
        <v>3.05607986111111</v>
      </c>
      <c r="E35">
        <f t="shared" si="0"/>
        <v>97.426208630545887</v>
      </c>
      <c r="F35">
        <f t="shared" si="3"/>
        <v>97.424892019342693</v>
      </c>
      <c r="G35">
        <f t="shared" si="4"/>
        <v>2.8180556277065593E-3</v>
      </c>
      <c r="H35">
        <f t="shared" si="5"/>
        <v>0.4672055406746663</v>
      </c>
      <c r="O35">
        <f t="shared" si="1"/>
        <v>1.8468497404001027</v>
      </c>
      <c r="V35">
        <f t="shared" si="2"/>
        <v>1.0034532030698842</v>
      </c>
    </row>
    <row r="36" spans="1:22">
      <c r="A36" s="39">
        <v>44972.576388888891</v>
      </c>
      <c r="B36" s="38">
        <v>100.496098118918</v>
      </c>
      <c r="C36" s="39">
        <v>44972.576388888891</v>
      </c>
      <c r="D36" s="38">
        <v>3.0573061093247502</v>
      </c>
      <c r="E36">
        <f t="shared" si="0"/>
        <v>97.438792009593243</v>
      </c>
      <c r="F36">
        <f t="shared" si="3"/>
        <v>97.430830656395599</v>
      </c>
      <c r="G36">
        <f t="shared" si="4"/>
        <v>5.6538298178992336E-3</v>
      </c>
      <c r="H36" s="4">
        <f t="shared" si="5"/>
        <v>1.4081345661376174</v>
      </c>
      <c r="I36" s="4">
        <f t="shared" ref="I36:I37" si="14">B36</f>
        <v>100.496098118918</v>
      </c>
      <c r="M36" s="7">
        <f t="shared" ref="M36:M37" si="15">D36</f>
        <v>3.0573061093247502</v>
      </c>
      <c r="O36" s="46">
        <f t="shared" si="1"/>
        <v>2.7619254521994208</v>
      </c>
      <c r="Q36" s="32">
        <f t="shared" ref="Q36:Q37" si="16">B36</f>
        <v>100.496098118918</v>
      </c>
      <c r="S36" s="46">
        <f t="shared" ref="S36:S37" si="17">D36</f>
        <v>3.0573061093247502</v>
      </c>
      <c r="V36">
        <f t="shared" si="2"/>
        <v>1.0004012487465541</v>
      </c>
    </row>
    <row r="37" spans="1:22">
      <c r="A37" s="39">
        <v>44972.579861111109</v>
      </c>
      <c r="B37" s="38">
        <v>100.511889889481</v>
      </c>
      <c r="C37" s="39">
        <v>44972.579861111109</v>
      </c>
      <c r="D37" s="38">
        <v>3.05545277777777</v>
      </c>
      <c r="E37">
        <f t="shared" si="0"/>
        <v>97.456437111703224</v>
      </c>
      <c r="F37">
        <f t="shared" si="3"/>
        <v>97.440479250614132</v>
      </c>
      <c r="G37">
        <f t="shared" si="4"/>
        <v>1.2398262108504428E-2</v>
      </c>
      <c r="H37" s="4">
        <f t="shared" si="5"/>
        <v>1.2871046723674053</v>
      </c>
      <c r="I37" s="4">
        <f t="shared" si="14"/>
        <v>100.511889889481</v>
      </c>
      <c r="M37" s="7">
        <f t="shared" si="15"/>
        <v>3.05545277777777</v>
      </c>
      <c r="O37" s="46">
        <f t="shared" si="1"/>
        <v>3.1583541125996817</v>
      </c>
      <c r="Q37" s="32">
        <f t="shared" si="16"/>
        <v>100.511889889481</v>
      </c>
      <c r="S37" s="46">
        <f t="shared" si="17"/>
        <v>3.05545277777777</v>
      </c>
      <c r="V37">
        <f t="shared" si="2"/>
        <v>0.99939380242582598</v>
      </c>
    </row>
    <row r="38" spans="1:22">
      <c r="A38" s="39">
        <v>44972.583333333336</v>
      </c>
      <c r="B38" s="38">
        <v>100.51921159187999</v>
      </c>
      <c r="C38" s="39">
        <v>44972.583333333336</v>
      </c>
      <c r="D38" s="38">
        <v>3.0569118589743498</v>
      </c>
      <c r="E38">
        <f t="shared" si="0"/>
        <v>97.462299732905649</v>
      </c>
      <c r="F38">
        <f t="shared" si="3"/>
        <v>97.452509618067367</v>
      </c>
      <c r="G38">
        <f t="shared" si="4"/>
        <v>9.9907346586024758E-3</v>
      </c>
      <c r="H38">
        <f t="shared" si="5"/>
        <v>0.97991941261817073</v>
      </c>
      <c r="O38">
        <f t="shared" si="1"/>
        <v>1.4643404797993753</v>
      </c>
      <c r="V38">
        <f t="shared" si="2"/>
        <v>1.0004775335450089</v>
      </c>
    </row>
    <row r="39" spans="1:22">
      <c r="A39" s="39">
        <v>44972.586805555555</v>
      </c>
      <c r="B39" s="38">
        <v>100.525377467645</v>
      </c>
      <c r="C39" s="39">
        <v>44972.586805555555</v>
      </c>
      <c r="D39" s="38">
        <v>3.05541034482758</v>
      </c>
      <c r="E39">
        <f t="shared" si="0"/>
        <v>97.469967122817422</v>
      </c>
      <c r="F39">
        <f t="shared" si="3"/>
        <v>97.462901322475432</v>
      </c>
      <c r="G39">
        <f t="shared" si="4"/>
        <v>5.5399598491588861E-3</v>
      </c>
      <c r="H39" s="4">
        <f t="shared" si="5"/>
        <v>1.2754244677537794</v>
      </c>
      <c r="I39" s="4">
        <f>B39</f>
        <v>100.525377467645</v>
      </c>
      <c r="M39" s="7">
        <f>D39</f>
        <v>3.05541034482758</v>
      </c>
      <c r="O39">
        <f t="shared" si="1"/>
        <v>1.233175153001298</v>
      </c>
      <c r="V39">
        <f t="shared" si="2"/>
        <v>0.99950881339860631</v>
      </c>
    </row>
    <row r="40" spans="1:22">
      <c r="A40" s="39">
        <v>44972.590277777781</v>
      </c>
      <c r="B40" s="38">
        <v>100.520640108069</v>
      </c>
      <c r="C40" s="39">
        <v>44972.590277777781</v>
      </c>
      <c r="D40" s="38">
        <v>3.05612706270627</v>
      </c>
      <c r="E40">
        <f t="shared" si="0"/>
        <v>97.464513045362736</v>
      </c>
      <c r="F40">
        <f t="shared" si="3"/>
        <v>97.465593300361931</v>
      </c>
      <c r="G40">
        <f t="shared" si="4"/>
        <v>3.2220521578919348E-3</v>
      </c>
      <c r="H40">
        <f t="shared" si="5"/>
        <v>-0.33526924651084239</v>
      </c>
      <c r="O40">
        <f t="shared" si="1"/>
        <v>-0.94747191519957141</v>
      </c>
      <c r="V40">
        <f t="shared" si="2"/>
        <v>1.0002345733625937</v>
      </c>
    </row>
    <row r="41" spans="1:22">
      <c r="A41" s="39">
        <v>44972.59375</v>
      </c>
      <c r="B41" s="38">
        <v>100.513252349759</v>
      </c>
      <c r="C41" s="39">
        <v>44972.59375</v>
      </c>
      <c r="D41" s="38">
        <v>3.0552178571428499</v>
      </c>
      <c r="E41">
        <f t="shared" si="0"/>
        <v>97.45803449261615</v>
      </c>
      <c r="F41">
        <f t="shared" si="3"/>
        <v>97.464171553598774</v>
      </c>
      <c r="G41">
        <f t="shared" si="4"/>
        <v>4.877456874828782E-3</v>
      </c>
      <c r="H41">
        <f t="shared" si="5"/>
        <v>-1.2582501783451556</v>
      </c>
      <c r="I41">
        <f>AVERAGE(I34:I39)</f>
        <v>100.50160492974975</v>
      </c>
      <c r="J41" s="7">
        <f t="shared" ref="J41:J42" si="18">B41</f>
        <v>100.513252349759</v>
      </c>
      <c r="K41">
        <f t="shared" si="9"/>
        <v>1.1647420009254006E-2</v>
      </c>
      <c r="L41" s="41">
        <f t="shared" ref="L41:L42" si="19">D41</f>
        <v>3.0552178571428499</v>
      </c>
      <c r="O41">
        <f t="shared" si="1"/>
        <v>-1.4775516620005646</v>
      </c>
      <c r="V41">
        <f t="shared" si="2"/>
        <v>0.99970249746009743</v>
      </c>
    </row>
    <row r="42" spans="1:22">
      <c r="A42" s="39">
        <v>44972.597222222219</v>
      </c>
      <c r="B42" s="38">
        <v>100.506823892195</v>
      </c>
      <c r="C42" s="39">
        <v>44972.597222222219</v>
      </c>
      <c r="D42" s="38">
        <v>3.05701515151515</v>
      </c>
      <c r="E42">
        <f t="shared" si="0"/>
        <v>97.449808740679856</v>
      </c>
      <c r="F42">
        <f t="shared" si="3"/>
        <v>97.457452092886243</v>
      </c>
      <c r="G42">
        <f t="shared" si="4"/>
        <v>6.0171164819362759E-3</v>
      </c>
      <c r="H42">
        <f t="shared" si="5"/>
        <v>-1.2702682803851881</v>
      </c>
      <c r="J42" s="7">
        <f t="shared" si="18"/>
        <v>100.506823892195</v>
      </c>
      <c r="L42" s="41">
        <f t="shared" si="19"/>
        <v>3.05701515151515</v>
      </c>
      <c r="O42">
        <f t="shared" si="1"/>
        <v>-1.2856915127997581</v>
      </c>
      <c r="V42">
        <f t="shared" si="2"/>
        <v>1.0005882704462787</v>
      </c>
    </row>
    <row r="43" spans="1:22">
      <c r="A43" s="39">
        <v>44972.600694444445</v>
      </c>
      <c r="B43" s="38">
        <v>100.518936997369</v>
      </c>
      <c r="C43" s="39">
        <v>44972.600694444445</v>
      </c>
      <c r="D43" s="38">
        <v>3.05675655172413</v>
      </c>
      <c r="E43">
        <f t="shared" si="0"/>
        <v>97.462180445644861</v>
      </c>
      <c r="F43">
        <f t="shared" si="3"/>
        <v>97.456674559646956</v>
      </c>
      <c r="G43">
        <f t="shared" si="4"/>
        <v>5.1414546706686588E-3</v>
      </c>
      <c r="H43">
        <f t="shared" si="5"/>
        <v>1.0708809764123672</v>
      </c>
      <c r="O43" s="46">
        <f t="shared" si="1"/>
        <v>2.4226210347990218</v>
      </c>
      <c r="Q43" s="32">
        <f>B43</f>
        <v>100.518936997369</v>
      </c>
      <c r="S43" s="46">
        <f>D43</f>
        <v>3.05675655172413</v>
      </c>
      <c r="V43">
        <f t="shared" si="2"/>
        <v>0.99991540774965026</v>
      </c>
    </row>
    <row r="44" spans="1:22">
      <c r="A44" s="39">
        <v>44972.604166666664</v>
      </c>
      <c r="B44" s="38">
        <v>100.519884279035</v>
      </c>
      <c r="C44" s="39">
        <v>44972.604166666664</v>
      </c>
      <c r="D44" s="38">
        <v>3.0576282958199301</v>
      </c>
      <c r="E44">
        <f t="shared" si="0"/>
        <v>97.462255983215073</v>
      </c>
      <c r="F44">
        <f t="shared" si="3"/>
        <v>97.45808172317993</v>
      </c>
      <c r="G44">
        <f t="shared" si="4"/>
        <v>5.8499633084904395E-3</v>
      </c>
      <c r="H44">
        <f t="shared" si="5"/>
        <v>0.71355319939943407</v>
      </c>
      <c r="O44">
        <f t="shared" si="1"/>
        <v>0.18945633320015531</v>
      </c>
      <c r="V44">
        <f t="shared" si="2"/>
        <v>1.0002851859744304</v>
      </c>
    </row>
    <row r="45" spans="1:22">
      <c r="A45" s="39">
        <v>44972.607638888891</v>
      </c>
      <c r="B45" s="38">
        <v>100.52054560550999</v>
      </c>
      <c r="C45" s="39">
        <v>44972.607638888891</v>
      </c>
      <c r="D45" s="38">
        <v>3.0552364238410599</v>
      </c>
      <c r="E45">
        <f t="shared" si="0"/>
        <v>97.465309181668928</v>
      </c>
      <c r="F45">
        <f t="shared" si="3"/>
        <v>97.463248536842954</v>
      </c>
      <c r="G45">
        <f t="shared" si="4"/>
        <v>1.4574222232509922E-3</v>
      </c>
      <c r="H45" s="4">
        <f t="shared" si="5"/>
        <v>1.4138969429034469</v>
      </c>
      <c r="I45" s="4">
        <f>B45</f>
        <v>100.52054560550999</v>
      </c>
      <c r="J45">
        <f>J42</f>
        <v>100.506823892195</v>
      </c>
      <c r="K45">
        <f t="shared" si="9"/>
        <v>-1.3721713314993167E-2</v>
      </c>
      <c r="L45">
        <f>AVERAGE(L41:L42)</f>
        <v>3.0561165043290002</v>
      </c>
      <c r="M45" s="7">
        <f>D45</f>
        <v>3.0552364238410599</v>
      </c>
      <c r="N45">
        <f t="shared" si="11"/>
        <v>8.8008048794030458E-4</v>
      </c>
      <c r="O45">
        <f t="shared" si="1"/>
        <v>0.13226529499945627</v>
      </c>
      <c r="V45">
        <f t="shared" si="2"/>
        <v>0.99921773618391085</v>
      </c>
    </row>
    <row r="46" spans="1:22">
      <c r="A46" s="39">
        <v>44972.611111111109</v>
      </c>
      <c r="B46" s="38">
        <v>100.52359552561801</v>
      </c>
      <c r="C46" s="39">
        <v>44972.611111111109</v>
      </c>
      <c r="D46" s="38">
        <v>3.0567676975945002</v>
      </c>
      <c r="E46">
        <f t="shared" si="0"/>
        <v>97.466827828023511</v>
      </c>
      <c r="F46">
        <f t="shared" si="3"/>
        <v>97.464797664302509</v>
      </c>
      <c r="G46">
        <f t="shared" si="4"/>
        <v>1.9011713494978054E-3</v>
      </c>
      <c r="H46">
        <f t="shared" si="5"/>
        <v>1.0678488930199674</v>
      </c>
      <c r="O46">
        <f t="shared" si="1"/>
        <v>0.6099840216023722</v>
      </c>
      <c r="V46">
        <f t="shared" si="2"/>
        <v>1.0005011964840074</v>
      </c>
    </row>
    <row r="47" spans="1:22">
      <c r="A47" s="39">
        <v>44972.614583333336</v>
      </c>
      <c r="B47" s="38">
        <v>100.53871209983301</v>
      </c>
      <c r="C47" s="39">
        <v>44972.614583333336</v>
      </c>
      <c r="D47" s="38">
        <v>3.0575723404255299</v>
      </c>
      <c r="E47">
        <f t="shared" si="0"/>
        <v>97.481139759407483</v>
      </c>
      <c r="F47">
        <f t="shared" si="3"/>
        <v>97.471092256366646</v>
      </c>
      <c r="G47">
        <f t="shared" si="4"/>
        <v>7.1316575775142044E-3</v>
      </c>
      <c r="H47" s="4">
        <f t="shared" si="5"/>
        <v>1.4088594315740697</v>
      </c>
      <c r="I47" s="4">
        <f>B47</f>
        <v>100.53871209983301</v>
      </c>
      <c r="M47" s="7">
        <f>D47</f>
        <v>3.0575723404255299</v>
      </c>
      <c r="O47" s="46">
        <f t="shared" si="1"/>
        <v>3.0233148429999801</v>
      </c>
      <c r="Q47" s="32">
        <f>B47</f>
        <v>100.53871209983301</v>
      </c>
      <c r="S47" s="46">
        <f>D47</f>
        <v>3.0575723404255299</v>
      </c>
      <c r="V47">
        <f t="shared" si="2"/>
        <v>1.0002632332288983</v>
      </c>
    </row>
    <row r="48" spans="1:22">
      <c r="A48" s="39">
        <v>44972.618055555555</v>
      </c>
      <c r="B48" s="38">
        <v>100.543800729635</v>
      </c>
      <c r="C48" s="39">
        <v>44972.618055555555</v>
      </c>
      <c r="D48" s="38">
        <v>3.0558487421383602</v>
      </c>
      <c r="E48">
        <f t="shared" si="0"/>
        <v>97.487951987496629</v>
      </c>
      <c r="F48">
        <f t="shared" si="3"/>
        <v>97.478639858309194</v>
      </c>
      <c r="G48">
        <f t="shared" si="4"/>
        <v>8.8032061389509784E-3</v>
      </c>
      <c r="H48">
        <f t="shared" si="5"/>
        <v>1.0578111020520837</v>
      </c>
      <c r="O48">
        <f t="shared" si="1"/>
        <v>1.0177259603977973</v>
      </c>
      <c r="V48">
        <f t="shared" si="2"/>
        <v>0.99943628536130402</v>
      </c>
    </row>
    <row r="49" spans="1:22">
      <c r="A49" s="39">
        <v>44972.621527777781</v>
      </c>
      <c r="B49" s="38">
        <v>100.544148123995</v>
      </c>
      <c r="C49" s="39">
        <v>44972.621527777781</v>
      </c>
      <c r="D49" s="38">
        <v>3.0560472312703499</v>
      </c>
      <c r="E49">
        <f t="shared" si="0"/>
        <v>97.488100892724646</v>
      </c>
      <c r="F49">
        <f t="shared" si="3"/>
        <v>97.485730879876243</v>
      </c>
      <c r="G49">
        <f t="shared" si="4"/>
        <v>3.2469815275932069E-3</v>
      </c>
      <c r="H49">
        <f t="shared" si="5"/>
        <v>0.72991263678641072</v>
      </c>
      <c r="O49">
        <f t="shared" si="1"/>
        <v>6.9478872001127456E-2</v>
      </c>
      <c r="V49">
        <f t="shared" si="2"/>
        <v>1.0000649538471105</v>
      </c>
    </row>
    <row r="50" spans="1:22">
      <c r="A50" s="39">
        <v>44972.625</v>
      </c>
      <c r="B50" s="38">
        <v>100.555252290029</v>
      </c>
      <c r="C50" s="39">
        <v>44972.625</v>
      </c>
      <c r="D50" s="38">
        <v>3.0548557046979798</v>
      </c>
      <c r="E50">
        <f t="shared" si="0"/>
        <v>97.500396585331018</v>
      </c>
      <c r="F50">
        <f t="shared" si="3"/>
        <v>97.492149821850774</v>
      </c>
      <c r="G50">
        <f t="shared" si="4"/>
        <v>5.8316592330808588E-3</v>
      </c>
      <c r="H50" s="4">
        <f t="shared" si="5"/>
        <v>1.4141367234668403</v>
      </c>
      <c r="I50" s="4">
        <f>B50</f>
        <v>100.555252290029</v>
      </c>
      <c r="M50" s="7">
        <f>D50</f>
        <v>3.0548557046979798</v>
      </c>
      <c r="O50" s="46">
        <f t="shared" si="1"/>
        <v>2.2208332068004211</v>
      </c>
      <c r="Q50" s="32">
        <f>B50</f>
        <v>100.555252290029</v>
      </c>
      <c r="S50" s="46">
        <f>D50</f>
        <v>3.0548557046979798</v>
      </c>
      <c r="V50">
        <f t="shared" si="2"/>
        <v>0.99961010858726984</v>
      </c>
    </row>
    <row r="51" spans="1:22">
      <c r="A51" s="39">
        <v>44972.628472222219</v>
      </c>
      <c r="B51" s="38">
        <v>100.54529652770699</v>
      </c>
      <c r="C51" s="39">
        <v>44972.628472222219</v>
      </c>
      <c r="D51" s="38">
        <v>3.0560471380471301</v>
      </c>
      <c r="E51">
        <f t="shared" si="0"/>
        <v>97.489249389659861</v>
      </c>
      <c r="F51">
        <f t="shared" si="3"/>
        <v>97.492582289238499</v>
      </c>
      <c r="G51">
        <f t="shared" si="4"/>
        <v>5.545399226302157E-3</v>
      </c>
      <c r="H51">
        <f t="shared" si="5"/>
        <v>-0.60102067364772471</v>
      </c>
      <c r="O51">
        <f t="shared" si="1"/>
        <v>-1.9911524644015799</v>
      </c>
      <c r="V51">
        <f t="shared" si="2"/>
        <v>1.0003900129709296</v>
      </c>
    </row>
    <row r="52" spans="1:22">
      <c r="A52" s="39">
        <v>44972.631944444445</v>
      </c>
      <c r="B52" s="38">
        <v>100.539564230792</v>
      </c>
      <c r="C52" s="39">
        <v>44972.631944444445</v>
      </c>
      <c r="D52" s="38">
        <v>3.05728547854785</v>
      </c>
      <c r="E52">
        <f t="shared" si="0"/>
        <v>97.482278752244142</v>
      </c>
      <c r="F52">
        <f t="shared" si="3"/>
        <v>97.490641575745016</v>
      </c>
      <c r="G52">
        <f t="shared" si="4"/>
        <v>7.4617962767120549E-3</v>
      </c>
      <c r="H52">
        <f t="shared" si="5"/>
        <v>-1.1207520536274349</v>
      </c>
      <c r="O52">
        <f t="shared" si="1"/>
        <v>-1.1464593829998648</v>
      </c>
      <c r="V52">
        <f t="shared" si="2"/>
        <v>1.0004052098821719</v>
      </c>
    </row>
    <row r="53" spans="1:22">
      <c r="A53" s="39">
        <v>44972.642361111109</v>
      </c>
      <c r="B53" s="38">
        <v>100.545</v>
      </c>
      <c r="C53" s="39">
        <v>44972.635416666664</v>
      </c>
      <c r="D53" s="38">
        <v>3.0577562500000002</v>
      </c>
      <c r="E53">
        <f t="shared" si="0"/>
        <v>97.487243750000005</v>
      </c>
      <c r="F53">
        <f t="shared" si="3"/>
        <v>97.486257297301336</v>
      </c>
      <c r="G53">
        <f t="shared" si="4"/>
        <v>2.9299901240322358E-3</v>
      </c>
      <c r="H53">
        <f t="shared" si="5"/>
        <v>0.33667441080360244</v>
      </c>
      <c r="O53">
        <f t="shared" si="1"/>
        <v>1.0871538416012072</v>
      </c>
      <c r="P53">
        <f>B53</f>
        <v>100.545</v>
      </c>
      <c r="Q53">
        <f>AVERAGE(Q29:Q50)</f>
        <v>100.51871964019017</v>
      </c>
      <c r="R53">
        <f t="shared" si="8"/>
        <v>-2.6280359809831566E-2</v>
      </c>
      <c r="V53">
        <f t="shared" si="2"/>
        <v>1.0001539834783024</v>
      </c>
    </row>
    <row r="54" spans="1:22">
      <c r="C54" s="39">
        <v>44972.638888888891</v>
      </c>
      <c r="D54" s="38">
        <v>3.0548818791946299</v>
      </c>
      <c r="E54">
        <f t="shared" si="0"/>
        <v>-3.0548818791946299</v>
      </c>
      <c r="F54">
        <f t="shared" si="3"/>
        <v>63.971546874349848</v>
      </c>
      <c r="G54">
        <f t="shared" si="4"/>
        <v>47.394842333691955</v>
      </c>
      <c r="H54">
        <f t="shared" si="5"/>
        <v>-1.4142135610797646</v>
      </c>
      <c r="I54">
        <f>AVERAGE(I47:I50)</f>
        <v>100.546982194931</v>
      </c>
      <c r="J54" s="7">
        <f>B53</f>
        <v>100.545</v>
      </c>
      <c r="K54">
        <f t="shared" si="9"/>
        <v>-1.9821949310028231E-3</v>
      </c>
      <c r="L54" s="41">
        <f>D54</f>
        <v>3.0548818791946299</v>
      </c>
      <c r="O54" s="32">
        <f t="shared" si="1"/>
        <v>-20109</v>
      </c>
      <c r="P54" s="46">
        <f>B54</f>
        <v>0</v>
      </c>
      <c r="S54">
        <f>AVERAGE(S28:S50)</f>
        <v>3.0570854636935598</v>
      </c>
      <c r="T54" s="32">
        <f>D54</f>
        <v>3.0548818791946299</v>
      </c>
      <c r="U54">
        <f t="shared" si="10"/>
        <v>2.2035844989298781E-3</v>
      </c>
      <c r="V54">
        <f t="shared" si="2"/>
        <v>0.99905997385979661</v>
      </c>
    </row>
    <row r="55" spans="1:22">
      <c r="C55" s="39">
        <v>44972.642361111109</v>
      </c>
      <c r="D55" s="38">
        <v>3.05613598901098</v>
      </c>
      <c r="E55">
        <f t="shared" si="0"/>
        <v>-3.05613598901098</v>
      </c>
      <c r="F55">
        <f t="shared" si="3"/>
        <v>30.458741960598132</v>
      </c>
      <c r="G55">
        <f t="shared" si="4"/>
        <v>47.39630815082603</v>
      </c>
      <c r="H55">
        <f t="shared" si="5"/>
        <v>-0.70712001118224255</v>
      </c>
      <c r="O55">
        <f t="shared" si="1"/>
        <v>0</v>
      </c>
      <c r="V55">
        <f t="shared" si="2"/>
        <v>1.0004105264510852</v>
      </c>
    </row>
    <row r="56" spans="1:22">
      <c r="C56" s="39">
        <v>44972.645833333336</v>
      </c>
      <c r="D56" s="38">
        <v>3.0571358803986701</v>
      </c>
      <c r="E56">
        <f t="shared" si="0"/>
        <v>-3.0571358803986701</v>
      </c>
      <c r="F56">
        <f t="shared" si="3"/>
        <v>-3.0560512495347596</v>
      </c>
      <c r="G56">
        <f t="shared" si="4"/>
        <v>9.2214096575168501E-4</v>
      </c>
      <c r="H56">
        <f t="shared" si="5"/>
        <v>-1.1762093911817382</v>
      </c>
      <c r="O56">
        <f t="shared" si="1"/>
        <v>0</v>
      </c>
      <c r="Q56" s="45" t="s">
        <v>40</v>
      </c>
      <c r="R56" s="45" t="s">
        <v>40</v>
      </c>
      <c r="V56">
        <f t="shared" si="2"/>
        <v>1.0003271750312439</v>
      </c>
    </row>
    <row r="57" spans="1:22">
      <c r="I57" s="37" t="s">
        <v>63</v>
      </c>
      <c r="K57">
        <f>SUM(K7:K45)*10000</f>
        <v>-621.19851399060622</v>
      </c>
      <c r="L57" s="37" t="s">
        <v>63</v>
      </c>
      <c r="N57">
        <f>SUM(N11:N54)*100</f>
        <v>1.0209479946930333</v>
      </c>
      <c r="Q57" s="45" t="s">
        <v>45</v>
      </c>
      <c r="R57">
        <f>SUM(R7:R54)*10000</f>
        <v>302.91573036492991</v>
      </c>
      <c r="T57" s="45" t="s">
        <v>45</v>
      </c>
      <c r="U57">
        <f>SUM(U7:U54)*100</f>
        <v>5.5231537473376946E-2</v>
      </c>
      <c r="V57">
        <f t="shared" si="2"/>
        <v>0</v>
      </c>
    </row>
  </sheetData>
  <autoFilter ref="A1:U57" xr:uid="{BE1590AC-A020-4E2C-A2C1-FF2DB0A067AC}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993A-91A2-4EC6-9686-CA0994C2CED2}">
  <dimension ref="A1:V59"/>
  <sheetViews>
    <sheetView workbookViewId="0">
      <selection activeCell="P1" sqref="P1:V1"/>
    </sheetView>
  </sheetViews>
  <sheetFormatPr defaultRowHeight="14.4"/>
  <cols>
    <col min="1" max="1" width="14.6640625" style="38" bestFit="1" customWidth="1"/>
    <col min="2" max="2" width="12" style="38" bestFit="1" customWidth="1"/>
    <col min="3" max="3" width="14.6640625" bestFit="1" customWidth="1"/>
  </cols>
  <sheetData>
    <row r="1" spans="1:22">
      <c r="A1" s="38" t="s">
        <v>0</v>
      </c>
      <c r="B1" s="38" t="s">
        <v>52</v>
      </c>
      <c r="E1" s="40" t="s">
        <v>4</v>
      </c>
      <c r="F1" s="40" t="s">
        <v>11</v>
      </c>
      <c r="G1" s="40" t="s">
        <v>12</v>
      </c>
      <c r="H1" s="40" t="s">
        <v>64</v>
      </c>
      <c r="I1" s="5" t="s">
        <v>14</v>
      </c>
      <c r="J1" s="5" t="s">
        <v>15</v>
      </c>
      <c r="K1" s="5" t="s">
        <v>16</v>
      </c>
      <c r="L1" s="6" t="s">
        <v>17</v>
      </c>
      <c r="M1" s="6" t="s">
        <v>18</v>
      </c>
      <c r="N1" s="6" t="s">
        <v>19</v>
      </c>
      <c r="O1" s="45" t="s">
        <v>87</v>
      </c>
      <c r="P1" s="5" t="s">
        <v>14</v>
      </c>
      <c r="Q1" s="5" t="s">
        <v>88</v>
      </c>
      <c r="R1" s="5" t="s">
        <v>16</v>
      </c>
      <c r="S1" s="48" t="s">
        <v>17</v>
      </c>
      <c r="T1" s="6" t="s">
        <v>18</v>
      </c>
      <c r="U1" s="6" t="s">
        <v>19</v>
      </c>
      <c r="V1" s="45" t="s">
        <v>86</v>
      </c>
    </row>
    <row r="2" spans="1:22">
      <c r="A2" s="39">
        <v>44973.395833333336</v>
      </c>
      <c r="B2" s="38">
        <v>100.513849071691</v>
      </c>
      <c r="C2" s="39">
        <v>44973.395833333336</v>
      </c>
      <c r="D2" s="38">
        <v>3.0578923566878902</v>
      </c>
      <c r="E2">
        <f>B2-D2</f>
        <v>97.455956715003111</v>
      </c>
    </row>
    <row r="3" spans="1:22">
      <c r="A3" s="39">
        <v>44973.399305555555</v>
      </c>
      <c r="B3" s="38">
        <v>100.519977283138</v>
      </c>
      <c r="C3" s="39">
        <v>44973.399305555555</v>
      </c>
      <c r="D3" s="38">
        <v>3.0579327702702699</v>
      </c>
      <c r="E3">
        <f t="shared" ref="E3:E57" si="0">B3-D3</f>
        <v>97.462044512867735</v>
      </c>
      <c r="O3">
        <f>(B3-B2)/0.005</f>
        <v>1.2256422894012076</v>
      </c>
      <c r="V3">
        <f>D3/D2</f>
        <v>1.0000132161559878</v>
      </c>
    </row>
    <row r="4" spans="1:22">
      <c r="A4" s="39">
        <v>44973.402777777781</v>
      </c>
      <c r="B4" s="38">
        <v>100.529521804252</v>
      </c>
      <c r="C4" s="39">
        <v>44973.402777777781</v>
      </c>
      <c r="D4" s="38">
        <v>3.0577524137931</v>
      </c>
      <c r="E4">
        <f t="shared" si="0"/>
        <v>97.471769390458903</v>
      </c>
      <c r="F4">
        <f>AVERAGE(E2:E4)</f>
        <v>97.463256872776583</v>
      </c>
      <c r="G4">
        <f>_xlfn.STDEV.P(E2:E4)</f>
        <v>6.5121700775794943E-3</v>
      </c>
      <c r="H4" s="4">
        <f>(E4-F4)/G4</f>
        <v>1.307170663682016</v>
      </c>
      <c r="I4" s="4">
        <f>B4</f>
        <v>100.529521804252</v>
      </c>
      <c r="M4" s="7">
        <f>D4</f>
        <v>3.0577524137931</v>
      </c>
      <c r="O4">
        <f t="shared" ref="O4:O56" si="1">(B4-B3)/0.005</f>
        <v>1.9089042227989239</v>
      </c>
      <c r="V4">
        <f t="shared" ref="V4:V56" si="2">D4/D3</f>
        <v>0.99994102013002928</v>
      </c>
    </row>
    <row r="5" spans="1:22">
      <c r="A5" s="39">
        <v>44973.40625</v>
      </c>
      <c r="B5" s="38">
        <v>100.530385731899</v>
      </c>
      <c r="C5" s="39">
        <v>44973.40625</v>
      </c>
      <c r="D5" s="38">
        <v>3.0578926045016002</v>
      </c>
      <c r="E5">
        <f t="shared" si="0"/>
        <v>97.472493127397399</v>
      </c>
      <c r="F5">
        <f t="shared" ref="F5:F57" si="3">AVERAGE(E3:E5)</f>
        <v>97.46876901024136</v>
      </c>
      <c r="G5">
        <f t="shared" ref="G5:G57" si="4">_xlfn.STDEV.P(E3:E5)</f>
        <v>4.7641086948705122E-3</v>
      </c>
      <c r="H5">
        <f t="shared" ref="H5:H57" si="5">(E5-F5)/G5</f>
        <v>0.78170281044371048</v>
      </c>
      <c r="O5">
        <f t="shared" si="1"/>
        <v>0.17278552940069858</v>
      </c>
      <c r="V5">
        <f t="shared" si="2"/>
        <v>1.000045847632355</v>
      </c>
    </row>
    <row r="6" spans="1:22">
      <c r="A6" s="39">
        <v>44973.409722222219</v>
      </c>
      <c r="B6" s="38">
        <v>100.52945583467</v>
      </c>
      <c r="C6" s="39">
        <v>44973.409722222219</v>
      </c>
      <c r="D6" s="38">
        <v>3.0580740740740699</v>
      </c>
      <c r="E6">
        <f t="shared" si="0"/>
        <v>97.471381760595932</v>
      </c>
      <c r="F6">
        <f t="shared" si="3"/>
        <v>97.471881426150745</v>
      </c>
      <c r="G6">
        <f t="shared" si="4"/>
        <v>4.6057792611442602E-4</v>
      </c>
      <c r="H6">
        <f t="shared" si="5"/>
        <v>-1.0848664829162606</v>
      </c>
      <c r="O6">
        <f t="shared" si="1"/>
        <v>-0.18597944579994419</v>
      </c>
      <c r="V6">
        <f t="shared" si="2"/>
        <v>1.0000593446520007</v>
      </c>
    </row>
    <row r="7" spans="1:22">
      <c r="A7" s="39">
        <v>44973.413194444445</v>
      </c>
      <c r="B7" s="38">
        <v>100.527559963926</v>
      </c>
      <c r="C7" s="39">
        <v>44973.413194444445</v>
      </c>
      <c r="D7" s="38">
        <v>3.0580599999999998</v>
      </c>
      <c r="E7">
        <f t="shared" si="0"/>
        <v>97.469499963925998</v>
      </c>
      <c r="F7">
        <f t="shared" si="3"/>
        <v>97.471124950639776</v>
      </c>
      <c r="G7">
        <f t="shared" si="4"/>
        <v>1.2353731978148705E-3</v>
      </c>
      <c r="H7" s="7">
        <f t="shared" si="5"/>
        <v>-1.3153812278370873</v>
      </c>
      <c r="I7">
        <f>I4</f>
        <v>100.529521804252</v>
      </c>
      <c r="J7" s="7">
        <f>B7</f>
        <v>100.527559963926</v>
      </c>
      <c r="K7">
        <f>J7-I7</f>
        <v>-1.9618403260039941E-3</v>
      </c>
      <c r="L7" s="4">
        <f>D7</f>
        <v>3.0580599999999998</v>
      </c>
      <c r="O7">
        <f t="shared" si="1"/>
        <v>-0.3791741488015532</v>
      </c>
      <c r="V7">
        <f t="shared" si="2"/>
        <v>0.99999539773277912</v>
      </c>
    </row>
    <row r="8" spans="1:22">
      <c r="A8" s="39">
        <v>44973.416666666664</v>
      </c>
      <c r="B8" s="38">
        <v>100.523666010361</v>
      </c>
      <c r="C8" s="39">
        <v>44973.416666666664</v>
      </c>
      <c r="D8" s="38">
        <v>3.0579099337748299</v>
      </c>
      <c r="E8">
        <f t="shared" si="0"/>
        <v>97.465756076586175</v>
      </c>
      <c r="F8">
        <f t="shared" si="3"/>
        <v>97.46887926703603</v>
      </c>
      <c r="G8">
        <f t="shared" si="4"/>
        <v>2.33823703051643E-3</v>
      </c>
      <c r="H8" s="7">
        <f t="shared" si="5"/>
        <v>-1.3357030998545223</v>
      </c>
      <c r="J8" s="7">
        <f>B8</f>
        <v>100.523666010361</v>
      </c>
      <c r="L8" s="4">
        <f>D8</f>
        <v>3.0579099337748299</v>
      </c>
      <c r="O8">
        <f t="shared" si="1"/>
        <v>-0.77879071299946645</v>
      </c>
      <c r="V8">
        <f t="shared" si="2"/>
        <v>0.99995092763870885</v>
      </c>
    </row>
    <row r="9" spans="1:22">
      <c r="A9" s="39">
        <v>44973.420138888891</v>
      </c>
      <c r="B9" s="38">
        <v>100.52958256849701</v>
      </c>
      <c r="C9" s="39">
        <v>44973.420138888891</v>
      </c>
      <c r="D9" s="38">
        <v>3.0580029999999998</v>
      </c>
      <c r="E9">
        <f t="shared" si="0"/>
        <v>97.471579568497006</v>
      </c>
      <c r="F9">
        <f t="shared" si="3"/>
        <v>97.468945203003059</v>
      </c>
      <c r="G9">
        <f t="shared" si="4"/>
        <v>2.4095759336578266E-3</v>
      </c>
      <c r="H9">
        <f t="shared" si="5"/>
        <v>1.0932900918991264</v>
      </c>
      <c r="O9">
        <f t="shared" si="1"/>
        <v>1.1833116272015332</v>
      </c>
      <c r="V9">
        <f t="shared" si="2"/>
        <v>1.0000304345867554</v>
      </c>
    </row>
    <row r="10" spans="1:22">
      <c r="A10" s="39">
        <v>44973.423611111109</v>
      </c>
      <c r="B10" s="38">
        <v>100.544051748333</v>
      </c>
      <c r="C10" s="39">
        <v>44973.423611111109</v>
      </c>
      <c r="D10" s="38">
        <v>3.05734208754208</v>
      </c>
      <c r="E10">
        <f t="shared" si="0"/>
        <v>97.486709660790922</v>
      </c>
      <c r="F10">
        <f t="shared" si="3"/>
        <v>97.474681768624691</v>
      </c>
      <c r="G10">
        <f t="shared" si="4"/>
        <v>8.8310402173454889E-3</v>
      </c>
      <c r="H10" s="4">
        <f t="shared" si="5"/>
        <v>1.3620017427398725</v>
      </c>
      <c r="I10" s="4">
        <f t="shared" ref="I10:I11" si="6">B10</f>
        <v>100.544051748333</v>
      </c>
      <c r="J10">
        <f>J8</f>
        <v>100.523666010361</v>
      </c>
      <c r="K10">
        <f t="shared" ref="K10:K53" si="7">J10-I10</f>
        <v>-2.0385737972006268E-2</v>
      </c>
      <c r="L10">
        <f>AVERAGE(L7:L8)</f>
        <v>3.0579849668874148</v>
      </c>
      <c r="M10" s="7">
        <f t="shared" ref="M10:M11" si="8">D10</f>
        <v>3.05734208754208</v>
      </c>
      <c r="N10">
        <f>L10-M10</f>
        <v>6.428793453348014E-4</v>
      </c>
      <c r="O10" s="51">
        <f t="shared" si="1"/>
        <v>2.8938359671997205</v>
      </c>
      <c r="Q10" s="32">
        <f>B10</f>
        <v>100.544051748333</v>
      </c>
      <c r="S10" s="51">
        <f>D10</f>
        <v>3.05734208754208</v>
      </c>
      <c r="V10">
        <f t="shared" si="2"/>
        <v>0.99978387449001205</v>
      </c>
    </row>
    <row r="11" spans="1:22">
      <c r="A11" s="39">
        <v>44973.427083333336</v>
      </c>
      <c r="B11" s="38">
        <v>100.53918762029799</v>
      </c>
      <c r="C11" s="39">
        <v>44973.427083333336</v>
      </c>
      <c r="D11" s="38">
        <v>3.0215125899280499</v>
      </c>
      <c r="E11">
        <f t="shared" si="0"/>
        <v>97.517675030369944</v>
      </c>
      <c r="F11">
        <f t="shared" si="3"/>
        <v>97.491988086552624</v>
      </c>
      <c r="G11">
        <f t="shared" si="4"/>
        <v>1.9184963473359497E-2</v>
      </c>
      <c r="H11" s="4">
        <f t="shared" si="5"/>
        <v>1.3389102279495591</v>
      </c>
      <c r="I11" s="4">
        <f t="shared" si="6"/>
        <v>100.53918762029799</v>
      </c>
      <c r="M11" s="7">
        <f t="shared" si="8"/>
        <v>3.0215125899280499</v>
      </c>
      <c r="O11">
        <f t="shared" si="1"/>
        <v>-0.97282560700193699</v>
      </c>
      <c r="V11">
        <f t="shared" si="2"/>
        <v>0.98828083459812155</v>
      </c>
    </row>
    <row r="12" spans="1:22">
      <c r="A12" s="39">
        <v>44973.430555555555</v>
      </c>
      <c r="B12" s="38">
        <v>100.536906248219</v>
      </c>
      <c r="C12" s="39">
        <v>44973.430555555555</v>
      </c>
      <c r="D12" s="38">
        <v>3.0577713846153798</v>
      </c>
      <c r="E12">
        <f t="shared" si="0"/>
        <v>97.479134863603619</v>
      </c>
      <c r="F12">
        <f t="shared" si="3"/>
        <v>97.494506518254823</v>
      </c>
      <c r="G12">
        <f t="shared" si="4"/>
        <v>1.667191957211047E-2</v>
      </c>
      <c r="H12">
        <f t="shared" si="5"/>
        <v>-0.92200868560563165</v>
      </c>
      <c r="O12">
        <f t="shared" si="1"/>
        <v>-0.45627441579938477</v>
      </c>
      <c r="V12">
        <f t="shared" si="2"/>
        <v>1.0120002130086088</v>
      </c>
    </row>
    <row r="13" spans="1:22">
      <c r="A13" s="39">
        <v>44973.434027777781</v>
      </c>
      <c r="B13" s="38">
        <v>100.526585509082</v>
      </c>
      <c r="C13" s="39">
        <v>44973.434027777781</v>
      </c>
      <c r="D13" s="38">
        <v>3.0583778911564599</v>
      </c>
      <c r="E13">
        <f t="shared" si="0"/>
        <v>97.468207617925543</v>
      </c>
      <c r="F13">
        <f t="shared" si="3"/>
        <v>97.488339170633026</v>
      </c>
      <c r="G13">
        <f t="shared" si="4"/>
        <v>2.1217849001959402E-2</v>
      </c>
      <c r="H13">
        <f t="shared" si="5"/>
        <v>-0.94880271349011314</v>
      </c>
      <c r="O13" s="32">
        <f t="shared" si="1"/>
        <v>-2.0641478274001201</v>
      </c>
      <c r="P13" s="46">
        <f>B13</f>
        <v>100.526585509082</v>
      </c>
      <c r="Q13">
        <f>Q10</f>
        <v>100.544051748333</v>
      </c>
      <c r="R13">
        <f>Q13-P13</f>
        <v>1.746623925100721E-2</v>
      </c>
      <c r="S13" s="45" t="s">
        <v>40</v>
      </c>
      <c r="T13" s="32">
        <f>D13</f>
        <v>3.0583778911564599</v>
      </c>
      <c r="U13" s="45"/>
      <c r="V13" s="4">
        <f t="shared" si="2"/>
        <v>1.0001983492108442</v>
      </c>
    </row>
    <row r="14" spans="1:22">
      <c r="A14" s="39">
        <v>44973.4375</v>
      </c>
      <c r="B14" s="38">
        <v>100.529040438602</v>
      </c>
      <c r="C14" s="39">
        <v>44973.4375</v>
      </c>
      <c r="D14" s="38">
        <v>3.05810393442622</v>
      </c>
      <c r="E14">
        <f t="shared" si="0"/>
        <v>97.470936504175782</v>
      </c>
      <c r="F14">
        <f t="shared" si="3"/>
        <v>97.472759661901648</v>
      </c>
      <c r="G14">
        <f t="shared" si="4"/>
        <v>4.6435692161163654E-3</v>
      </c>
      <c r="H14">
        <f t="shared" si="5"/>
        <v>-0.39261990960282184</v>
      </c>
      <c r="O14">
        <f t="shared" si="1"/>
        <v>0.49098590399978548</v>
      </c>
      <c r="V14">
        <f t="shared" si="2"/>
        <v>0.99991042417255493</v>
      </c>
    </row>
    <row r="15" spans="1:22">
      <c r="A15" s="39">
        <v>44973.440972222219</v>
      </c>
      <c r="B15" s="38">
        <v>100.518181826611</v>
      </c>
      <c r="C15" s="39">
        <v>44973.440972222219</v>
      </c>
      <c r="D15" s="38">
        <v>3.0581707627118599</v>
      </c>
      <c r="E15">
        <f t="shared" si="0"/>
        <v>97.460011063899145</v>
      </c>
      <c r="F15">
        <f t="shared" si="3"/>
        <v>97.466385062000157</v>
      </c>
      <c r="G15">
        <f t="shared" si="4"/>
        <v>4.64274300282782E-3</v>
      </c>
      <c r="H15" s="7">
        <f t="shared" si="5"/>
        <v>-1.372894880705066</v>
      </c>
      <c r="I15">
        <f>I11</f>
        <v>100.53918762029799</v>
      </c>
      <c r="J15" s="7">
        <f>B15</f>
        <v>100.518181826611</v>
      </c>
      <c r="K15">
        <f t="shared" si="7"/>
        <v>-2.1005793686995844E-2</v>
      </c>
      <c r="L15" s="4">
        <f>D15</f>
        <v>3.0581707627118599</v>
      </c>
      <c r="O15" s="32">
        <f t="shared" si="1"/>
        <v>-2.1717223981994493</v>
      </c>
      <c r="P15" s="46">
        <f>B15</f>
        <v>100.518181826611</v>
      </c>
      <c r="T15" s="32">
        <f>D15</f>
        <v>3.0581707627118599</v>
      </c>
      <c r="V15" s="4">
        <f t="shared" si="2"/>
        <v>1.000021852849698</v>
      </c>
    </row>
    <row r="16" spans="1:22">
      <c r="A16" s="39">
        <v>44973.444444444445</v>
      </c>
      <c r="B16" s="38">
        <v>100.519255134414</v>
      </c>
      <c r="C16" s="39">
        <v>44973.444444444445</v>
      </c>
      <c r="D16" s="38">
        <v>3.0584457912457901</v>
      </c>
      <c r="E16">
        <f t="shared" si="0"/>
        <v>97.460809343168208</v>
      </c>
      <c r="F16">
        <f t="shared" si="3"/>
        <v>97.463918970414383</v>
      </c>
      <c r="G16">
        <f t="shared" si="4"/>
        <v>4.972836046441627E-3</v>
      </c>
      <c r="H16">
        <f t="shared" si="5"/>
        <v>-0.62532269657279005</v>
      </c>
      <c r="O16">
        <f t="shared" si="1"/>
        <v>0.21466156059943842</v>
      </c>
      <c r="V16">
        <f t="shared" si="2"/>
        <v>1.0000899323665255</v>
      </c>
    </row>
    <row r="17" spans="1:22">
      <c r="A17" s="39">
        <v>44973.447916666664</v>
      </c>
      <c r="B17" s="38">
        <v>100.520438229672</v>
      </c>
      <c r="C17" s="39">
        <v>44973.447916666664</v>
      </c>
      <c r="D17" s="38">
        <v>3.0582756164383502</v>
      </c>
      <c r="E17">
        <f t="shared" si="0"/>
        <v>97.462162613233644</v>
      </c>
      <c r="F17">
        <f t="shared" si="3"/>
        <v>97.460994340100342</v>
      </c>
      <c r="G17">
        <f t="shared" si="4"/>
        <v>8.880536895810151E-4</v>
      </c>
      <c r="H17" s="4">
        <f t="shared" si="5"/>
        <v>1.3155433584805785</v>
      </c>
      <c r="I17" s="4">
        <f>B17</f>
        <v>100.520438229672</v>
      </c>
      <c r="L17">
        <f>L15</f>
        <v>3.0581707627118599</v>
      </c>
      <c r="M17" s="7">
        <f>D17</f>
        <v>3.0582756164383502</v>
      </c>
      <c r="N17">
        <f t="shared" ref="N17:N57" si="9">L17-M17</f>
        <v>-1.0485372649027269E-4</v>
      </c>
      <c r="O17">
        <f t="shared" si="1"/>
        <v>0.23661905159997332</v>
      </c>
      <c r="V17">
        <f t="shared" si="2"/>
        <v>0.99994435905716328</v>
      </c>
    </row>
    <row r="18" spans="1:22">
      <c r="A18" s="39">
        <v>44973.451388888891</v>
      </c>
      <c r="B18" s="38">
        <v>100.514942710166</v>
      </c>
      <c r="C18" s="39">
        <v>44973.451388888891</v>
      </c>
      <c r="D18" s="38">
        <v>3.0594257425742502</v>
      </c>
      <c r="E18">
        <f t="shared" si="0"/>
        <v>97.455516967591748</v>
      </c>
      <c r="F18">
        <f t="shared" si="3"/>
        <v>97.459496307997867</v>
      </c>
      <c r="G18">
        <f t="shared" si="4"/>
        <v>2.8675422133861957E-3</v>
      </c>
      <c r="H18" s="7">
        <f t="shared" si="5"/>
        <v>-1.3877181607100024</v>
      </c>
      <c r="I18">
        <f>I17</f>
        <v>100.520438229672</v>
      </c>
      <c r="J18" s="7">
        <f t="shared" ref="J18:J19" si="10">B18</f>
        <v>100.514942710166</v>
      </c>
      <c r="K18">
        <f t="shared" si="7"/>
        <v>-5.4955195059989137E-3</v>
      </c>
      <c r="L18" s="4">
        <f t="shared" ref="L18:L19" si="11">D18</f>
        <v>3.0594257425742502</v>
      </c>
      <c r="O18">
        <f t="shared" si="1"/>
        <v>-1.0991039011997827</v>
      </c>
      <c r="V18">
        <f t="shared" si="2"/>
        <v>1.0003760701389104</v>
      </c>
    </row>
    <row r="19" spans="1:22">
      <c r="A19" s="39">
        <v>44973.454861111109</v>
      </c>
      <c r="B19" s="38">
        <v>100.496324747344</v>
      </c>
      <c r="C19" s="39">
        <v>44973.454861111109</v>
      </c>
      <c r="D19" s="38">
        <v>3.0590345762711801</v>
      </c>
      <c r="E19">
        <f t="shared" si="0"/>
        <v>97.437290171072831</v>
      </c>
      <c r="F19">
        <f t="shared" si="3"/>
        <v>97.451656583966084</v>
      </c>
      <c r="G19">
        <f t="shared" si="4"/>
        <v>1.0514641095912387E-2</v>
      </c>
      <c r="H19" s="7">
        <f t="shared" si="5"/>
        <v>-1.3663246098659332</v>
      </c>
      <c r="J19" s="7">
        <f t="shared" si="10"/>
        <v>100.496324747344</v>
      </c>
      <c r="L19" s="4">
        <f t="shared" si="11"/>
        <v>3.0590345762711801</v>
      </c>
      <c r="O19" s="32">
        <f t="shared" si="1"/>
        <v>-3.7235925643983592</v>
      </c>
      <c r="P19" s="46">
        <f>B19</f>
        <v>100.496324747344</v>
      </c>
      <c r="S19">
        <f>S10</f>
        <v>3.05734208754208</v>
      </c>
      <c r="T19" s="32">
        <f>D19</f>
        <v>3.0590345762711801</v>
      </c>
      <c r="U19">
        <f t="shared" ref="U19" si="12">S19-T19</f>
        <v>-1.6924887291001056E-3</v>
      </c>
      <c r="V19">
        <f t="shared" si="2"/>
        <v>0.99987214388058954</v>
      </c>
    </row>
    <row r="20" spans="1:22">
      <c r="A20" s="39">
        <v>44973.458333333336</v>
      </c>
      <c r="B20" s="38">
        <v>100.486860997538</v>
      </c>
      <c r="C20" s="39">
        <v>44973.458333333336</v>
      </c>
      <c r="D20" s="38">
        <v>3.05770163934426</v>
      </c>
      <c r="E20">
        <f t="shared" si="0"/>
        <v>97.429159358193743</v>
      </c>
      <c r="F20">
        <f t="shared" si="3"/>
        <v>97.440655498952765</v>
      </c>
      <c r="G20">
        <f t="shared" si="4"/>
        <v>1.1020434567931527E-2</v>
      </c>
      <c r="H20">
        <f t="shared" si="5"/>
        <v>-1.0431658287300425</v>
      </c>
      <c r="O20">
        <f t="shared" si="1"/>
        <v>-1.8927499612004794</v>
      </c>
      <c r="V20">
        <f t="shared" si="2"/>
        <v>0.99956426222270922</v>
      </c>
    </row>
    <row r="21" spans="1:22">
      <c r="A21" s="39">
        <v>44973.461805555555</v>
      </c>
      <c r="B21" s="38">
        <v>100.4860694062</v>
      </c>
      <c r="C21" s="39">
        <v>44973.461805555555</v>
      </c>
      <c r="D21" s="38">
        <v>3.0593902173913001</v>
      </c>
      <c r="E21">
        <f t="shared" si="0"/>
        <v>97.426679188808706</v>
      </c>
      <c r="F21">
        <f t="shared" si="3"/>
        <v>97.431042906025084</v>
      </c>
      <c r="G21">
        <f t="shared" si="4"/>
        <v>4.5320378401727006E-3</v>
      </c>
      <c r="H21">
        <f t="shared" si="5"/>
        <v>-0.96285983706881806</v>
      </c>
      <c r="O21">
        <f t="shared" si="1"/>
        <v>-0.15831826760006606</v>
      </c>
      <c r="V21">
        <f t="shared" si="2"/>
        <v>1.0005522376759435</v>
      </c>
    </row>
    <row r="22" spans="1:22">
      <c r="A22" s="39">
        <v>44973.465277777781</v>
      </c>
      <c r="B22" s="38">
        <v>100.486300806165</v>
      </c>
      <c r="C22" s="39">
        <v>44973.465277777781</v>
      </c>
      <c r="D22" s="38">
        <v>3.0597695924764801</v>
      </c>
      <c r="E22">
        <f t="shared" si="0"/>
        <v>97.42653121368852</v>
      </c>
      <c r="F22">
        <f t="shared" si="3"/>
        <v>97.427456586896994</v>
      </c>
      <c r="G22">
        <f t="shared" si="4"/>
        <v>1.2055556743219573E-3</v>
      </c>
      <c r="H22">
        <f t="shared" si="5"/>
        <v>-0.76759060422063941</v>
      </c>
      <c r="O22">
        <f t="shared" si="1"/>
        <v>4.6279993000553077E-2</v>
      </c>
      <c r="V22">
        <f t="shared" si="2"/>
        <v>1.0001240034968484</v>
      </c>
    </row>
    <row r="23" spans="1:22">
      <c r="A23" s="39">
        <v>44973.46875</v>
      </c>
      <c r="B23" s="38">
        <v>100.495069802524</v>
      </c>
      <c r="C23" s="39">
        <v>44973.46875</v>
      </c>
      <c r="D23" s="38">
        <v>3.05865901639344</v>
      </c>
      <c r="E23">
        <f t="shared" si="0"/>
        <v>97.436410786130565</v>
      </c>
      <c r="F23">
        <f t="shared" si="3"/>
        <v>97.429873729542592</v>
      </c>
      <c r="G23">
        <f t="shared" si="4"/>
        <v>4.6227917816528009E-3</v>
      </c>
      <c r="H23" s="4">
        <f t="shared" si="5"/>
        <v>1.4140928029503412</v>
      </c>
      <c r="I23" s="4">
        <f>B23</f>
        <v>100.495069802524</v>
      </c>
      <c r="J23">
        <f>J19</f>
        <v>100.496324747344</v>
      </c>
      <c r="K23">
        <f t="shared" si="7"/>
        <v>1.2549448200047664E-3</v>
      </c>
      <c r="L23">
        <f>AVERAGE(L18:L19)</f>
        <v>3.0592301594227154</v>
      </c>
      <c r="M23" s="7">
        <f>D23</f>
        <v>3.05865901639344</v>
      </c>
      <c r="N23">
        <f t="shared" si="9"/>
        <v>5.7114302927541161E-4</v>
      </c>
      <c r="O23">
        <f t="shared" si="1"/>
        <v>1.7537992717990392</v>
      </c>
      <c r="V23">
        <f t="shared" si="2"/>
        <v>0.99963703930983205</v>
      </c>
    </row>
    <row r="24" spans="1:22">
      <c r="A24" s="39">
        <v>44973.472222222219</v>
      </c>
      <c r="B24" s="38">
        <v>100.495257739241</v>
      </c>
      <c r="C24" s="39">
        <v>44973.472222222219</v>
      </c>
      <c r="D24" s="38">
        <v>3.0594295774647802</v>
      </c>
      <c r="E24">
        <f t="shared" si="0"/>
        <v>97.435828161776215</v>
      </c>
      <c r="F24">
        <f t="shared" si="3"/>
        <v>97.432923387198443</v>
      </c>
      <c r="G24">
        <f t="shared" si="4"/>
        <v>4.526203296376867E-3</v>
      </c>
      <c r="H24">
        <f t="shared" si="5"/>
        <v>0.64176847294882466</v>
      </c>
      <c r="O24">
        <f t="shared" si="1"/>
        <v>3.7587343399536621E-2</v>
      </c>
      <c r="V24">
        <f t="shared" si="2"/>
        <v>1.0002519277458555</v>
      </c>
    </row>
    <row r="25" spans="1:22">
      <c r="A25" s="39">
        <v>44973.475694444445</v>
      </c>
      <c r="B25" s="38">
        <v>100.489568809156</v>
      </c>
      <c r="C25" s="39">
        <v>44973.475694444445</v>
      </c>
      <c r="D25" s="38">
        <v>3.0593359872611399</v>
      </c>
      <c r="E25">
        <f t="shared" si="0"/>
        <v>97.430232821894862</v>
      </c>
      <c r="F25">
        <f t="shared" si="3"/>
        <v>97.434157256600542</v>
      </c>
      <c r="G25">
        <f t="shared" si="4"/>
        <v>2.7851694866396319E-3</v>
      </c>
      <c r="H25" s="7">
        <f t="shared" si="5"/>
        <v>-1.4090469985780796</v>
      </c>
      <c r="J25" s="7">
        <f>B25</f>
        <v>100.489568809156</v>
      </c>
      <c r="L25" s="4">
        <f>D25</f>
        <v>3.0593359872611399</v>
      </c>
      <c r="O25">
        <f t="shared" si="1"/>
        <v>-1.1377860170000531</v>
      </c>
      <c r="V25">
        <f t="shared" si="2"/>
        <v>0.99996940926363209</v>
      </c>
    </row>
    <row r="26" spans="1:22">
      <c r="A26" s="39">
        <v>44973.479166666664</v>
      </c>
      <c r="B26" s="38">
        <v>100.49</v>
      </c>
      <c r="C26" s="39">
        <v>44973.479166666664</v>
      </c>
      <c r="D26" s="38">
        <v>3.05904541832669</v>
      </c>
      <c r="E26">
        <f t="shared" si="0"/>
        <v>97.430954581673305</v>
      </c>
      <c r="F26">
        <f t="shared" si="3"/>
        <v>97.43233852178146</v>
      </c>
      <c r="G26">
        <f t="shared" si="4"/>
        <v>2.4850787732900882E-3</v>
      </c>
      <c r="H26">
        <f t="shared" si="5"/>
        <v>-0.55689989509797599</v>
      </c>
      <c r="O26">
        <f t="shared" si="1"/>
        <v>8.623816879946844E-2</v>
      </c>
      <c r="V26">
        <f t="shared" si="2"/>
        <v>0.99990502222192668</v>
      </c>
    </row>
    <row r="27" spans="1:22">
      <c r="A27" s="39">
        <v>44973.541666666664</v>
      </c>
      <c r="B27" s="38">
        <v>100.490179716911</v>
      </c>
      <c r="C27" s="39">
        <v>44973.541666666664</v>
      </c>
      <c r="D27" s="38">
        <v>3.0590000000000002</v>
      </c>
      <c r="E27">
        <f t="shared" si="0"/>
        <v>97.431179716911004</v>
      </c>
      <c r="F27">
        <f t="shared" si="3"/>
        <v>97.430789040159723</v>
      </c>
      <c r="G27">
        <f t="shared" si="4"/>
        <v>4.0390224678567218E-4</v>
      </c>
      <c r="H27">
        <f t="shared" si="5"/>
        <v>0.96725570206483336</v>
      </c>
      <c r="O27">
        <f t="shared" si="1"/>
        <v>3.5943382201253371E-2</v>
      </c>
      <c r="V27">
        <f t="shared" si="2"/>
        <v>0.99998515277791633</v>
      </c>
    </row>
    <row r="28" spans="1:22">
      <c r="A28" s="39">
        <v>44973.545138888891</v>
      </c>
      <c r="B28" s="38">
        <v>100.49319424964401</v>
      </c>
      <c r="C28" s="39">
        <v>44973.545138888891</v>
      </c>
      <c r="D28" s="38">
        <v>3.0590000000000002</v>
      </c>
      <c r="E28">
        <f t="shared" si="0"/>
        <v>97.434194249644008</v>
      </c>
      <c r="F28">
        <f t="shared" si="3"/>
        <v>97.432109516076096</v>
      </c>
      <c r="G28">
        <f t="shared" si="4"/>
        <v>1.4769917638381596E-3</v>
      </c>
      <c r="H28" s="4">
        <f t="shared" si="5"/>
        <v>1.4114727102436302</v>
      </c>
      <c r="I28" s="4">
        <f>B28</f>
        <v>100.49319424964401</v>
      </c>
      <c r="J28">
        <f>J25</f>
        <v>100.489568809156</v>
      </c>
      <c r="K28">
        <f t="shared" si="7"/>
        <v>-3.6254404880082802E-3</v>
      </c>
      <c r="L28">
        <f>L25</f>
        <v>3.0593359872611399</v>
      </c>
      <c r="M28" s="7">
        <f>D28</f>
        <v>3.0590000000000002</v>
      </c>
      <c r="N28">
        <f t="shared" si="9"/>
        <v>3.3598726113970301E-4</v>
      </c>
      <c r="O28">
        <f t="shared" si="1"/>
        <v>0.60290654660093423</v>
      </c>
      <c r="V28">
        <f t="shared" si="2"/>
        <v>1</v>
      </c>
    </row>
    <row r="29" spans="1:22">
      <c r="A29" s="39">
        <v>44973.548611111109</v>
      </c>
      <c r="B29" s="38">
        <v>100.488903953053</v>
      </c>
      <c r="C29" s="39">
        <v>44973.548611111109</v>
      </c>
      <c r="D29" s="38">
        <v>3.0590000000000002</v>
      </c>
      <c r="E29">
        <f t="shared" si="0"/>
        <v>97.429903953053</v>
      </c>
      <c r="F29">
        <f t="shared" si="3"/>
        <v>97.431759306535994</v>
      </c>
      <c r="G29">
        <f t="shared" si="4"/>
        <v>1.7988152230030488E-3</v>
      </c>
      <c r="H29">
        <f t="shared" si="5"/>
        <v>-1.0314308325106221</v>
      </c>
      <c r="O29">
        <f t="shared" si="1"/>
        <v>-0.85805931820175374</v>
      </c>
      <c r="V29">
        <f t="shared" si="2"/>
        <v>1</v>
      </c>
    </row>
    <row r="30" spans="1:22">
      <c r="A30" s="39">
        <v>44973.552083333336</v>
      </c>
      <c r="B30" s="38">
        <v>100.484282438313</v>
      </c>
      <c r="C30" s="39">
        <v>44973.552083333336</v>
      </c>
      <c r="D30" s="38">
        <v>3.0590000000000002</v>
      </c>
      <c r="E30">
        <f t="shared" si="0"/>
        <v>97.425282438313005</v>
      </c>
      <c r="F30">
        <f t="shared" si="3"/>
        <v>97.429793547003328</v>
      </c>
      <c r="G30">
        <f t="shared" si="4"/>
        <v>3.6390692419630728E-3</v>
      </c>
      <c r="H30">
        <f t="shared" si="5"/>
        <v>-1.2396325517262901</v>
      </c>
      <c r="O30">
        <f t="shared" si="1"/>
        <v>-0.92430294799896728</v>
      </c>
      <c r="V30">
        <f t="shared" si="2"/>
        <v>1</v>
      </c>
    </row>
    <row r="31" spans="1:22">
      <c r="A31" s="39">
        <v>44973.555555555555</v>
      </c>
      <c r="B31" s="38">
        <v>100.47828787517101</v>
      </c>
      <c r="C31" s="39">
        <v>44973.555555555555</v>
      </c>
      <c r="D31" s="38">
        <v>3.0594960159362499</v>
      </c>
      <c r="E31">
        <f t="shared" si="0"/>
        <v>97.418791859234759</v>
      </c>
      <c r="F31">
        <f t="shared" si="3"/>
        <v>97.424659416866916</v>
      </c>
      <c r="G31">
        <f t="shared" si="4"/>
        <v>4.5578338457398452E-3</v>
      </c>
      <c r="H31" s="7">
        <f t="shared" si="5"/>
        <v>-1.2873566327219159</v>
      </c>
      <c r="J31" s="7">
        <f>B31</f>
        <v>100.47828787517101</v>
      </c>
      <c r="L31" s="4">
        <f>D31</f>
        <v>3.0594960159362499</v>
      </c>
      <c r="O31">
        <f t="shared" si="1"/>
        <v>-1.1989126283992846</v>
      </c>
      <c r="V31">
        <f t="shared" si="2"/>
        <v>1.0001621497012911</v>
      </c>
    </row>
    <row r="32" spans="1:22">
      <c r="A32" s="39">
        <v>44973.559027777781</v>
      </c>
      <c r="B32" s="38">
        <v>100.472790645016</v>
      </c>
      <c r="C32" s="39">
        <v>44973.559027777781</v>
      </c>
      <c r="D32" s="38">
        <v>3.05978095238095</v>
      </c>
      <c r="E32">
        <f t="shared" si="0"/>
        <v>97.413009692635057</v>
      </c>
      <c r="F32">
        <f t="shared" si="3"/>
        <v>97.419027996727607</v>
      </c>
      <c r="G32">
        <f t="shared" si="4"/>
        <v>5.0131089691953044E-3</v>
      </c>
      <c r="H32">
        <f t="shared" si="5"/>
        <v>-1.2005133200835829</v>
      </c>
      <c r="O32">
        <f t="shared" si="1"/>
        <v>-1.0994460310001841</v>
      </c>
      <c r="V32">
        <f t="shared" si="2"/>
        <v>1.0000931318240704</v>
      </c>
    </row>
    <row r="33" spans="1:22">
      <c r="A33" s="39">
        <v>44973.5625</v>
      </c>
      <c r="B33" s="38">
        <v>100.467210110127</v>
      </c>
      <c r="C33" s="39">
        <v>44973.5625</v>
      </c>
      <c r="D33" s="38">
        <v>3.0591072398189998</v>
      </c>
      <c r="E33">
        <f t="shared" si="0"/>
        <v>97.408102870307999</v>
      </c>
      <c r="F33">
        <f t="shared" si="3"/>
        <v>97.413301474059267</v>
      </c>
      <c r="G33">
        <f t="shared" si="4"/>
        <v>4.3686361997563568E-3</v>
      </c>
      <c r="H33">
        <f t="shared" si="5"/>
        <v>-1.1899832152555103</v>
      </c>
      <c r="O33">
        <f t="shared" si="1"/>
        <v>-1.1161069778012234</v>
      </c>
      <c r="V33">
        <f t="shared" si="2"/>
        <v>0.99977981673445415</v>
      </c>
    </row>
    <row r="34" spans="1:22">
      <c r="A34" s="39">
        <v>44973.565972222219</v>
      </c>
      <c r="B34" s="38">
        <v>100.46378862499</v>
      </c>
      <c r="C34" s="39">
        <v>44973.565972222219</v>
      </c>
      <c r="D34" s="38">
        <v>3.0588310679611599</v>
      </c>
      <c r="E34">
        <f t="shared" si="0"/>
        <v>97.404957557028837</v>
      </c>
      <c r="F34">
        <f t="shared" si="3"/>
        <v>97.408690039990631</v>
      </c>
      <c r="G34">
        <f t="shared" si="4"/>
        <v>3.3133868002788382E-3</v>
      </c>
      <c r="H34">
        <f t="shared" si="5"/>
        <v>-1.1264857340170173</v>
      </c>
      <c r="O34">
        <f t="shared" si="1"/>
        <v>-0.68429702739933873</v>
      </c>
      <c r="V34">
        <f t="shared" si="2"/>
        <v>0.99990972141994727</v>
      </c>
    </row>
    <row r="35" spans="1:22">
      <c r="A35" s="39">
        <v>44973.569444444445</v>
      </c>
      <c r="B35" s="38">
        <v>100.46595473041</v>
      </c>
      <c r="C35" s="39">
        <v>44973.569444444445</v>
      </c>
      <c r="D35" s="38">
        <v>3.0594319999999899</v>
      </c>
      <c r="E35">
        <f t="shared" si="0"/>
        <v>97.406522730410018</v>
      </c>
      <c r="F35">
        <f t="shared" si="3"/>
        <v>97.406527719248956</v>
      </c>
      <c r="G35">
        <f t="shared" si="4"/>
        <v>1.2840736148171882E-3</v>
      </c>
      <c r="H35">
        <f t="shared" si="5"/>
        <v>-3.8851658353812914E-3</v>
      </c>
      <c r="O35">
        <f t="shared" si="1"/>
        <v>0.4332210840004791</v>
      </c>
      <c r="V35">
        <f t="shared" si="2"/>
        <v>1.00019645806698</v>
      </c>
    </row>
    <row r="36" spans="1:22">
      <c r="A36" s="39">
        <v>44973.572916666664</v>
      </c>
      <c r="B36" s="38">
        <v>100.48674804799199</v>
      </c>
      <c r="C36" s="39">
        <v>44973.572916666664</v>
      </c>
      <c r="D36" s="38">
        <v>3.0591076666666601</v>
      </c>
      <c r="E36">
        <f t="shared" si="0"/>
        <v>97.427640381325332</v>
      </c>
      <c r="F36">
        <f t="shared" si="3"/>
        <v>97.413040222921396</v>
      </c>
      <c r="G36">
        <f t="shared" si="4"/>
        <v>1.0343626410929714E-2</v>
      </c>
      <c r="H36" s="4">
        <f t="shared" si="5"/>
        <v>1.4115125415308285</v>
      </c>
      <c r="I36" s="4">
        <f>B36</f>
        <v>100.48674804799199</v>
      </c>
      <c r="J36">
        <f>J31</f>
        <v>100.47828787517101</v>
      </c>
      <c r="K36">
        <f t="shared" si="7"/>
        <v>-8.460172820988987E-3</v>
      </c>
      <c r="L36">
        <f>L31</f>
        <v>3.0594960159362499</v>
      </c>
      <c r="M36" s="7">
        <f>D36</f>
        <v>3.0591076666666601</v>
      </c>
      <c r="N36">
        <f t="shared" si="9"/>
        <v>3.8834926958974947E-4</v>
      </c>
      <c r="O36" s="51">
        <f t="shared" si="1"/>
        <v>4.1586635163980645</v>
      </c>
      <c r="P36">
        <f>AVERAGE(P15:P19)</f>
        <v>100.5072532869775</v>
      </c>
      <c r="Q36" s="32">
        <f>B36</f>
        <v>100.48674804799199</v>
      </c>
      <c r="R36">
        <f t="shared" ref="R36:R48" si="13">Q36-P36</f>
        <v>-2.0505238985506935E-2</v>
      </c>
      <c r="S36" s="51">
        <f>D36</f>
        <v>3.0591076666666601</v>
      </c>
      <c r="V36">
        <f t="shared" si="2"/>
        <v>0.99989398903674609</v>
      </c>
    </row>
    <row r="37" spans="1:22">
      <c r="A37" s="39">
        <v>44973.576388888891</v>
      </c>
      <c r="B37" s="38">
        <v>100.473702533509</v>
      </c>
      <c r="C37" s="39">
        <v>44973.576388888891</v>
      </c>
      <c r="D37" s="38">
        <v>3.0591911764705801</v>
      </c>
      <c r="E37">
        <f t="shared" si="0"/>
        <v>97.414511357038421</v>
      </c>
      <c r="F37">
        <f t="shared" si="3"/>
        <v>97.416224822924576</v>
      </c>
      <c r="G37">
        <f t="shared" si="4"/>
        <v>8.7059661172697554E-3</v>
      </c>
      <c r="H37">
        <f t="shared" si="5"/>
        <v>-0.19681513379154028</v>
      </c>
      <c r="O37" s="32">
        <f t="shared" si="1"/>
        <v>-2.6091028965993246</v>
      </c>
      <c r="P37" s="46">
        <f>B37</f>
        <v>100.473702533509</v>
      </c>
      <c r="R37" s="45"/>
      <c r="S37" s="45" t="s">
        <v>40</v>
      </c>
      <c r="T37" s="32">
        <f>D37</f>
        <v>3.0591911764705801</v>
      </c>
      <c r="U37" s="45" t="s">
        <v>40</v>
      </c>
      <c r="V37" s="4">
        <f t="shared" si="2"/>
        <v>1.0000272987462422</v>
      </c>
    </row>
    <row r="38" spans="1:22">
      <c r="A38" s="39">
        <v>44973.579861111109</v>
      </c>
      <c r="B38" s="38">
        <v>100.47266179468799</v>
      </c>
      <c r="C38" s="39">
        <v>44973.579861111109</v>
      </c>
      <c r="D38" s="38">
        <v>3.0592116343490301</v>
      </c>
      <c r="E38">
        <f t="shared" si="0"/>
        <v>97.413450160338968</v>
      </c>
      <c r="F38">
        <f t="shared" si="3"/>
        <v>97.418533966234236</v>
      </c>
      <c r="G38">
        <f t="shared" si="4"/>
        <v>6.453765385012725E-3</v>
      </c>
      <c r="H38">
        <f t="shared" si="5"/>
        <v>-0.78772710068972818</v>
      </c>
      <c r="O38">
        <f t="shared" si="1"/>
        <v>-0.20814776420081671</v>
      </c>
      <c r="V38">
        <f t="shared" si="2"/>
        <v>1.0000066873488023</v>
      </c>
    </row>
    <row r="39" spans="1:22">
      <c r="A39" s="39">
        <v>44973.583333333336</v>
      </c>
      <c r="B39" s="38">
        <v>100.47892139463499</v>
      </c>
      <c r="C39" s="39">
        <v>44973.583333333336</v>
      </c>
      <c r="D39" s="38">
        <v>3.0590839464882902</v>
      </c>
      <c r="E39">
        <f t="shared" si="0"/>
        <v>97.419837448146708</v>
      </c>
      <c r="F39">
        <f t="shared" si="3"/>
        <v>97.415932988508033</v>
      </c>
      <c r="G39">
        <f t="shared" si="4"/>
        <v>2.7946542315964024E-3</v>
      </c>
      <c r="H39" s="4">
        <f t="shared" si="5"/>
        <v>1.3971172514052141</v>
      </c>
      <c r="I39" s="4">
        <f t="shared" ref="I39:I40" si="14">B39</f>
        <v>100.47892139463499</v>
      </c>
      <c r="M39" s="7">
        <f t="shared" ref="M39:M40" si="15">D39</f>
        <v>3.0590839464882902</v>
      </c>
      <c r="O39">
        <f t="shared" si="1"/>
        <v>1.2519199894001076</v>
      </c>
      <c r="V39">
        <f t="shared" si="2"/>
        <v>0.99995826118752096</v>
      </c>
    </row>
    <row r="40" spans="1:22">
      <c r="A40" s="39">
        <v>44973.586805555555</v>
      </c>
      <c r="B40" s="38">
        <v>100.49497517192999</v>
      </c>
      <c r="C40" s="39">
        <v>44973.586805555555</v>
      </c>
      <c r="D40" s="38">
        <v>3.0584368770764101</v>
      </c>
      <c r="E40">
        <f t="shared" si="0"/>
        <v>97.436538294853591</v>
      </c>
      <c r="F40">
        <f t="shared" si="3"/>
        <v>97.423275301113094</v>
      </c>
      <c r="G40">
        <f t="shared" si="4"/>
        <v>9.7341191556699434E-3</v>
      </c>
      <c r="H40" s="4">
        <f t="shared" si="5"/>
        <v>1.3625263394039779</v>
      </c>
      <c r="I40" s="4">
        <f t="shared" si="14"/>
        <v>100.49497517192999</v>
      </c>
      <c r="M40" s="7">
        <f t="shared" si="15"/>
        <v>3.0584368770764101</v>
      </c>
      <c r="O40" s="51">
        <f t="shared" si="1"/>
        <v>3.2107554589998699</v>
      </c>
      <c r="P40">
        <f>P37</f>
        <v>100.473702533509</v>
      </c>
      <c r="Q40" s="32">
        <f t="shared" ref="Q40:Q41" si="16">B40</f>
        <v>100.49497517192999</v>
      </c>
      <c r="R40">
        <f t="shared" si="13"/>
        <v>2.1272638420995804E-2</v>
      </c>
      <c r="S40" s="51">
        <f t="shared" ref="S40:S41" si="17">D40</f>
        <v>3.0584368770764101</v>
      </c>
      <c r="V40">
        <f t="shared" si="2"/>
        <v>0.99978847608525978</v>
      </c>
    </row>
    <row r="41" spans="1:22">
      <c r="A41" s="39">
        <v>44973.590277777781</v>
      </c>
      <c r="B41" s="38">
        <v>100.506151020373</v>
      </c>
      <c r="C41" s="39">
        <v>44973.590277777781</v>
      </c>
      <c r="D41" s="38">
        <v>3.0572656666666602</v>
      </c>
      <c r="E41">
        <f t="shared" si="0"/>
        <v>97.448885353706331</v>
      </c>
      <c r="F41">
        <f t="shared" si="3"/>
        <v>97.435087032235529</v>
      </c>
      <c r="G41">
        <f t="shared" si="4"/>
        <v>1.1903075981725332E-2</v>
      </c>
      <c r="H41">
        <f t="shared" si="5"/>
        <v>1.1592231698752431</v>
      </c>
      <c r="O41" s="51">
        <f t="shared" si="1"/>
        <v>2.2351696886005357</v>
      </c>
      <c r="Q41" s="32">
        <f t="shared" si="16"/>
        <v>100.506151020373</v>
      </c>
      <c r="S41" s="51">
        <f t="shared" si="17"/>
        <v>3.0572656666666602</v>
      </c>
      <c r="V41">
        <f t="shared" si="2"/>
        <v>0.99961705588285032</v>
      </c>
    </row>
    <row r="42" spans="1:22">
      <c r="A42" s="39">
        <v>44973.59375</v>
      </c>
      <c r="B42" s="38">
        <v>100.49417796295501</v>
      </c>
      <c r="C42" s="39">
        <v>44973.59375</v>
      </c>
      <c r="D42" s="38">
        <v>3.0576316666666599</v>
      </c>
      <c r="E42">
        <f t="shared" si="0"/>
        <v>97.436546296288341</v>
      </c>
      <c r="F42">
        <f t="shared" si="3"/>
        <v>97.440656648282754</v>
      </c>
      <c r="G42">
        <f t="shared" si="4"/>
        <v>5.818574322331062E-3</v>
      </c>
      <c r="H42">
        <f t="shared" si="5"/>
        <v>-0.70641909284168114</v>
      </c>
      <c r="O42" s="32">
        <f t="shared" si="1"/>
        <v>-2.3946114835979415</v>
      </c>
      <c r="P42" s="46">
        <f>B42</f>
        <v>100.49417796295501</v>
      </c>
      <c r="Q42">
        <f>Q41</f>
        <v>100.506151020373</v>
      </c>
      <c r="R42">
        <f t="shared" si="13"/>
        <v>1.1973057417989708E-2</v>
      </c>
      <c r="S42" s="45" t="s">
        <v>40</v>
      </c>
      <c r="T42" s="32">
        <f>D42</f>
        <v>3.0576316666666599</v>
      </c>
      <c r="U42" s="45" t="s">
        <v>40</v>
      </c>
      <c r="V42" s="4">
        <f t="shared" si="2"/>
        <v>1.0001197148170635</v>
      </c>
    </row>
    <row r="43" spans="1:22">
      <c r="A43" s="39">
        <v>44973.597222222219</v>
      </c>
      <c r="B43" s="38">
        <v>100.501235262149</v>
      </c>
      <c r="C43" s="39">
        <v>44973.597222222219</v>
      </c>
      <c r="D43" s="38">
        <v>3.0577142857142801</v>
      </c>
      <c r="E43">
        <f t="shared" si="0"/>
        <v>97.443520976434712</v>
      </c>
      <c r="F43">
        <f t="shared" si="3"/>
        <v>97.44298420880979</v>
      </c>
      <c r="G43">
        <f t="shared" si="4"/>
        <v>5.0516778799047967E-3</v>
      </c>
      <c r="H43">
        <f t="shared" si="5"/>
        <v>0.10625531510181702</v>
      </c>
      <c r="O43">
        <f t="shared" si="1"/>
        <v>1.4114598387976685</v>
      </c>
      <c r="V43">
        <f t="shared" si="2"/>
        <v>1.0000270206017687</v>
      </c>
    </row>
    <row r="44" spans="1:22">
      <c r="A44" s="39">
        <v>44973.600694444445</v>
      </c>
      <c r="B44" s="38">
        <v>100.508611877516</v>
      </c>
      <c r="C44" s="39">
        <v>44973.600694444445</v>
      </c>
      <c r="D44" s="38">
        <v>3.0576264976958498</v>
      </c>
      <c r="E44">
        <f t="shared" si="0"/>
        <v>97.450985379820153</v>
      </c>
      <c r="F44">
        <f t="shared" si="3"/>
        <v>97.443684217514416</v>
      </c>
      <c r="G44">
        <f t="shared" si="4"/>
        <v>5.8958612063737805E-3</v>
      </c>
      <c r="H44">
        <f t="shared" si="5"/>
        <v>1.2383538299449548</v>
      </c>
      <c r="O44">
        <f t="shared" si="1"/>
        <v>1.4753230734015688</v>
      </c>
      <c r="V44">
        <f t="shared" si="2"/>
        <v>0.99997128965945559</v>
      </c>
    </row>
    <row r="45" spans="1:22">
      <c r="A45" s="39">
        <v>44973.604166666664</v>
      </c>
      <c r="B45" s="38">
        <v>100.522552858577</v>
      </c>
      <c r="C45" s="39">
        <v>44973.604166666664</v>
      </c>
      <c r="D45" s="38">
        <v>3.0572096989966502</v>
      </c>
      <c r="E45">
        <f t="shared" si="0"/>
        <v>97.465343159580357</v>
      </c>
      <c r="F45">
        <f t="shared" si="3"/>
        <v>97.453283171945074</v>
      </c>
      <c r="G45">
        <f t="shared" si="4"/>
        <v>9.0558197051224237E-3</v>
      </c>
      <c r="H45" s="4">
        <f t="shared" si="5"/>
        <v>1.331738928996232</v>
      </c>
      <c r="I45" s="4">
        <f t="shared" ref="I45:I47" si="18">B45</f>
        <v>100.522552858577</v>
      </c>
      <c r="M45" s="7">
        <f t="shared" ref="M45:M47" si="19">D45</f>
        <v>3.0572096989966502</v>
      </c>
      <c r="O45" s="51">
        <f t="shared" si="1"/>
        <v>2.788196212199523</v>
      </c>
      <c r="Q45" s="32">
        <f t="shared" ref="Q45:Q47" si="20">B45</f>
        <v>100.522552858577</v>
      </c>
      <c r="S45" s="51">
        <f t="shared" ref="S45:S47" si="21">D45</f>
        <v>3.0572096989966502</v>
      </c>
      <c r="V45">
        <f t="shared" si="2"/>
        <v>0.99986368554186922</v>
      </c>
    </row>
    <row r="46" spans="1:22">
      <c r="A46" s="39">
        <v>44973.607638888891</v>
      </c>
      <c r="B46" s="38">
        <v>100.55009707570299</v>
      </c>
      <c r="C46" s="39">
        <v>44973.607638888891</v>
      </c>
      <c r="D46" s="38">
        <v>3.0563792763157802</v>
      </c>
      <c r="E46">
        <f t="shared" si="0"/>
        <v>97.493717799387213</v>
      </c>
      <c r="F46">
        <f t="shared" si="3"/>
        <v>97.470015446262593</v>
      </c>
      <c r="G46">
        <f t="shared" si="4"/>
        <v>1.7755517783577743E-2</v>
      </c>
      <c r="H46" s="4">
        <f t="shared" si="5"/>
        <v>1.334928860623934</v>
      </c>
      <c r="I46" s="4">
        <f t="shared" si="18"/>
        <v>100.55009707570299</v>
      </c>
      <c r="M46" s="7">
        <f t="shared" si="19"/>
        <v>3.0563792763157802</v>
      </c>
      <c r="O46" s="51">
        <f t="shared" si="1"/>
        <v>5.5088434251985063</v>
      </c>
      <c r="Q46" s="32">
        <f t="shared" si="20"/>
        <v>100.55009707570299</v>
      </c>
      <c r="S46" s="51">
        <f t="shared" si="21"/>
        <v>3.0563792763157802</v>
      </c>
      <c r="V46">
        <f t="shared" si="2"/>
        <v>0.9997283723517093</v>
      </c>
    </row>
    <row r="47" spans="1:22">
      <c r="A47" s="39">
        <v>44973.611111111109</v>
      </c>
      <c r="B47" s="38">
        <v>100.72763335183301</v>
      </c>
      <c r="C47" s="39">
        <v>44973.611111111109</v>
      </c>
      <c r="D47" s="38">
        <v>3.04846801346801</v>
      </c>
      <c r="E47">
        <f t="shared" si="0"/>
        <v>97.679165338364996</v>
      </c>
      <c r="F47">
        <f t="shared" si="3"/>
        <v>97.546075432444184</v>
      </c>
      <c r="G47">
        <f t="shared" si="4"/>
        <v>9.4819028819990298E-2</v>
      </c>
      <c r="H47" s="4">
        <f t="shared" si="5"/>
        <v>1.4036202181892985</v>
      </c>
      <c r="I47" s="4">
        <f t="shared" si="18"/>
        <v>100.72763335183301</v>
      </c>
      <c r="M47" s="7">
        <f t="shared" si="19"/>
        <v>3.04846801346801</v>
      </c>
      <c r="O47" s="51">
        <f t="shared" si="1"/>
        <v>35.507255226002599</v>
      </c>
      <c r="Q47" s="32">
        <f t="shared" si="20"/>
        <v>100.72763335183301</v>
      </c>
      <c r="S47" s="51">
        <f t="shared" si="21"/>
        <v>3.04846801346801</v>
      </c>
      <c r="V47">
        <f t="shared" si="2"/>
        <v>0.99741155722750918</v>
      </c>
    </row>
    <row r="48" spans="1:22">
      <c r="A48" s="39">
        <v>44973.614583333336</v>
      </c>
      <c r="B48" s="38">
        <v>100.69897829465999</v>
      </c>
      <c r="C48" s="39">
        <v>44973.614583333336</v>
      </c>
      <c r="D48" s="38">
        <v>3.0471466666666598</v>
      </c>
      <c r="E48">
        <f t="shared" si="0"/>
        <v>97.651831627993332</v>
      </c>
      <c r="F48">
        <f t="shared" si="3"/>
        <v>97.608238255248509</v>
      </c>
      <c r="G48">
        <f t="shared" si="4"/>
        <v>8.1743436183710813E-2</v>
      </c>
      <c r="H48">
        <f t="shared" si="5"/>
        <v>0.53329508496377531</v>
      </c>
      <c r="O48" s="32">
        <f t="shared" si="1"/>
        <v>-5.7310114346023511</v>
      </c>
      <c r="P48" s="46">
        <f t="shared" ref="P48:P49" si="22">B48</f>
        <v>100.69897829465999</v>
      </c>
      <c r="Q48">
        <f>AVERAGE(Q45:Q47)</f>
        <v>100.60009442870432</v>
      </c>
      <c r="R48">
        <f t="shared" si="13"/>
        <v>-9.8883865955670558E-2</v>
      </c>
      <c r="S48">
        <f>AVERAGE(S36:S47)</f>
        <v>3.0561445331983621</v>
      </c>
      <c r="T48" s="32">
        <f t="shared" ref="T48:T49" si="23">D48</f>
        <v>3.0471466666666598</v>
      </c>
      <c r="U48">
        <f t="shared" ref="U48:U53" si="24">S48-T48</f>
        <v>8.9978665317023143E-3</v>
      </c>
      <c r="V48">
        <f t="shared" si="2"/>
        <v>0.99956655382457271</v>
      </c>
    </row>
    <row r="49" spans="1:22">
      <c r="A49" s="39">
        <v>44973.618055555555</v>
      </c>
      <c r="B49" s="38">
        <v>100.65586104101401</v>
      </c>
      <c r="C49" s="39">
        <v>44973.618055555555</v>
      </c>
      <c r="D49" s="38">
        <v>3.0530173010380599</v>
      </c>
      <c r="E49">
        <f t="shared" si="0"/>
        <v>97.602843739975953</v>
      </c>
      <c r="F49">
        <f t="shared" si="3"/>
        <v>97.644613568778098</v>
      </c>
      <c r="G49">
        <f t="shared" si="4"/>
        <v>3.1573426371878176E-2</v>
      </c>
      <c r="H49" s="7">
        <f t="shared" si="5"/>
        <v>-1.3229425375051813</v>
      </c>
      <c r="I49">
        <f>AVERAGE(I39:I47)</f>
        <v>100.55483597053559</v>
      </c>
      <c r="J49" s="7">
        <f>B49</f>
        <v>100.65586104101401</v>
      </c>
      <c r="K49">
        <f t="shared" si="7"/>
        <v>0.10102507047841414</v>
      </c>
      <c r="L49" s="4">
        <f>D49</f>
        <v>3.0530173010380599</v>
      </c>
      <c r="O49" s="32">
        <f t="shared" si="1"/>
        <v>-8.623450729197657</v>
      </c>
      <c r="P49" s="46">
        <f t="shared" si="22"/>
        <v>100.65586104101401</v>
      </c>
      <c r="R49" s="45" t="s">
        <v>40</v>
      </c>
      <c r="T49" s="32">
        <f t="shared" si="23"/>
        <v>3.0530173010380599</v>
      </c>
      <c r="V49">
        <f t="shared" si="2"/>
        <v>1.0019266005261973</v>
      </c>
    </row>
    <row r="50" spans="1:22">
      <c r="A50" s="39">
        <v>44973.621527777781</v>
      </c>
      <c r="B50" s="38">
        <v>100.67027971543</v>
      </c>
      <c r="C50" s="39">
        <v>44973.621527777781</v>
      </c>
      <c r="D50" s="38">
        <v>3.0520469648562298</v>
      </c>
      <c r="E50">
        <f t="shared" si="0"/>
        <v>97.618232750573767</v>
      </c>
      <c r="F50">
        <f t="shared" si="3"/>
        <v>97.624302706181027</v>
      </c>
      <c r="G50">
        <f t="shared" si="4"/>
        <v>2.0454609324164649E-2</v>
      </c>
      <c r="H50">
        <f t="shared" si="5"/>
        <v>-0.29675245862986416</v>
      </c>
      <c r="O50" s="51">
        <f t="shared" si="1"/>
        <v>2.8837348831984855</v>
      </c>
      <c r="P50">
        <f>P49</f>
        <v>100.65586104101401</v>
      </c>
      <c r="Q50" s="32">
        <f t="shared" ref="Q50:Q51" si="25">B50</f>
        <v>100.67027971543</v>
      </c>
      <c r="R50">
        <f>Q50-P50</f>
        <v>1.4418674415992427E-2</v>
      </c>
      <c r="S50" s="51">
        <f t="shared" ref="S50:S51" si="26">D50</f>
        <v>3.0520469648562298</v>
      </c>
      <c r="V50">
        <f t="shared" si="2"/>
        <v>0.99968217141072202</v>
      </c>
    </row>
    <row r="51" spans="1:22">
      <c r="A51" s="39">
        <v>44973.625</v>
      </c>
      <c r="B51" s="38">
        <v>100.694212872107</v>
      </c>
      <c r="C51" s="39">
        <v>44973.625</v>
      </c>
      <c r="D51" s="38">
        <v>3.0514334448160501</v>
      </c>
      <c r="E51">
        <f t="shared" si="0"/>
        <v>97.642779427290947</v>
      </c>
      <c r="F51">
        <f t="shared" si="3"/>
        <v>97.62128530594687</v>
      </c>
      <c r="G51">
        <f t="shared" si="4"/>
        <v>1.6445938729865276E-2</v>
      </c>
      <c r="H51" s="4">
        <f t="shared" si="5"/>
        <v>1.3069561851792675</v>
      </c>
      <c r="I51" s="4">
        <f>B51</f>
        <v>100.694212872107</v>
      </c>
      <c r="L51">
        <f>L49</f>
        <v>3.0530173010380599</v>
      </c>
      <c r="M51" s="7">
        <f>D51</f>
        <v>3.0514334448160501</v>
      </c>
      <c r="N51">
        <f t="shared" si="9"/>
        <v>1.5838562220098495E-3</v>
      </c>
      <c r="O51" s="51">
        <f t="shared" si="1"/>
        <v>4.7866313354006707</v>
      </c>
      <c r="Q51" s="32">
        <f t="shared" si="25"/>
        <v>100.694212872107</v>
      </c>
      <c r="R51" s="45"/>
      <c r="S51" s="51">
        <f t="shared" si="26"/>
        <v>3.0514334448160501</v>
      </c>
      <c r="V51">
        <f t="shared" si="2"/>
        <v>0.99979898079969132</v>
      </c>
    </row>
    <row r="52" spans="1:22">
      <c r="A52" s="39">
        <v>44973.628472222219</v>
      </c>
      <c r="B52" s="38">
        <v>100.70279882014199</v>
      </c>
      <c r="C52" s="39">
        <v>44973.628472222219</v>
      </c>
      <c r="D52" s="38">
        <v>3.0544814189189098</v>
      </c>
      <c r="E52">
        <f t="shared" si="0"/>
        <v>97.648317401223082</v>
      </c>
      <c r="F52">
        <f t="shared" si="3"/>
        <v>97.636443193029265</v>
      </c>
      <c r="G52">
        <f t="shared" si="4"/>
        <v>1.3073700053593641E-2</v>
      </c>
      <c r="H52">
        <f t="shared" si="5"/>
        <v>0.90825153897825894</v>
      </c>
      <c r="O52">
        <f t="shared" si="1"/>
        <v>1.717189606998204</v>
      </c>
      <c r="V52">
        <f t="shared" si="2"/>
        <v>1.0009988663223306</v>
      </c>
    </row>
    <row r="53" spans="1:22">
      <c r="A53" s="39">
        <v>44973.631944444445</v>
      </c>
      <c r="B53" s="38">
        <v>100.68772528275299</v>
      </c>
      <c r="C53" s="39">
        <v>44973.631944444445</v>
      </c>
      <c r="D53" s="38">
        <v>3.0513431372549</v>
      </c>
      <c r="E53">
        <f t="shared" si="0"/>
        <v>97.636382145498089</v>
      </c>
      <c r="F53">
        <f t="shared" si="3"/>
        <v>97.642492991337363</v>
      </c>
      <c r="G53">
        <f t="shared" si="4"/>
        <v>4.8767555110521789E-3</v>
      </c>
      <c r="H53" s="7">
        <f t="shared" si="5"/>
        <v>-1.2530556074473691</v>
      </c>
      <c r="I53">
        <f>I51</f>
        <v>100.694212872107</v>
      </c>
      <c r="J53" s="7">
        <f>B53</f>
        <v>100.68772528275299</v>
      </c>
      <c r="K53">
        <f t="shared" si="7"/>
        <v>-6.4875893540090601E-3</v>
      </c>
      <c r="L53" s="4">
        <f>D53</f>
        <v>3.0513431372549</v>
      </c>
      <c r="O53" s="32">
        <f t="shared" si="1"/>
        <v>-3.014707477800016</v>
      </c>
      <c r="P53" s="46">
        <f>B53</f>
        <v>100.68772528275299</v>
      </c>
      <c r="Q53">
        <f>Q51</f>
        <v>100.694212872107</v>
      </c>
      <c r="R53">
        <f t="shared" ref="R53" si="27">Q53-P53</f>
        <v>6.4875893540090601E-3</v>
      </c>
      <c r="S53">
        <f>AVERAGE(S50:S51)</f>
        <v>3.0517402048361397</v>
      </c>
      <c r="T53" s="32">
        <f>D53</f>
        <v>3.0513431372549</v>
      </c>
      <c r="U53">
        <f t="shared" si="24"/>
        <v>3.9706758123969621E-4</v>
      </c>
      <c r="V53">
        <f t="shared" si="2"/>
        <v>0.9989725648208001</v>
      </c>
    </row>
    <row r="54" spans="1:22">
      <c r="A54" s="39">
        <v>44973.635416666664</v>
      </c>
      <c r="B54" s="38">
        <v>100.69</v>
      </c>
      <c r="C54" s="39">
        <v>44973.635416666664</v>
      </c>
      <c r="D54" s="38">
        <v>3.05507651006711</v>
      </c>
      <c r="E54">
        <f t="shared" si="0"/>
        <v>97.634923489932888</v>
      </c>
      <c r="F54">
        <f t="shared" si="3"/>
        <v>97.639874345551348</v>
      </c>
      <c r="G54">
        <f t="shared" si="4"/>
        <v>5.9997672633421767E-3</v>
      </c>
      <c r="H54">
        <f t="shared" si="5"/>
        <v>-0.82517461114027568</v>
      </c>
      <c r="O54">
        <f t="shared" si="1"/>
        <v>0.45494344940095743</v>
      </c>
      <c r="V54">
        <f t="shared" si="2"/>
        <v>1.0012235178556708</v>
      </c>
    </row>
    <row r="55" spans="1:22">
      <c r="A55" s="39">
        <v>44973.642361111109</v>
      </c>
      <c r="B55" s="38">
        <v>100.69</v>
      </c>
      <c r="C55" s="39">
        <v>44973.638888888891</v>
      </c>
      <c r="D55" s="38">
        <v>3.0530365448504901</v>
      </c>
      <c r="E55">
        <f t="shared" si="0"/>
        <v>97.636963455149512</v>
      </c>
      <c r="F55">
        <f t="shared" si="3"/>
        <v>97.636089696860154</v>
      </c>
      <c r="G55">
        <f t="shared" si="4"/>
        <v>8.5810223774263365E-4</v>
      </c>
      <c r="H55">
        <f t="shared" si="5"/>
        <v>1.0182449723675273</v>
      </c>
      <c r="O55">
        <f t="shared" si="1"/>
        <v>0</v>
      </c>
      <c r="V55">
        <f t="shared" si="2"/>
        <v>0.99933227033434424</v>
      </c>
    </row>
    <row r="56" spans="1:22">
      <c r="C56" s="39">
        <v>44973.642361111109</v>
      </c>
      <c r="D56" s="38">
        <v>3.0533110367892902</v>
      </c>
      <c r="E56">
        <f t="shared" si="0"/>
        <v>-3.0533110367892902</v>
      </c>
      <c r="F56">
        <f t="shared" si="3"/>
        <v>64.072858636097706</v>
      </c>
      <c r="G56">
        <f t="shared" si="4"/>
        <v>47.465369778083307</v>
      </c>
      <c r="H56" s="7">
        <f t="shared" si="5"/>
        <v>-1.4142135621554115</v>
      </c>
      <c r="J56" s="7">
        <f>B56</f>
        <v>0</v>
      </c>
      <c r="L56" s="4">
        <f>D56</f>
        <v>3.0533110367892902</v>
      </c>
      <c r="O56" s="32">
        <f t="shared" si="1"/>
        <v>-20138</v>
      </c>
      <c r="P56" s="46">
        <f>B56</f>
        <v>0</v>
      </c>
      <c r="T56" s="32">
        <f>D56</f>
        <v>3.0533110367892902</v>
      </c>
      <c r="V56">
        <f t="shared" si="2"/>
        <v>1.0000899078457686</v>
      </c>
    </row>
    <row r="57" spans="1:22">
      <c r="C57" s="39">
        <v>44973.645833333336</v>
      </c>
      <c r="D57" s="38">
        <v>3.0532593220338899</v>
      </c>
      <c r="E57">
        <f t="shared" si="0"/>
        <v>-3.0532593220338899</v>
      </c>
      <c r="F57">
        <f t="shared" si="3"/>
        <v>30.510131032108774</v>
      </c>
      <c r="G57">
        <f t="shared" si="4"/>
        <v>47.465838405909814</v>
      </c>
      <c r="H57">
        <f t="shared" si="5"/>
        <v>-0.70710623642884596</v>
      </c>
      <c r="L57">
        <f>AVERAGE(L53:L56)</f>
        <v>3.0523270870220953</v>
      </c>
      <c r="M57">
        <f>D57</f>
        <v>3.0532593220338899</v>
      </c>
      <c r="N57">
        <f t="shared" si="9"/>
        <v>-9.3223501179462431E-4</v>
      </c>
    </row>
    <row r="59" spans="1:22">
      <c r="I59" s="37" t="s">
        <v>63</v>
      </c>
      <c r="K59">
        <f>SUM(K7:K49)*10000</f>
        <v>413.45510498416616</v>
      </c>
      <c r="L59" s="37" t="s">
        <v>63</v>
      </c>
      <c r="N59">
        <f>SUM(N10:N57)*100</f>
        <v>0.2485126389064618</v>
      </c>
      <c r="Q59" s="45" t="s">
        <v>45</v>
      </c>
      <c r="R59">
        <f>SUM(R13:R53)*10000</f>
        <v>-477.70906081183284</v>
      </c>
      <c r="T59" s="45" t="s">
        <v>45</v>
      </c>
      <c r="U59">
        <f>SUM(U13:U53)*100</f>
        <v>0.77024453838419049</v>
      </c>
    </row>
  </sheetData>
  <autoFilter ref="A1:U57" xr:uid="{6D7A993A-91A2-4EC6-9686-CA0994C2CED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F757-96FF-45E7-8763-CF39F1ACA713}">
  <dimension ref="A1:S16"/>
  <sheetViews>
    <sheetView tabSelected="1" workbookViewId="0">
      <selection activeCell="Q14" sqref="Q14"/>
    </sheetView>
  </sheetViews>
  <sheetFormatPr defaultRowHeight="14.4"/>
  <cols>
    <col min="1" max="1" width="14.77734375" bestFit="1" customWidth="1"/>
    <col min="2" max="2" width="12.5546875" customWidth="1"/>
    <col min="3" max="3" width="8.77734375" customWidth="1"/>
    <col min="4" max="4" width="16.33203125" bestFit="1" customWidth="1"/>
    <col min="5" max="5" width="17.5546875" customWidth="1"/>
    <col min="6" max="6" width="14.77734375" customWidth="1"/>
    <col min="7" max="7" width="20.6640625" hidden="1" customWidth="1"/>
    <col min="8" max="8" width="16.6640625" hidden="1" customWidth="1"/>
    <col min="9" max="9" width="15.33203125" customWidth="1"/>
    <col min="12" max="12" width="14.77734375" bestFit="1" customWidth="1"/>
    <col min="14" max="17" width="12.6640625" bestFit="1" customWidth="1"/>
    <col min="18" max="18" width="17.109375" bestFit="1" customWidth="1"/>
    <col min="19" max="19" width="12.44140625" bestFit="1" customWidth="1"/>
  </cols>
  <sheetData>
    <row r="1" spans="1:19">
      <c r="A1" t="s">
        <v>81</v>
      </c>
      <c r="B1" t="s">
        <v>8</v>
      </c>
      <c r="C1" t="s">
        <v>82</v>
      </c>
      <c r="D1" t="s">
        <v>78</v>
      </c>
      <c r="E1" s="43" t="s">
        <v>85</v>
      </c>
      <c r="F1" s="43" t="s">
        <v>83</v>
      </c>
      <c r="G1" s="43" t="s">
        <v>84</v>
      </c>
      <c r="H1" s="43" t="s">
        <v>79</v>
      </c>
      <c r="I1" s="43" t="s">
        <v>80</v>
      </c>
      <c r="L1" s="52" t="s">
        <v>93</v>
      </c>
      <c r="M1" s="52" t="s">
        <v>94</v>
      </c>
      <c r="N1" s="52" t="s">
        <v>92</v>
      </c>
      <c r="O1" s="52" t="s">
        <v>89</v>
      </c>
      <c r="P1" s="43" t="s">
        <v>85</v>
      </c>
      <c r="Q1" s="43" t="s">
        <v>83</v>
      </c>
      <c r="R1" s="43" t="s">
        <v>79</v>
      </c>
      <c r="S1" s="43" t="s">
        <v>80</v>
      </c>
    </row>
    <row r="2" spans="1:19">
      <c r="A2" t="s">
        <v>66</v>
      </c>
      <c r="B2">
        <f>'T2303-20230207'!AV57</f>
        <v>1639.5086185582386</v>
      </c>
      <c r="C2">
        <f>'T2303-20230207'!AZ57</f>
        <v>0.17726928216350579</v>
      </c>
      <c r="D2">
        <f>'T2303-20230207'!BB57</f>
        <v>2.343607451336549E-3</v>
      </c>
      <c r="E2" s="43">
        <f>SUM(B2:B10)</f>
        <v>1161.4264539427666</v>
      </c>
      <c r="F2" s="43">
        <f>SUM(C2:C10)</f>
        <v>0.92044802391737512</v>
      </c>
      <c r="G2" s="43">
        <f>SUM(D2:D9)</f>
        <v>-0.88016429258743889</v>
      </c>
      <c r="H2" s="43">
        <v>8156.5</v>
      </c>
      <c r="I2" s="43">
        <f>F2*H2</f>
        <v>7507.6343070820703</v>
      </c>
      <c r="L2" t="s">
        <v>66</v>
      </c>
      <c r="M2" s="45">
        <f>'T2303-20230207'!BF57</f>
        <v>-977.8031522481001</v>
      </c>
      <c r="N2">
        <f>'T2303-20230207'!BI57</f>
        <v>0.78625960526350624</v>
      </c>
      <c r="O2">
        <f t="shared" ref="O2:O9" si="0">N2*$R$2</f>
        <v>6411.0035693975769</v>
      </c>
      <c r="P2" s="43">
        <f>SUM(M2:M13)</f>
        <v>895.66140308292574</v>
      </c>
      <c r="Q2" s="43">
        <f>SUM(N2:N13)</f>
        <v>7.6089246605083094</v>
      </c>
      <c r="R2" s="43">
        <v>8153.8</v>
      </c>
      <c r="S2" s="43">
        <f>Q2*R2</f>
        <v>62041.649896852658</v>
      </c>
    </row>
    <row r="3" spans="1:19">
      <c r="A3" t="s">
        <v>67</v>
      </c>
      <c r="B3">
        <f>'T2303-20230208'!AH60</f>
        <v>-180.13025097744162</v>
      </c>
      <c r="C3">
        <f>'T2303-20230208'!AK60</f>
        <v>-0.27904854355744746</v>
      </c>
      <c r="D3">
        <f>'T2303-20230208'!AM60</f>
        <v>2.7997234285455086E-3</v>
      </c>
      <c r="L3" s="53" t="s">
        <v>67</v>
      </c>
      <c r="M3" s="53">
        <f>'T2303-20230208'!AQ58</f>
        <v>1354.2301895766684</v>
      </c>
      <c r="N3" s="53">
        <f>'T2303-20230208'!AT58</f>
        <v>-0.17627411721408137</v>
      </c>
      <c r="O3" s="53">
        <f t="shared" si="0"/>
        <v>-1437.3038969401766</v>
      </c>
    </row>
    <row r="4" spans="1:19">
      <c r="A4" t="s">
        <v>68</v>
      </c>
      <c r="B4">
        <f>'T2303-20230209'!AA57</f>
        <v>445.70017068963352</v>
      </c>
      <c r="C4">
        <f>'T2303-20230209'!AD57</f>
        <v>-0.38817155147516935</v>
      </c>
      <c r="D4">
        <f>'T2303-20230209'!AF57</f>
        <v>-6.9304959862761528E-3</v>
      </c>
      <c r="L4" t="s">
        <v>68</v>
      </c>
      <c r="M4">
        <f>'T2303-20230209'!AJ59</f>
        <v>-524.17938718718915</v>
      </c>
      <c r="N4">
        <f>'T2303-20230209'!AM59</f>
        <v>0.48551007049670858</v>
      </c>
      <c r="O4">
        <f t="shared" si="0"/>
        <v>3958.7520128160627</v>
      </c>
    </row>
    <row r="5" spans="1:19">
      <c r="A5" t="s">
        <v>69</v>
      </c>
      <c r="B5" s="42">
        <f>'T2303-20230210'!K58</f>
        <v>-476.48812976518684</v>
      </c>
      <c r="C5">
        <f>'T2303-20230210'!N58</f>
        <v>0.1629223093582155</v>
      </c>
      <c r="D5">
        <f>'T2303-20230210'!P58</f>
        <v>-0.38607077270955692</v>
      </c>
      <c r="L5" s="53" t="s">
        <v>69</v>
      </c>
      <c r="M5" s="53">
        <f>'T2303-20230210'!T58</f>
        <v>145.56594340774609</v>
      </c>
      <c r="N5" s="53">
        <f>'T2303-20230210'!W58</f>
        <v>-1.7436226276723588E-2</v>
      </c>
      <c r="O5" s="53">
        <f t="shared" si="0"/>
        <v>-142.17150181514879</v>
      </c>
    </row>
    <row r="6" spans="1:19">
      <c r="A6" t="s">
        <v>70</v>
      </c>
      <c r="B6">
        <f>'T2303-20230213'!K57</f>
        <v>420.44190098081913</v>
      </c>
      <c r="C6">
        <f>'T2303-20230213'!N57</f>
        <v>9.5315680485752452E-2</v>
      </c>
      <c r="D6">
        <f>'T2303-20230213'!P57</f>
        <v>-0.36369193003698008</v>
      </c>
      <c r="L6" t="s">
        <v>70</v>
      </c>
      <c r="M6" s="45">
        <f>'T2303-20230213'!T57</f>
        <v>972.10357663314539</v>
      </c>
      <c r="N6">
        <f>'T2303-20230213'!W57</f>
        <v>1.629019288167477</v>
      </c>
      <c r="O6" s="45">
        <f t="shared" si="0"/>
        <v>13282.697471859974</v>
      </c>
    </row>
    <row r="7" spans="1:19">
      <c r="A7" t="s">
        <v>71</v>
      </c>
      <c r="B7">
        <f>'T2303-20230214'!K59</f>
        <v>-49.680264415030706</v>
      </c>
      <c r="C7">
        <f>'T2303-20230214'!N59</f>
        <v>0.1607283294649875</v>
      </c>
      <c r="D7">
        <f>'T2303-20230214'!P59</f>
        <v>-0.12861442473450779</v>
      </c>
      <c r="L7" t="s">
        <v>71</v>
      </c>
      <c r="M7">
        <f>'T2303-20230214'!T59</f>
        <v>-388.3635650299766</v>
      </c>
      <c r="N7">
        <f>'T2303-20230214'!W59</f>
        <v>0.16342029063589614</v>
      </c>
      <c r="O7">
        <f t="shared" si="0"/>
        <v>1332.49636578697</v>
      </c>
    </row>
    <row r="8" spans="1:19">
      <c r="A8" t="s">
        <v>72</v>
      </c>
      <c r="B8" s="42">
        <f>'T2303-20230215'!K57</f>
        <v>-621.19851399060622</v>
      </c>
      <c r="C8">
        <f>'T2303-20230215'!N57</f>
        <v>1.0209479946930333</v>
      </c>
      <c r="D8">
        <f>'T2303-20230215'!M57</f>
        <v>0</v>
      </c>
      <c r="L8" t="s">
        <v>72</v>
      </c>
      <c r="M8">
        <f>'T2303-20230215'!R57</f>
        <v>302.91573036492991</v>
      </c>
      <c r="N8">
        <f>'T2303-20230215'!U57</f>
        <v>5.5231537473376946E-2</v>
      </c>
      <c r="O8">
        <f t="shared" si="0"/>
        <v>450.34691025042093</v>
      </c>
    </row>
    <row r="9" spans="1:19">
      <c r="A9" t="s">
        <v>73</v>
      </c>
      <c r="B9">
        <f>'T2303-20230216'!K59</f>
        <v>413.45510498416616</v>
      </c>
      <c r="C9">
        <f>'T2303-20230216'!N59</f>
        <v>0.2485126389064618</v>
      </c>
      <c r="D9">
        <f>'T2303-20230216'!M59</f>
        <v>0</v>
      </c>
      <c r="L9" t="s">
        <v>73</v>
      </c>
      <c r="M9">
        <f>'T2303-20230216'!R59</f>
        <v>-477.70906081183284</v>
      </c>
      <c r="N9">
        <f>'T2303-20230216'!U59</f>
        <v>0.77024453838419049</v>
      </c>
      <c r="O9">
        <f>N9*$R$2</f>
        <v>6280.4199170770125</v>
      </c>
    </row>
    <row r="10" spans="1:19">
      <c r="A10" t="s">
        <v>74</v>
      </c>
      <c r="B10" s="42">
        <f>'T2303-20230217'!K58</f>
        <v>-430.18218212182546</v>
      </c>
      <c r="C10">
        <f>'T2303-20230217'!N58</f>
        <v>-0.27802811612196443</v>
      </c>
      <c r="L10" t="s">
        <v>74</v>
      </c>
      <c r="M10">
        <f>'T2303-20230217'!T58</f>
        <v>409.09946775514072</v>
      </c>
      <c r="N10">
        <f>'T2303-20230217'!W58</f>
        <v>0.26539622353904946</v>
      </c>
      <c r="O10">
        <f>N10*$R$2</f>
        <v>2163.9877274927017</v>
      </c>
    </row>
    <row r="11" spans="1:19">
      <c r="A11" t="s">
        <v>75</v>
      </c>
      <c r="L11" t="s">
        <v>75</v>
      </c>
      <c r="M11">
        <f>'T2303-20230220'!H57</f>
        <v>79.801660622393911</v>
      </c>
      <c r="N11">
        <f>'T2303-20230220'!K57</f>
        <v>3.6475534500389095</v>
      </c>
      <c r="O11">
        <f>N11*$R$2</f>
        <v>29741.42132092726</v>
      </c>
    </row>
    <row r="12" spans="1:19">
      <c r="A12" t="s">
        <v>76</v>
      </c>
      <c r="L12" t="s">
        <v>76</v>
      </c>
    </row>
    <row r="13" spans="1:19">
      <c r="A13" t="s">
        <v>77</v>
      </c>
      <c r="L13" t="s">
        <v>77</v>
      </c>
    </row>
    <row r="16" spans="1:19">
      <c r="Q16" s="45"/>
    </row>
  </sheetData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T2303-20230207</vt:lpstr>
      <vt:lpstr>T2303-20230208</vt:lpstr>
      <vt:lpstr>T2303-20230209</vt:lpstr>
      <vt:lpstr>T2303-20230210</vt:lpstr>
      <vt:lpstr>T2303-20230213</vt:lpstr>
      <vt:lpstr>T2303-20230214</vt:lpstr>
      <vt:lpstr>T2303-20230215</vt:lpstr>
      <vt:lpstr>T2303-20230216</vt:lpstr>
      <vt:lpstr>summary</vt:lpstr>
      <vt:lpstr>T2303-20230217</vt:lpstr>
      <vt:lpstr>T2303-20230220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GUO</cp:lastModifiedBy>
  <dcterms:created xsi:type="dcterms:W3CDTF">2023-02-08T09:09:00Z</dcterms:created>
  <dcterms:modified xsi:type="dcterms:W3CDTF">2023-06-04T04:40:46Z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141A49E8E8AB4CE7A80CBE32AB8FA237</vt:lpwstr>
  </property>
  <property fmtid="{D5CDD505-2E9C-101B-9397-08002B2CF9AE}" pid="3" name="KSOProductBuildVer">
    <vt:lpwstr>1033-11.2.0.11417</vt:lpwstr>
  </property>
</Properties>
</file>