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r reporsitory\MultiGAS\"/>
    </mc:Choice>
  </mc:AlternateContent>
  <xr:revisionPtr revIDLastSave="0" documentId="8_{78770DEF-3F1C-4A28-9779-2E9B0F591DC1}" xr6:coauthVersionLast="47" xr6:coauthVersionMax="47" xr10:uidLastSave="{00000000-0000-0000-0000-000000000000}"/>
  <bookViews>
    <workbookView xWindow="-108" yWindow="-108" windowWidth="23256" windowHeight="12576" activeTab="1" xr2:uid="{1E1C60EF-8753-48C7-9B10-BFE80CA5BA43}"/>
  </bookViews>
  <sheets>
    <sheet name="RatioCalc_results" sheetId="1" r:id="rId1"/>
    <sheet name="Statis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2" l="1"/>
  <c r="G8" i="2"/>
  <c r="E8" i="2"/>
  <c r="K7" i="2"/>
  <c r="G7" i="2"/>
  <c r="E7" i="2"/>
  <c r="O6" i="2"/>
  <c r="N6" i="2"/>
  <c r="M6" i="2"/>
  <c r="O5" i="2"/>
  <c r="N5" i="2"/>
  <c r="M5" i="2"/>
  <c r="P5" i="2" s="1"/>
  <c r="O4" i="2"/>
  <c r="N4" i="2"/>
  <c r="M4" i="2"/>
  <c r="O3" i="2"/>
  <c r="N3" i="2"/>
  <c r="M3" i="2"/>
  <c r="P3" i="2" s="1"/>
  <c r="P4" i="2" l="1"/>
  <c r="P6" i="2"/>
</calcChain>
</file>

<file path=xl/sharedStrings.xml><?xml version="1.0" encoding="utf-8"?>
<sst xmlns="http://schemas.openxmlformats.org/spreadsheetml/2006/main" count="52" uniqueCount="30">
  <si>
    <t>Date</t>
  </si>
  <si>
    <t>Time inic</t>
  </si>
  <si>
    <t>Time end</t>
  </si>
  <si>
    <t>sampling place</t>
  </si>
  <si>
    <t>SO2 max</t>
  </si>
  <si>
    <t>CO2/SO2</t>
  </si>
  <si>
    <t>r^2</t>
  </si>
  <si>
    <t>error</t>
  </si>
  <si>
    <t>H2S/SO2</t>
  </si>
  <si>
    <t>H2/SO2</t>
  </si>
  <si>
    <t>H2O/SO2</t>
  </si>
  <si>
    <t>data points</t>
  </si>
  <si>
    <t>SM plateau</t>
  </si>
  <si>
    <t>SM rim</t>
  </si>
  <si>
    <t>molar</t>
  </si>
  <si>
    <t>Instrument</t>
  </si>
  <si>
    <t>Place</t>
  </si>
  <si>
    <t>SO2 max (ppmv)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</si>
  <si>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/SO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</si>
  <si>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Error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</si>
  <si>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S/SO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</si>
  <si>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/SO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</si>
  <si>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O/SO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</si>
  <si>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CO2 (mol%)</t>
  </si>
  <si>
    <t>H2S (mol%)</t>
  </si>
  <si>
    <t>H2O (mol%)</t>
  </si>
  <si>
    <t>SO2 (%mol)</t>
  </si>
  <si>
    <t>SN</t>
  </si>
  <si>
    <t>San Miguel plateau</t>
  </si>
  <si>
    <t xml:space="preserve">San Miguel rim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</si>
</sst>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0.0"/>
    <numFmt numFmtId="166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2" fontId="0" fillId="0" borderId="0" xfId="0" applyNumberFormat="1"/>
    <xf numFmtId="165" fontId="0" fillId="0" borderId="0" xfId="0" applyNumberFormat="1"/>
    <xf numFmtId="14" fontId="0" fillId="0" borderId="0" xfId="0" applyNumberFormat="1" applyFill="1"/>
    <xf numFmtId="20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  <xf numFmtId="2" fontId="3" fillId="0" borderId="0" xfId="0" applyNumberFormat="1" applyFont="1" applyFill="1"/>
    <xf numFmtId="164" fontId="3" fillId="0" borderId="0" xfId="0" applyNumberFormat="1" applyFont="1" applyFill="1"/>
    <xf numFmtId="1" fontId="0" fillId="0" borderId="0" xfId="0" applyNumberFormat="1" applyFill="1"/>
    <xf numFmtId="11" fontId="3" fillId="0" borderId="0" xfId="0" applyNumberFormat="1" applyFont="1" applyFill="1"/>
    <xf numFmtId="2" fontId="4" fillId="0" borderId="0" xfId="0" applyNumberFormat="1" applyFont="1" applyFill="1"/>
    <xf numFmtId="164" fontId="4" fillId="0" borderId="0" xfId="0" applyNumberFormat="1" applyFont="1" applyFill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  <xf numFmtId="166" fontId="0" fillId="0" borderId="0" xfId="1" applyNumberFormat="1" applyFont="1" applyAlignment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4CA-0747-4187-8CEC-723F6F3109BA}">
  <dimension ref="A1:R13"/>
  <sheetViews>
    <sheetView workbookViewId="0">
      <pane ySplit="1" topLeftCell="A2" activePane="bottomLeft" state="frozen"/>
      <selection pane="bottomLeft" activeCell="F12" sqref="F12:P13"/>
    </sheetView>
  </sheetViews>
  <sheetFormatPr defaultColWidth="11.44140625" defaultRowHeight="14.4" x14ac:dyDescent="0.3"/>
  <sheetData>
    <row r="1" spans="1:1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</v>
      </c>
      <c r="K1" s="1" t="s">
        <v>7</v>
      </c>
      <c r="L1" s="1" t="s">
        <v>9</v>
      </c>
      <c r="M1" s="1" t="s">
        <v>6</v>
      </c>
      <c r="N1" s="1" t="s">
        <v>7</v>
      </c>
      <c r="O1" s="1" t="s">
        <v>10</v>
      </c>
      <c r="P1" s="1" t="s">
        <v>6</v>
      </c>
      <c r="Q1" s="1" t="s">
        <v>7</v>
      </c>
      <c r="R1" s="1" t="s">
        <v>11</v>
      </c>
    </row>
    <row r="2" spans="1:18" s="6" customFormat="1" x14ac:dyDescent="0.3">
      <c r="A2" s="4">
        <v>43294</v>
      </c>
      <c r="B2" s="5">
        <v>0.81388888888888899</v>
      </c>
      <c r="C2" s="5">
        <v>0.81597222222222221</v>
      </c>
      <c r="D2" s="6" t="s">
        <v>12</v>
      </c>
      <c r="E2" s="7">
        <v>3.52</v>
      </c>
      <c r="F2" s="7">
        <v>9.19</v>
      </c>
      <c r="G2" s="8">
        <v>0.66069999999999995</v>
      </c>
      <c r="H2" s="7">
        <v>4.74</v>
      </c>
      <c r="I2" s="7">
        <v>0.10100000000000001</v>
      </c>
      <c r="J2" s="8">
        <v>0.87990000000000002</v>
      </c>
      <c r="K2" s="7">
        <v>0.03</v>
      </c>
      <c r="L2" s="9"/>
      <c r="M2" s="10"/>
      <c r="N2" s="9"/>
      <c r="O2" s="9"/>
      <c r="P2" s="10"/>
      <c r="Q2" s="9"/>
      <c r="R2" s="6">
        <v>157</v>
      </c>
    </row>
    <row r="3" spans="1:18" s="6" customFormat="1" x14ac:dyDescent="0.3">
      <c r="A3" s="4">
        <v>43502</v>
      </c>
      <c r="B3" s="5">
        <v>0.75277777777777777</v>
      </c>
      <c r="C3" s="5">
        <v>0.7583333333333333</v>
      </c>
      <c r="D3" s="6" t="s">
        <v>13</v>
      </c>
      <c r="E3" s="7">
        <v>5.2</v>
      </c>
      <c r="F3" s="7">
        <v>7.0049999999999999</v>
      </c>
      <c r="G3" s="8">
        <v>0.62490000000000001</v>
      </c>
      <c r="H3" s="7">
        <v>2.1385000000000001</v>
      </c>
      <c r="I3" s="7">
        <v>0.11600000000000001</v>
      </c>
      <c r="J3" s="8">
        <v>0.84109999999999996</v>
      </c>
      <c r="K3" s="7">
        <v>1.9800000000000002E-2</v>
      </c>
      <c r="L3" s="9"/>
      <c r="M3" s="10"/>
      <c r="N3" s="9"/>
      <c r="O3" s="7">
        <v>221.05799999999999</v>
      </c>
      <c r="P3" s="8">
        <v>0.70399999999999996</v>
      </c>
      <c r="Q3" s="7">
        <v>56.468499999999999</v>
      </c>
      <c r="R3" s="11">
        <v>449</v>
      </c>
    </row>
    <row r="4" spans="1:18" s="6" customFormat="1" x14ac:dyDescent="0.3">
      <c r="A4" s="4">
        <v>43502</v>
      </c>
      <c r="B4" s="5">
        <v>0.80625000000000002</v>
      </c>
      <c r="C4" s="5">
        <v>0.80902777777777779</v>
      </c>
      <c r="D4" s="6" t="s">
        <v>13</v>
      </c>
      <c r="E4" s="7">
        <v>5.25</v>
      </c>
      <c r="F4" s="7"/>
      <c r="G4" s="8"/>
      <c r="H4" s="7"/>
      <c r="I4" s="7">
        <v>0.13100000000000001</v>
      </c>
      <c r="J4" s="8">
        <v>0.90149999999999997</v>
      </c>
      <c r="K4" s="7">
        <v>2.7199999999999998E-2</v>
      </c>
      <c r="L4" s="9"/>
      <c r="M4" s="10"/>
      <c r="N4" s="9"/>
      <c r="O4" s="7">
        <v>59.895000000000003</v>
      </c>
      <c r="P4" s="8">
        <v>0.64490000000000003</v>
      </c>
      <c r="Q4" s="7">
        <v>27.850100000000001</v>
      </c>
      <c r="R4" s="11">
        <v>197</v>
      </c>
    </row>
    <row r="5" spans="1:18" s="6" customFormat="1" x14ac:dyDescent="0.3">
      <c r="A5" s="4">
        <v>43503</v>
      </c>
      <c r="B5" s="5">
        <v>0.74930555555555556</v>
      </c>
      <c r="C5" s="5">
        <v>0.75416666666666676</v>
      </c>
      <c r="D5" s="6" t="s">
        <v>13</v>
      </c>
      <c r="E5" s="7">
        <v>4.5999999999999996</v>
      </c>
      <c r="F5" s="9"/>
      <c r="G5" s="10"/>
      <c r="H5" s="9"/>
      <c r="I5" s="7">
        <v>6.7000000000000004E-2</v>
      </c>
      <c r="J5" s="8">
        <v>0.70850000000000002</v>
      </c>
      <c r="K5" s="7">
        <v>1.8700000000000001E-2</v>
      </c>
      <c r="L5" s="9"/>
      <c r="M5" s="12"/>
      <c r="N5" s="9"/>
      <c r="O5" s="9"/>
      <c r="P5" s="10"/>
      <c r="Q5" s="9"/>
      <c r="R5" s="11">
        <v>372</v>
      </c>
    </row>
    <row r="6" spans="1:18" s="6" customFormat="1" x14ac:dyDescent="0.3">
      <c r="A6" s="4">
        <v>43503</v>
      </c>
      <c r="B6" s="5">
        <v>0.75902777777777775</v>
      </c>
      <c r="C6" s="5">
        <v>0.7631944444444444</v>
      </c>
      <c r="D6" s="6" t="s">
        <v>13</v>
      </c>
      <c r="E6" s="7">
        <v>5.74</v>
      </c>
      <c r="F6" s="7">
        <v>5.1470000000000002</v>
      </c>
      <c r="G6" s="8">
        <v>0.69499999999999995</v>
      </c>
      <c r="H6" s="7">
        <v>1.5105999999999999</v>
      </c>
      <c r="I6" s="7">
        <v>0.13800000000000001</v>
      </c>
      <c r="J6" s="8">
        <v>0.97150000000000003</v>
      </c>
      <c r="K6" s="7">
        <v>1.04E-2</v>
      </c>
      <c r="L6" s="9"/>
      <c r="M6" s="10"/>
      <c r="N6" s="9"/>
      <c r="O6" s="9"/>
      <c r="P6" s="10"/>
      <c r="Q6" s="9"/>
      <c r="R6" s="11">
        <v>362</v>
      </c>
    </row>
    <row r="7" spans="1:18" s="6" customFormat="1" x14ac:dyDescent="0.3">
      <c r="A7" s="4">
        <v>43503</v>
      </c>
      <c r="B7" s="5">
        <v>0.77013888888888893</v>
      </c>
      <c r="C7" s="5">
        <v>0.77222222222222225</v>
      </c>
      <c r="D7" s="6" t="s">
        <v>13</v>
      </c>
      <c r="E7" s="7">
        <v>4.7</v>
      </c>
      <c r="F7" s="13"/>
      <c r="G7" s="14"/>
      <c r="H7" s="13"/>
      <c r="I7" s="7">
        <v>0.11799999999999999</v>
      </c>
      <c r="J7" s="8">
        <v>0.85160000000000002</v>
      </c>
      <c r="K7" s="7">
        <v>3.6600000000000001E-2</v>
      </c>
      <c r="L7" s="9"/>
      <c r="M7" s="10"/>
      <c r="N7" s="9"/>
      <c r="O7" s="7">
        <v>70.534999999999997</v>
      </c>
      <c r="P7" s="8">
        <v>0.75790000000000002</v>
      </c>
      <c r="Q7" s="7">
        <v>29.505099999999999</v>
      </c>
      <c r="R7" s="11">
        <v>150</v>
      </c>
    </row>
    <row r="8" spans="1:18" s="6" customFormat="1" x14ac:dyDescent="0.3">
      <c r="A8" s="4">
        <v>43551</v>
      </c>
      <c r="B8" s="5">
        <v>0.82916666666666661</v>
      </c>
      <c r="C8" s="5">
        <v>0.8305555555555556</v>
      </c>
      <c r="D8" s="6" t="s">
        <v>13</v>
      </c>
      <c r="E8" s="7">
        <v>3.18</v>
      </c>
      <c r="F8" s="13"/>
      <c r="G8" s="14"/>
      <c r="H8" s="13"/>
      <c r="I8" s="7">
        <v>0.185</v>
      </c>
      <c r="J8" s="8">
        <v>0.88639999999999997</v>
      </c>
      <c r="K8" s="7">
        <v>5.6300000000000003E-2</v>
      </c>
      <c r="L8" s="9"/>
      <c r="M8" s="10"/>
      <c r="N8" s="9"/>
      <c r="O8" s="9"/>
      <c r="P8" s="10"/>
      <c r="Q8" s="9"/>
      <c r="R8" s="11">
        <v>121</v>
      </c>
    </row>
    <row r="9" spans="1:18" s="6" customFormat="1" x14ac:dyDescent="0.3">
      <c r="A9" s="4">
        <v>43551</v>
      </c>
      <c r="B9" s="5">
        <v>0.8305555555555556</v>
      </c>
      <c r="C9" s="5">
        <v>0.83333333333333337</v>
      </c>
      <c r="D9" s="6" t="s">
        <v>13</v>
      </c>
      <c r="E9" s="7">
        <v>3.29</v>
      </c>
      <c r="F9" s="7">
        <v>11.106</v>
      </c>
      <c r="G9" s="8">
        <v>0.62350000000000005</v>
      </c>
      <c r="H9" s="7">
        <v>5.0008999999999997</v>
      </c>
      <c r="I9" s="7"/>
      <c r="J9" s="8"/>
      <c r="K9" s="7"/>
      <c r="L9" s="9"/>
      <c r="M9" s="10"/>
      <c r="N9" s="9"/>
      <c r="O9" s="7">
        <v>111.822</v>
      </c>
      <c r="P9" s="8">
        <v>0.6643</v>
      </c>
      <c r="Q9" s="7">
        <v>46.07</v>
      </c>
      <c r="R9" s="11">
        <v>225</v>
      </c>
    </row>
    <row r="10" spans="1:18" s="6" customFormat="1" x14ac:dyDescent="0.3">
      <c r="A10" s="4">
        <v>43551</v>
      </c>
      <c r="B10" s="5">
        <v>0.83680555555555547</v>
      </c>
      <c r="C10" s="5">
        <v>0.84027777777777779</v>
      </c>
      <c r="D10" s="6" t="s">
        <v>13</v>
      </c>
      <c r="E10" s="7">
        <v>6.07</v>
      </c>
      <c r="F10" s="7">
        <v>5.5679999999999996</v>
      </c>
      <c r="G10" s="8">
        <v>0.78680000000000005</v>
      </c>
      <c r="H10" s="7">
        <v>1.4699</v>
      </c>
      <c r="I10" s="7">
        <v>0.112</v>
      </c>
      <c r="J10" s="8">
        <v>0.86629999999999996</v>
      </c>
      <c r="K10" s="7">
        <v>2.23E-2</v>
      </c>
      <c r="L10" s="9"/>
      <c r="M10" s="10"/>
      <c r="N10" s="9"/>
      <c r="O10" s="7">
        <v>83.436999999999998</v>
      </c>
      <c r="P10" s="8">
        <v>0.82179999999999997</v>
      </c>
      <c r="Q10" s="7">
        <v>19.704499999999999</v>
      </c>
      <c r="R10" s="11">
        <v>284</v>
      </c>
    </row>
    <row r="12" spans="1:18" x14ac:dyDescent="0.3">
      <c r="F12" s="2"/>
      <c r="O12" s="2"/>
    </row>
    <row r="13" spans="1:18" x14ac:dyDescent="0.3">
      <c r="F13" s="3"/>
      <c r="O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228D6-9D3A-4426-9FEC-91862411F9D7}">
  <dimension ref="A1:P9"/>
  <sheetViews>
    <sheetView tabSelected="1" workbookViewId="0">
      <pane ySplit="2" topLeftCell="A3" activePane="bottomLeft" state="frozen"/>
      <selection activeCell="A24" sqref="A24"/>
      <selection pane="bottomLeft" activeCell="P9" sqref="P9"/>
    </sheetView>
  </sheetViews>
  <sheetFormatPr defaultColWidth="11.44140625" defaultRowHeight="14.4" x14ac:dyDescent="0.3"/>
  <cols>
    <col min="3" max="3" width="18.33203125" bestFit="1" customWidth="1"/>
    <col min="4" max="4" width="18.33203125" customWidth="1"/>
    <col min="5" max="12" width="11.44140625" style="24"/>
  </cols>
  <sheetData>
    <row r="1" spans="1:16" ht="15" thickBot="1" x14ac:dyDescent="0.35">
      <c r="E1" s="15" t="s">
        <v>14</v>
      </c>
      <c r="F1" s="15"/>
      <c r="G1" s="15"/>
      <c r="H1" s="15"/>
      <c r="I1" s="15"/>
      <c r="J1" s="15"/>
      <c r="K1" s="15"/>
      <c r="L1" s="15"/>
    </row>
    <row r="2" spans="1:16" ht="16.2" thickBot="1" x14ac:dyDescent="0.35">
      <c r="A2" s="16" t="s">
        <v>0</v>
      </c>
      <c r="B2" s="16" t="s">
        <v>15</v>
      </c>
      <c r="C2" s="16" t="s">
        <v>16</v>
      </c>
      <c r="D2" s="16" t="s">
        <v>17</v>
      </c>
      <c r="E2" s="16" t="s">
        <v>18</v>
      </c>
      <c r="F2" s="16" t="s">
        <v>19</v>
      </c>
      <c r="G2" s="16" t="s">
        <v>20</v>
      </c>
      <c r="H2" s="16" t="s">
        <v>19</v>
      </c>
      <c r="I2" s="16" t="s">
        <v>21</v>
      </c>
      <c r="J2" s="16" t="s">
        <v>19</v>
      </c>
      <c r="K2" s="16" t="s">
        <v>22</v>
      </c>
      <c r="L2" s="16" t="s">
        <v>19</v>
      </c>
      <c r="M2" s="17" t="s">
        <v>23</v>
      </c>
      <c r="N2" s="17" t="s">
        <v>24</v>
      </c>
      <c r="O2" s="17" t="s">
        <v>25</v>
      </c>
      <c r="P2" s="17" t="s">
        <v>26</v>
      </c>
    </row>
    <row r="3" spans="1:16" x14ac:dyDescent="0.3">
      <c r="A3" s="18">
        <v>43294</v>
      </c>
      <c r="B3" t="s">
        <v>27</v>
      </c>
      <c r="C3" t="s">
        <v>28</v>
      </c>
      <c r="D3" s="19">
        <v>3.52</v>
      </c>
      <c r="E3" s="20">
        <v>9.19</v>
      </c>
      <c r="F3" s="20">
        <v>4.74</v>
      </c>
      <c r="G3" s="20">
        <v>0.14000000000000001</v>
      </c>
      <c r="H3" s="21">
        <v>0.04</v>
      </c>
      <c r="I3" s="20"/>
      <c r="J3" s="20"/>
      <c r="K3" s="20"/>
      <c r="L3" s="20"/>
      <c r="M3" s="2">
        <f>(E3/(SUM(E3,G3,K3,1)))*100</f>
        <v>88.964181994191676</v>
      </c>
      <c r="N3" s="2">
        <f>(G3/SUM(E3,G3,K3,1))*100</f>
        <v>1.3552758954501454</v>
      </c>
      <c r="O3" s="3">
        <f>(K3/(SUM(E3,G3,K3,1)))*100</f>
        <v>0</v>
      </c>
      <c r="P3" s="2">
        <f>100-M3-N3-O3</f>
        <v>9.6805421103581786</v>
      </c>
    </row>
    <row r="4" spans="1:16" x14ac:dyDescent="0.3">
      <c r="A4" s="18">
        <v>43502</v>
      </c>
      <c r="B4" t="s">
        <v>27</v>
      </c>
      <c r="C4" t="s">
        <v>29</v>
      </c>
      <c r="D4" s="19">
        <v>5.25</v>
      </c>
      <c r="E4" s="20">
        <v>7</v>
      </c>
      <c r="F4" s="20">
        <v>2.1</v>
      </c>
      <c r="G4" s="20">
        <v>0.12</v>
      </c>
      <c r="H4" s="21">
        <v>0.02</v>
      </c>
      <c r="I4" s="20"/>
      <c r="J4" s="20"/>
      <c r="K4" s="20">
        <v>140.5</v>
      </c>
      <c r="L4" s="20">
        <v>42.2</v>
      </c>
      <c r="M4" s="2">
        <f>(E4/(SUM(E4,G4,K4,1)))*100</f>
        <v>4.7099986542860988</v>
      </c>
      <c r="N4" s="2">
        <f>(G4/SUM(E4,G4,K4,1))*100</f>
        <v>8.0742834073475975E-2</v>
      </c>
      <c r="O4" s="3">
        <f>(K4/(SUM(E4,G4,K4,1)))*100</f>
        <v>94.536401561028129</v>
      </c>
      <c r="P4" s="2">
        <f>100-M4-N4-O4</f>
        <v>0.67285695061229944</v>
      </c>
    </row>
    <row r="5" spans="1:16" x14ac:dyDescent="0.3">
      <c r="A5" s="18">
        <v>43503</v>
      </c>
      <c r="B5" t="s">
        <v>27</v>
      </c>
      <c r="C5" t="s">
        <v>29</v>
      </c>
      <c r="D5" s="19">
        <v>5.74</v>
      </c>
      <c r="E5" s="20">
        <v>5.15</v>
      </c>
      <c r="F5" s="20">
        <v>1.51</v>
      </c>
      <c r="G5" s="20">
        <v>0.11</v>
      </c>
      <c r="H5" s="21">
        <v>0.02</v>
      </c>
      <c r="I5" s="20"/>
      <c r="J5" s="20"/>
      <c r="K5" s="20">
        <v>70.540000000000006</v>
      </c>
      <c r="L5" s="20"/>
      <c r="M5" s="2">
        <f>(E5/(SUM(E5,G5,K5,1)))*100</f>
        <v>6.7057291666666661</v>
      </c>
      <c r="N5" s="2">
        <f>(G5/SUM(E5,G5,K5,1))*100</f>
        <v>0.14322916666666666</v>
      </c>
      <c r="O5" s="3">
        <f>(K5/(SUM(E5,G5,K5,1)))*100</f>
        <v>91.848958333333329</v>
      </c>
      <c r="P5" s="2">
        <f>100-M5-N5-O5</f>
        <v>1.3020833333333286</v>
      </c>
    </row>
    <row r="6" spans="1:16" x14ac:dyDescent="0.3">
      <c r="A6" s="18">
        <v>43551</v>
      </c>
      <c r="B6" t="s">
        <v>27</v>
      </c>
      <c r="C6" t="s">
        <v>29</v>
      </c>
      <c r="D6" s="19">
        <v>6.07</v>
      </c>
      <c r="E6" s="20">
        <v>8.3000000000000007</v>
      </c>
      <c r="F6" s="20">
        <v>3.2</v>
      </c>
      <c r="G6" s="20">
        <v>0.2</v>
      </c>
      <c r="H6" s="21">
        <v>0.04</v>
      </c>
      <c r="I6" s="20"/>
      <c r="J6" s="21"/>
      <c r="K6" s="20">
        <v>97.63</v>
      </c>
      <c r="L6" s="20">
        <v>32.9</v>
      </c>
      <c r="M6" s="2">
        <f>(E6/(SUM(E6,G6,K6,1)))*100</f>
        <v>7.7475963782320552</v>
      </c>
      <c r="N6" s="2">
        <f>(G6/SUM(E6,G6,K6,1))*100</f>
        <v>0.18668906935498927</v>
      </c>
      <c r="O6" s="3">
        <f>(K6/(SUM(E6,G6,K6,1)))*100</f>
        <v>91.132269205638011</v>
      </c>
      <c r="P6" s="2">
        <f>100-M6-N6-O6</f>
        <v>0.93344534677494551</v>
      </c>
    </row>
    <row r="7" spans="1:16" x14ac:dyDescent="0.3">
      <c r="E7" s="22">
        <f>AVERAGE(E3:E6)</f>
        <v>7.4099999999999993</v>
      </c>
      <c r="F7" s="23"/>
      <c r="G7" s="22">
        <f>AVERAGE(G3:G6)</f>
        <v>0.14250000000000002</v>
      </c>
      <c r="H7" s="23"/>
      <c r="I7" s="23"/>
      <c r="J7" s="23"/>
      <c r="K7" s="22">
        <f>AVERAGE(K3:K6)</f>
        <v>102.89</v>
      </c>
    </row>
    <row r="8" spans="1:16" x14ac:dyDescent="0.3">
      <c r="E8" s="22">
        <f>STDEVA(E3:E6)</f>
        <v>1.7546319652090439</v>
      </c>
      <c r="F8" s="23"/>
      <c r="G8" s="25">
        <f>STDEVA(G3:G6)</f>
        <v>4.0311288741492708E-2</v>
      </c>
      <c r="H8" s="23"/>
      <c r="I8" s="23"/>
      <c r="J8" s="23"/>
      <c r="K8" s="22">
        <f>STDEVA(K3:K6)</f>
        <v>35.275361089576414</v>
      </c>
    </row>
    <row r="9" spans="1:16" x14ac:dyDescent="0.3">
      <c r="E9" s="23"/>
      <c r="F9" s="23"/>
      <c r="G9" s="23"/>
      <c r="H9" s="23"/>
      <c r="I9" s="23"/>
      <c r="J9" s="23"/>
      <c r="K9" s="23"/>
    </row>
  </sheetData>
  <mergeCells count="1">
    <mergeCell ref="E1:L1"/>
  </mergeCells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RatioCalc_results</vt:lpstr>
      <vt:lpstr>Statisc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Gutiérrez, Xochilt</dc:creator>
  <cp:lastModifiedBy>Gutiérrez, Xochilt</cp:lastModifiedBy>
  <dcterms:created xsi:type="dcterms:W3CDTF">2022-09-05T11:56:00Z</dcterms:created>
  <dcterms:modified xsi:type="dcterms:W3CDTF">2022-09-05T11:57:51Z</dcterms:modified>
</cp:coreProperties>
</file>