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comments1.xml><?xml version="1.0" encoding="utf-8"?>
<comments xmlns="http://schemas.openxmlformats.org/spreadsheetml/2006/main">
  <authors>
    <author>xhao</author>
  </authors>
  <commentList>
    <comment ref="K16" authorId="0">
      <text>
        <r>
          <rPr>
            <b/>
            <sz val="9"/>
            <rFont val="宋体"/>
            <charset val="134"/>
          </rPr>
          <t>xhao:</t>
        </r>
        <r>
          <rPr>
            <sz val="9"/>
            <rFont val="宋体"/>
            <charset val="134"/>
          </rPr>
          <t xml:space="preserve">
发票行程单无法分割，分区赛打车费统一到此处报销</t>
        </r>
      </text>
    </comment>
  </commentList>
</comments>
</file>

<file path=xl/sharedStrings.xml><?xml version="1.0" encoding="utf-8"?>
<sst xmlns="http://schemas.openxmlformats.org/spreadsheetml/2006/main" count="90" uniqueCount="42">
  <si>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</si>
  <si>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</si>
  <si>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</si>
  <si>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</si>
  <si>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</si>
  <si>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</si>
  <si>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</si>
  <si>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</si>
  <si>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</si>
  <si>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</si>
  <si>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</si>
  <si>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状态</t>
  </si>
  <si>
    <t>2024-08-18</t>
  </si>
  <si>
    <t>海师-美兰: 郝旭光、成志远、张嘉佳、傅琦玮</t>
  </si>
  <si>
    <t>行程单</t>
  </si>
  <si>
    <t>成志远</t>
  </si>
  <si>
    <t>收款人已确认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</si>
  <si>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</si>
  <si>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</si>
  <si>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</si>
  <si>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</si>
  <si>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</si>
  <si>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</si>
  <si>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</si>
  <si>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</si>
  <si>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</si>
  <si>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</si>
  <si>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</si>
  <si>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哈工程-瑞居酒店: 郝旭光、成志远、张嘉佳、傅琦玮</t>
  </si>
  <si>
    <t>2024-08-20</t>
  </si>
  <si>
    <t>2024-08-21</t>
  </si>
  <si>
    <t>2024-08-23</t>
  </si>
  <si>
    <t>2024-07-15</t>
  </si>
  <si>
    <t>海大-海师：郝旭光、成志远、张嘉佳、傅琦玮</t>
  </si>
  <si>
    <t>瑞居酒店-哈尔滨太平: 郝旭光、成志远、张嘉佳、傅琦玮</t>
  </si>
  <si>
    <t>海口美兰-海师: 郝旭光、成志远、张嘉佳、傅琦玮</t>
  </si>
  <si>
    <t>张嘉佳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</si>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</sst>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0.00_ "/>
    <numFmt numFmtId="178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4" fillId="0" borderId="5" xfId="41" applyNumberFormat="1" applyFont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9790;&#23621;&#37202;&#24215;-&#21704;&#24037;&#31243;/2024-08-21-&#25171;&#36710;-&#29790;&#23621;&#37202;&#24215;-&#21704;&#24037;&#31243;-&#35746;&#21333;.docx" TargetMode="External"/><Relationship Id="rId8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3322;&#24847;&#38505;-&#21457;&#31080;.pdf" TargetMode="External"/><Relationship Id="rId8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3322;&#24847;&#38505;-&#21457;&#31080;.pdf" TargetMode="External"/><Relationship Id="rId86" Type="http://schemas.openxmlformats.org/officeDocument/2006/relationships/hyperlink" Target="2024-08-23-&#25171;&#36710;-&#32654;&#20848;-&#28023;&#24072;/2024-08-23-&#25171;&#36710;-&#32654;&#20848;-&#28023;&#24072;-&#21457;&#31080;.pdf" TargetMode="External"/><Relationship Id="rId85" Type="http://schemas.openxmlformats.org/officeDocument/2006/relationships/hyperlink" Target="2024-08-23-&#25171;&#36710;-&#32654;&#20848;-&#28023;&#24072;/2024-08-23-&#25171;&#36710;-&#32654;&#20848;-&#28023;&#24072;-&#20184;&#27454;&#35760;&#24405;.jpg" TargetMode="External"/><Relationship Id="rId84" Type="http://schemas.openxmlformats.org/officeDocument/2006/relationships/hyperlink" Target="2024-08-23-&#25171;&#36710;-&#32654;&#20848;-&#28023;&#24072;/2024-08-23-&#25171;&#36710;-&#32654;&#20848;-&#28023;&#24072;-&#34892;&#31243;&#21333;.pdf" TargetMode="External"/><Relationship Id="rId83" Type="http://schemas.openxmlformats.org/officeDocument/2006/relationships/hyperlink" Target="2024-08-23-&#25171;&#36710;-&#32654;&#20848;-&#28023;&#24072;/2024-08-23-&#25171;&#36710;-&#32654;&#20848;-&#28023;&#24072;.docx" TargetMode="External"/><Relationship Id="rId8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0184;&#27454;.jpg" TargetMode="External"/><Relationship Id="rId8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5746;&#21333;.docx" TargetMode="External"/><Relationship Id="rId8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0184;&#27454;.jpg" TargetMode="External"/><Relationship Id="rId8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7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5746;&#21333;.docx" TargetMode="External"/><Relationship Id="rId78" Type="http://schemas.openxmlformats.org/officeDocument/2006/relationships/hyperlink" Target="2024-08-23-&#25171;&#36710;-&#21704;&#24037;&#31243;-&#29790;&#23621;&#37202;&#24215;/2024-08-23-&#25171;&#36710;-&#21704;&#24037;&#31243;-&#29790;&#23621;&#37202;&#24215;-&#21457;&#31080;.pdf" TargetMode="External"/><Relationship Id="rId77" Type="http://schemas.openxmlformats.org/officeDocument/2006/relationships/hyperlink" Target="2024-08-23-&#25171;&#36710;-&#21704;&#24037;&#31243;-&#29790;&#23621;&#37202;&#24215;/2024-08-15-&#25171;&#36710;-&#28023;&#22823;-&#28023;&#24072;-&#20184;&#27454;.jpg" TargetMode="External"/><Relationship Id="rId76" Type="http://schemas.openxmlformats.org/officeDocument/2006/relationships/hyperlink" Target="2024-08-23-&#25171;&#36710;-&#21704;&#24037;&#31243;-&#29790;&#23621;&#37202;&#24215;/2024-08-23-&#25171;&#36710;-&#21704;&#24037;&#31243;-&#29790;&#23621;&#37202;&#24215;-&#20184;&#27454;.jpg" TargetMode="External"/><Relationship Id="rId75" Type="http://schemas.openxmlformats.org/officeDocument/2006/relationships/hyperlink" Target="2024-08-23-&#25171;&#36710;-&#21704;&#24037;&#31243;-&#29790;&#23621;&#37202;&#24215;/2024-08-23-&#25171;&#36710;-&#21704;&#24037;&#31243;-&#29790;&#23621;&#37202;&#24215;-&#34892;&#31243;&#21333;.pdf" TargetMode="External"/><Relationship Id="rId74" Type="http://schemas.openxmlformats.org/officeDocument/2006/relationships/hyperlink" Target="2024-08-23-&#25171;&#36710;-&#21704;&#24037;&#31243;-&#29790;&#23621;&#37202;&#24215;/2024-07-15-&#25171;&#36710;-&#28023;&#22823;-&#28023;&#24072;-&#35746;&#21333;.docx" TargetMode="External"/><Relationship Id="rId73" Type="http://schemas.openxmlformats.org/officeDocument/2006/relationships/hyperlink" Target="2024-08-23-&#25171;&#36710;-&#21704;&#24037;&#31243;-&#29790;&#23621;&#37202;&#24215;/2024-08-23-&#25171;&#36710;-&#21704;&#24037;&#31243;-&#29790;&#23621;&#37202;&#24215;-&#35746;&#21333;.docx" TargetMode="External"/><Relationship Id="rId72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1457;&#31080;.pdf" TargetMode="External"/><Relationship Id="rId71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0184;&#27454;.jpg" TargetMode="External"/><Relationship Id="rId70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4892;&#31243;&#21333;.pdf" TargetMode="External"/><Relationship Id="rId7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69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5746;&#21333;.docx" TargetMode="External"/><Relationship Id="rId68" Type="http://schemas.openxmlformats.org/officeDocument/2006/relationships/hyperlink" Target="2024-08-18-&#25171;&#36710;-&#28023;&#24072;-&#32654;&#20848;/2024-08-18-&#25171;&#36710;-&#28023;&#24072;-&#32654;&#20848;-&#21457;&#31080; .pdf" TargetMode="External"/><Relationship Id="rId67" Type="http://schemas.openxmlformats.org/officeDocument/2006/relationships/hyperlink" Target="2024-08-18-&#25171;&#36710;-&#28023;&#24072;-&#32654;&#20848;/2024-08-18-&#25171;&#36710;-&#28023;&#24072;-&#32654;&#20848;-&#20184;&#27454;.jpg" TargetMode="External"/><Relationship Id="rId66" Type="http://schemas.openxmlformats.org/officeDocument/2006/relationships/hyperlink" Target="2024-08-18-&#25171;&#36710;-&#28023;&#24072;-&#32654;&#20848;/2024-08-18-&#25171;&#36710;-&#28023;&#24072;-&#32654;&#20848;-&#34892;&#31243;&#21333;.pdf" TargetMode="External"/><Relationship Id="rId65" Type="http://schemas.openxmlformats.org/officeDocument/2006/relationships/hyperlink" Target="2024-08-21-&#25171;&#36710;-&#21704;&#24037;&#31243;-&#29790;&#23621;&#37202;&#24215;/2024-08-21-&#25171;&#36710;-&#21704;&#24037;&#31243;-&#29790;&#23621;&#37202;&#24215;-&#21457;&#31080;.pdf" TargetMode="External"/><Relationship Id="rId64" Type="http://schemas.openxmlformats.org/officeDocument/2006/relationships/hyperlink" Target="2024-08-21-&#25171;&#36710;-&#21704;&#24037;&#31243;-&#29790;&#23621;&#37202;&#24215;/2024-08-21-&#25171;&#36710;-&#21704;&#24037;&#31243;-&#29790;&#23621;&#37202;&#24215;-&#34892;&#31243;&#21333;.pdf" TargetMode="External"/><Relationship Id="rId6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2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1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6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7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3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2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1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49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8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6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5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4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3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1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40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4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7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6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3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2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1" Type="http://schemas.openxmlformats.org/officeDocument/2006/relationships/hyperlink" Target="2024-08-18-&#33322;&#29677;-&#28023;&#21475;&#32654;&#20848;-&#21704;&#23572;&#28392;&#22826;&#24179;/&#35746;&#21333;.docx" TargetMode="External"/><Relationship Id="rId30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3" Type="http://schemas.openxmlformats.org/officeDocument/2006/relationships/hyperlink" Target="2024-08-18-&#25171;&#36710;-&#28023;&#24072;-&#32654;&#20848;/2024-08-18-&#25171;&#36710;-&#28023;&#24072;-&#32654;&#20848;-&#35746;&#21333;.docx" TargetMode="External"/><Relationship Id="rId29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8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7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6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5" Type="http://schemas.openxmlformats.org/officeDocument/2006/relationships/hyperlink" Target="2024-08-21-&#25171;&#36710;-&#29790;&#23621;&#37202;&#24215;-&#21704;&#24037;&#31243;/2024-08-21-&#25171;&#36710;-&#29790;&#23621;&#37202;&#24215;-&#21704;&#24037;&#31243;-&#21457;&#31080;.pdf" TargetMode="External"/><Relationship Id="rId24" Type="http://schemas.openxmlformats.org/officeDocument/2006/relationships/hyperlink" Target="2024-08-21-&#25171;&#36710;-&#29790;&#23621;&#37202;&#24215;-&#21704;&#24037;&#31243;/2024-08-21-&#25171;&#36710;-&#29790;&#23621;&#37202;&#24215;-&#21704;&#24037;&#31243;-&#20184;&#27454;&#35760;&#24405;.jpg" TargetMode="External"/><Relationship Id="rId23" Type="http://schemas.openxmlformats.org/officeDocument/2006/relationships/hyperlink" Target="2024-08-21-&#25171;&#36710;-&#29790;&#23621;&#37202;&#24215;-&#21704;&#24037;&#31243;/2024-08-21-&#25171;&#36710;-&#29790;&#23621;&#37202;&#24215;-&#21704;&#24037;&#31243;-&#34892;&#31243;&#21333;.pdf" TargetMode="External"/><Relationship Id="rId2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2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1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10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zoomScale="130" zoomScaleNormal="130" workbookViewId="0">
      <pane ySplit="2" topLeftCell="A3" activePane="bottomLeft" state="frozen"/>
      <selection/>
      <selection pane="bottomLeft" activeCell="O16" sqref="O16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8.7" style="4" customWidth="1"/>
    <col min="11" max="11" width="8.525" style="2" customWidth="1"/>
    <col min="12" max="12" width="12.875" style="2" customWidth="1"/>
    <col min="13" max="25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  <c r="L1" s="5" t="s">
        <v>11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2">
      <c r="A3" s="7">
        <f>ROW()-2</f>
        <v>1</v>
      </c>
      <c r="B3" s="8" t="s">
        <v>12</v>
      </c>
      <c r="C3" s="9" t="s">
        <v>13</v>
      </c>
      <c r="D3" s="10" t="s">
        <v>14</v>
      </c>
      <c r="E3" s="22">
        <v>23.04</v>
      </c>
      <c r="F3" s="24"/>
      <c r="G3" s="25"/>
      <c r="H3" s="22">
        <v>23.85</v>
      </c>
      <c r="I3" s="36">
        <f>IF(E3&lt;H3,E3,H3)</f>
        <v>23.04</v>
      </c>
      <c r="J3" s="37">
        <f>SUM(I3:I23)</f>
        <v>15201.68</v>
      </c>
      <c r="K3" s="8" t="s">
        <v>15</v>
      </c>
      <c r="L3" s="38" t="s">
        <v>16</v>
      </c>
    </row>
    <row r="4" spans="1:12">
      <c r="A4" s="11">
        <f>ROW()-2</f>
        <v>2</v>
      </c>
      <c r="B4" s="12" t="s">
        <v>12</v>
      </c>
      <c r="C4" s="13" t="s">
        <v>17</v>
      </c>
      <c r="D4" s="10" t="s">
        <v>18</v>
      </c>
      <c r="E4" s="22">
        <v>5199.97</v>
      </c>
      <c r="F4" s="22" t="s">
        <v>5</v>
      </c>
      <c r="G4" s="22">
        <v>236</v>
      </c>
      <c r="H4" s="22">
        <v>59</v>
      </c>
      <c r="I4" s="39">
        <f>SUM(E4,IF(G4&lt;SUM(H4:H7),G4,SUM(H4:H7)))</f>
        <v>5435.97</v>
      </c>
      <c r="J4" s="40"/>
      <c r="K4" s="12" t="s">
        <v>19</v>
      </c>
      <c r="L4" s="41"/>
    </row>
    <row r="5" spans="1:12">
      <c r="A5" s="14"/>
      <c r="B5" s="15"/>
      <c r="C5" s="13"/>
      <c r="D5" s="10" t="s">
        <v>20</v>
      </c>
      <c r="E5" s="22"/>
      <c r="F5" s="22" t="s">
        <v>5</v>
      </c>
      <c r="G5" s="22"/>
      <c r="H5" s="22">
        <v>59</v>
      </c>
      <c r="I5" s="42"/>
      <c r="J5" s="40"/>
      <c r="K5" s="15"/>
      <c r="L5" s="41"/>
    </row>
    <row r="6" spans="1:12">
      <c r="A6" s="14"/>
      <c r="B6" s="15"/>
      <c r="C6" s="13"/>
      <c r="D6" s="10" t="s">
        <v>21</v>
      </c>
      <c r="E6" s="22"/>
      <c r="F6" s="22" t="s">
        <v>5</v>
      </c>
      <c r="G6" s="22"/>
      <c r="H6" s="22">
        <v>59</v>
      </c>
      <c r="I6" s="42"/>
      <c r="J6" s="40"/>
      <c r="K6" s="15"/>
      <c r="L6" s="41"/>
    </row>
    <row r="7" spans="1:12">
      <c r="A7" s="16"/>
      <c r="B7" s="17"/>
      <c r="C7" s="13"/>
      <c r="D7" s="10" t="s">
        <v>22</v>
      </c>
      <c r="E7" s="22"/>
      <c r="F7" s="22" t="s">
        <v>5</v>
      </c>
      <c r="G7" s="22"/>
      <c r="H7" s="22">
        <v>59</v>
      </c>
      <c r="I7" s="43"/>
      <c r="J7" s="40"/>
      <c r="K7" s="15"/>
      <c r="L7" s="41"/>
    </row>
    <row r="8" spans="1:12">
      <c r="A8" s="7">
        <v>3</v>
      </c>
      <c r="B8" s="8" t="s">
        <v>12</v>
      </c>
      <c r="C8" s="9" t="s">
        <v>23</v>
      </c>
      <c r="D8" s="18"/>
      <c r="E8" s="22">
        <v>151</v>
      </c>
      <c r="F8" s="24"/>
      <c r="G8" s="25"/>
      <c r="H8" s="22">
        <v>151</v>
      </c>
      <c r="I8" s="36">
        <f t="shared" ref="I8:I15" si="0">IF(E8&lt;H8,E8,H8)</f>
        <v>151</v>
      </c>
      <c r="J8" s="40"/>
      <c r="K8" s="15"/>
      <c r="L8" s="41"/>
    </row>
    <row r="9" spans="1:12">
      <c r="A9" s="7">
        <v>4</v>
      </c>
      <c r="B9" s="8" t="s">
        <v>12</v>
      </c>
      <c r="C9" s="19" t="s">
        <v>24</v>
      </c>
      <c r="D9" s="10" t="s">
        <v>25</v>
      </c>
      <c r="E9" s="22">
        <v>4010.55</v>
      </c>
      <c r="F9" s="22" t="s">
        <v>5</v>
      </c>
      <c r="G9" s="25"/>
      <c r="H9" s="22">
        <v>4010.55</v>
      </c>
      <c r="I9" s="36">
        <f t="shared" si="0"/>
        <v>4010.55</v>
      </c>
      <c r="J9" s="40"/>
      <c r="K9" s="15"/>
      <c r="L9" s="41"/>
    </row>
    <row r="10" spans="1:12">
      <c r="A10" s="7">
        <v>5</v>
      </c>
      <c r="B10" s="8" t="s">
        <v>26</v>
      </c>
      <c r="C10" s="9" t="s">
        <v>27</v>
      </c>
      <c r="D10" s="10" t="s">
        <v>14</v>
      </c>
      <c r="E10" s="22">
        <v>10.74</v>
      </c>
      <c r="F10" s="24"/>
      <c r="G10" s="25"/>
      <c r="H10" s="22">
        <v>9.92</v>
      </c>
      <c r="I10" s="36">
        <f t="shared" si="0"/>
        <v>9.92</v>
      </c>
      <c r="J10" s="40"/>
      <c r="K10" s="15"/>
      <c r="L10" s="41"/>
    </row>
    <row r="11" spans="1:12">
      <c r="A11" s="7">
        <v>6</v>
      </c>
      <c r="B11" s="8" t="s">
        <v>26</v>
      </c>
      <c r="C11" s="19" t="s">
        <v>28</v>
      </c>
      <c r="D11" s="10" t="s">
        <v>14</v>
      </c>
      <c r="E11" s="22">
        <v>11.36</v>
      </c>
      <c r="F11" s="26"/>
      <c r="G11" s="22"/>
      <c r="H11" s="22">
        <v>11.36</v>
      </c>
      <c r="I11" s="36">
        <f t="shared" si="0"/>
        <v>11.36</v>
      </c>
      <c r="J11" s="40"/>
      <c r="K11" s="15"/>
      <c r="L11" s="41"/>
    </row>
    <row r="12" spans="1:12">
      <c r="A12" s="7">
        <v>7</v>
      </c>
      <c r="B12" s="20" t="s">
        <v>29</v>
      </c>
      <c r="C12" s="21" t="s">
        <v>27</v>
      </c>
      <c r="D12" s="22" t="s">
        <v>14</v>
      </c>
      <c r="E12" s="22">
        <v>11.96</v>
      </c>
      <c r="F12" s="27"/>
      <c r="G12" s="22"/>
      <c r="H12" s="22">
        <v>11.96</v>
      </c>
      <c r="I12" s="36">
        <f t="shared" si="0"/>
        <v>11.96</v>
      </c>
      <c r="J12" s="40"/>
      <c r="K12" s="15"/>
      <c r="L12" s="41"/>
    </row>
    <row r="13" spans="1:12">
      <c r="A13" s="7">
        <v>8</v>
      </c>
      <c r="B13" s="20" t="s">
        <v>29</v>
      </c>
      <c r="C13" s="19" t="s">
        <v>28</v>
      </c>
      <c r="D13" s="22" t="s">
        <v>14</v>
      </c>
      <c r="E13" s="22">
        <v>13.49</v>
      </c>
      <c r="F13" s="27"/>
      <c r="G13" s="22"/>
      <c r="H13" s="22">
        <v>13.49</v>
      </c>
      <c r="I13" s="36">
        <f t="shared" si="0"/>
        <v>13.49</v>
      </c>
      <c r="J13" s="40"/>
      <c r="K13" s="15"/>
      <c r="L13" s="41"/>
    </row>
    <row r="14" spans="1:12">
      <c r="A14" s="7">
        <v>9</v>
      </c>
      <c r="B14" s="20" t="s">
        <v>30</v>
      </c>
      <c r="C14" s="21" t="s">
        <v>27</v>
      </c>
      <c r="D14" s="22" t="s">
        <v>14</v>
      </c>
      <c r="E14" s="22">
        <v>10.49</v>
      </c>
      <c r="F14" s="27"/>
      <c r="G14" s="22"/>
      <c r="H14" s="22">
        <v>10.49</v>
      </c>
      <c r="I14" s="36">
        <f t="shared" si="0"/>
        <v>10.49</v>
      </c>
      <c r="J14" s="40"/>
      <c r="K14" s="15"/>
      <c r="L14" s="41"/>
    </row>
    <row r="15" spans="1:12">
      <c r="A15" s="7">
        <v>10</v>
      </c>
      <c r="B15" s="20" t="s">
        <v>30</v>
      </c>
      <c r="C15" s="19" t="s">
        <v>28</v>
      </c>
      <c r="D15" s="22" t="s">
        <v>14</v>
      </c>
      <c r="E15" s="22">
        <v>12.37</v>
      </c>
      <c r="F15" s="28"/>
      <c r="G15" s="22"/>
      <c r="H15" s="29">
        <v>12.37</v>
      </c>
      <c r="I15" s="36">
        <f t="shared" si="0"/>
        <v>12.37</v>
      </c>
      <c r="J15" s="40"/>
      <c r="K15" s="17"/>
      <c r="L15" s="41"/>
    </row>
    <row r="16" spans="1:12">
      <c r="A16" s="7">
        <v>11</v>
      </c>
      <c r="B16" s="20" t="s">
        <v>31</v>
      </c>
      <c r="C16" s="19" t="s">
        <v>28</v>
      </c>
      <c r="D16" s="22" t="s">
        <v>14</v>
      </c>
      <c r="E16" s="22">
        <v>22.78</v>
      </c>
      <c r="F16" s="28"/>
      <c r="G16" s="22"/>
      <c r="H16" s="22">
        <v>46.57</v>
      </c>
      <c r="I16" s="39">
        <f>IF(SUM(E16:E17)&lt;H16,SUM(E16:E17),H16)</f>
        <v>46.57</v>
      </c>
      <c r="J16" s="40"/>
      <c r="K16" s="15" t="s">
        <v>15</v>
      </c>
      <c r="L16" s="38" t="s">
        <v>16</v>
      </c>
    </row>
    <row r="17" spans="1:12">
      <c r="A17" s="7">
        <v>12</v>
      </c>
      <c r="B17" s="20" t="s">
        <v>32</v>
      </c>
      <c r="C17" s="19" t="s">
        <v>33</v>
      </c>
      <c r="D17" s="22"/>
      <c r="E17" s="22">
        <v>23.79</v>
      </c>
      <c r="F17" s="28"/>
      <c r="G17" s="22"/>
      <c r="H17" s="22"/>
      <c r="I17" s="43"/>
      <c r="J17" s="40"/>
      <c r="K17" s="15"/>
      <c r="L17" s="38"/>
    </row>
    <row r="18" spans="1:12">
      <c r="A18" s="7">
        <v>13</v>
      </c>
      <c r="B18" s="20" t="s">
        <v>31</v>
      </c>
      <c r="C18" s="19" t="s">
        <v>34</v>
      </c>
      <c r="D18" s="10" t="s">
        <v>14</v>
      </c>
      <c r="E18" s="22">
        <v>77.42</v>
      </c>
      <c r="F18" s="20"/>
      <c r="G18" s="30"/>
      <c r="H18" s="31">
        <v>87.1</v>
      </c>
      <c r="I18" s="36">
        <f>IF(E18&lt;H18,E18,H18)</f>
        <v>77.42</v>
      </c>
      <c r="J18" s="40"/>
      <c r="K18" s="17"/>
      <c r="L18" s="38"/>
    </row>
    <row r="19" spans="1:12">
      <c r="A19" s="7">
        <v>14</v>
      </c>
      <c r="B19" s="20" t="s">
        <v>31</v>
      </c>
      <c r="C19" s="23" t="s">
        <v>35</v>
      </c>
      <c r="D19" s="10" t="s">
        <v>14</v>
      </c>
      <c r="E19" s="22">
        <v>43.54</v>
      </c>
      <c r="F19" s="20"/>
      <c r="G19" s="30"/>
      <c r="H19" s="31">
        <v>41.54</v>
      </c>
      <c r="I19" s="36">
        <f>IF(H19&lt;E19,H19,E19)</f>
        <v>41.54</v>
      </c>
      <c r="J19" s="40"/>
      <c r="K19" s="17" t="s">
        <v>36</v>
      </c>
      <c r="L19" s="38" t="s">
        <v>16</v>
      </c>
    </row>
    <row r="20" spans="1:12">
      <c r="A20" s="7">
        <v>15</v>
      </c>
      <c r="B20" s="20" t="s">
        <v>31</v>
      </c>
      <c r="C20" s="23" t="s">
        <v>37</v>
      </c>
      <c r="D20" s="10" t="s">
        <v>14</v>
      </c>
      <c r="E20" s="22">
        <v>1230</v>
      </c>
      <c r="F20" s="10" t="s">
        <v>5</v>
      </c>
      <c r="G20" s="22"/>
      <c r="H20" s="30"/>
      <c r="I20" s="36">
        <f>E20</f>
        <v>1230</v>
      </c>
      <c r="J20" s="40"/>
      <c r="K20" s="20" t="s">
        <v>19</v>
      </c>
      <c r="L20" s="41"/>
    </row>
    <row r="21" spans="1:12">
      <c r="A21" s="7">
        <v>16</v>
      </c>
      <c r="B21" s="20"/>
      <c r="C21" s="23" t="s">
        <v>38</v>
      </c>
      <c r="D21" s="10" t="s">
        <v>14</v>
      </c>
      <c r="E21" s="22">
        <v>1372</v>
      </c>
      <c r="F21" s="10" t="s">
        <v>5</v>
      </c>
      <c r="G21" s="30"/>
      <c r="H21" s="22">
        <v>72</v>
      </c>
      <c r="I21" s="36">
        <f>E21</f>
        <v>1372</v>
      </c>
      <c r="J21" s="40"/>
      <c r="K21" s="20" t="s">
        <v>39</v>
      </c>
      <c r="L21" s="38" t="s">
        <v>16</v>
      </c>
    </row>
    <row r="22" spans="1:12">
      <c r="A22" s="7">
        <v>17</v>
      </c>
      <c r="B22" s="20"/>
      <c r="C22" s="23" t="s">
        <v>40</v>
      </c>
      <c r="D22" s="10" t="s">
        <v>14</v>
      </c>
      <c r="E22" s="22">
        <v>1372</v>
      </c>
      <c r="F22" s="10" t="s">
        <v>5</v>
      </c>
      <c r="G22" s="30"/>
      <c r="H22" s="22">
        <v>72</v>
      </c>
      <c r="I22" s="36">
        <f>E22</f>
        <v>1372</v>
      </c>
      <c r="J22" s="40"/>
      <c r="K22" s="44" t="s">
        <v>15</v>
      </c>
      <c r="L22" s="38" t="s">
        <v>16</v>
      </c>
    </row>
    <row r="23" spans="1:12">
      <c r="A23" s="7">
        <v>18</v>
      </c>
      <c r="B23" s="20"/>
      <c r="C23" s="23" t="s">
        <v>41</v>
      </c>
      <c r="D23" s="10" t="s">
        <v>14</v>
      </c>
      <c r="E23" s="22">
        <v>1372</v>
      </c>
      <c r="F23" s="10" t="s">
        <v>5</v>
      </c>
      <c r="G23" s="30"/>
      <c r="H23" s="22">
        <v>72</v>
      </c>
      <c r="I23" s="36">
        <f>E23</f>
        <v>1372</v>
      </c>
      <c r="J23" s="45"/>
      <c r="K23" s="46"/>
      <c r="L23" s="38"/>
    </row>
    <row r="24" spans="11:11">
      <c r="K24" s="1"/>
    </row>
    <row r="25" spans="10:11">
      <c r="J25" s="4" t="s">
        <v>19</v>
      </c>
      <c r="K25" s="4">
        <f>SUM(I4,I8,I9,I10:I15,I20)</f>
        <v>10897.11</v>
      </c>
    </row>
    <row r="26" spans="10:11">
      <c r="J26" s="4" t="s">
        <v>15</v>
      </c>
      <c r="K26" s="4">
        <f>SUM(I3,I16:I18,I22:I23)</f>
        <v>2891.03</v>
      </c>
    </row>
    <row r="27" spans="10:11">
      <c r="J27" s="4" t="s">
        <v>36</v>
      </c>
      <c r="K27" s="4">
        <f>SUM(I19)</f>
        <v>41.54</v>
      </c>
    </row>
    <row r="28" spans="10:11">
      <c r="J28" s="4" t="s">
        <v>39</v>
      </c>
      <c r="K28" s="4">
        <f>SUM(I21)</f>
        <v>1372</v>
      </c>
    </row>
    <row r="29" spans="10:11">
      <c r="J29" s="4" t="s">
        <v>9</v>
      </c>
      <c r="K29" s="4">
        <f>SUM(K25:K28)</f>
        <v>15201.68</v>
      </c>
    </row>
  </sheetData>
  <mergeCells count="16">
    <mergeCell ref="A4:A7"/>
    <mergeCell ref="B4:B7"/>
    <mergeCell ref="B20:B23"/>
    <mergeCell ref="C4:C7"/>
    <mergeCell ref="D16:D17"/>
    <mergeCell ref="E4:E7"/>
    <mergeCell ref="G4:G7"/>
    <mergeCell ref="H16:H17"/>
    <mergeCell ref="I4:I7"/>
    <mergeCell ref="I16:I17"/>
    <mergeCell ref="J3:J23"/>
    <mergeCell ref="K4:K15"/>
    <mergeCell ref="K16:K18"/>
    <mergeCell ref="K22:K23"/>
    <mergeCell ref="L16:L18"/>
    <mergeCell ref="L22:L23"/>
  </mergeCells>
  <conditionalFormatting sqref="A3:K3 A4:B4 A8:A20 I4 I8:I16 I18:I23">
    <cfRule type="expression" dxfId="0" priority="9">
      <formula>MOD(ROW(#REF!),1+1)=0</formula>
    </cfRule>
  </conditionalFormatting>
  <hyperlinks>
    <hyperlink ref="C3" r:id="rId3" display="海师-美兰: 郝旭光、成志远、张嘉佳、傅琦玮"/>
    <hyperlink ref="C4" r:id="rId4" display="海口美兰-哈尔滨太平: 郝旭光、成志远、张嘉佳、傅琦玮"/>
    <hyperlink ref="C8" r:id="rId5" display="哈尔滨太平-哈尔滨瑞居酒店: 郝旭光、成志远、张嘉佳、傅琦玮"/>
    <hyperlink ref="C10" r:id="rId6" display="瑞居酒店-哈工程: 郝旭光、成志远、张嘉佳、傅琦玮"/>
    <hyperlink ref="C11" r:id="rId7" display="哈工程-瑞居酒店: 郝旭光、成志远、张嘉佳、傅琦玮"/>
    <hyperlink ref="C12" r:id="rId8" display="瑞居酒店-哈工程: 郝旭光、成志远、张嘉佳、傅琦玮"/>
    <hyperlink ref="C14" r:id="rId9" display="瑞居酒店-哈工程: 郝旭光、成志远、张嘉佳、傅琦玮"/>
    <hyperlink ref="C13" r:id="rId10" display="哈工程-瑞居酒店: 郝旭光、成志远、张嘉佳、傅琦玮"/>
    <hyperlink ref="C15" r:id="rId11" display="哈工程-瑞居酒店: 郝旭光、成志远、张嘉佳、傅琦玮"/>
    <hyperlink ref="D11" r:id="rId12" display="行程单"/>
    <hyperlink ref="C20" r:id="rId13" display="航班-哈尔滨太平-海口美兰:郝旭光"/>
    <hyperlink ref="D20" r:id="rId14" display="行程单"/>
    <hyperlink ref="D21" r:id="rId15" display="行程单"/>
    <hyperlink ref="D22" r:id="rId16" display="行程单"/>
    <hyperlink ref="D23" r:id="rId17" display="行程单"/>
    <hyperlink ref="F20" r:id="rId18" display="验真"/>
    <hyperlink ref="F21" r:id="rId19" display="验真"/>
    <hyperlink ref="F22" r:id="rId20" display="验真"/>
    <hyperlink ref="F23" r:id="rId21" display="验真"/>
    <hyperlink ref="E20" r:id="rId22" display="1230"/>
    <hyperlink ref="D14" r:id="rId23" display="行程单"/>
    <hyperlink ref="E14" r:id="rId24" display="10.49"/>
    <hyperlink ref="H14" r:id="rId25" display="10.49"/>
    <hyperlink ref="C5" r:id="rId4"/>
    <hyperlink ref="C6" r:id="rId4"/>
    <hyperlink ref="C7" r:id="rId4"/>
    <hyperlink ref="D4" r:id="rId26" display="行程单:郝旭光"/>
    <hyperlink ref="D5" r:id="rId27" display="行程单:成志远"/>
    <hyperlink ref="D6" r:id="rId28" display="行程单:张嘉佳"/>
    <hyperlink ref="D7" r:id="rId29" display="行程单:傅琦玮"/>
    <hyperlink ref="E4:E7" r:id="rId30" display="5199.97"/>
    <hyperlink ref="C4:C7" r:id="rId31" display="海口美兰-哈尔滨太平: 郝旭光、成志远、张嘉佳、傅琦玮"/>
    <hyperlink ref="G4:G7" r:id="rId32" display="236"/>
    <hyperlink ref="C4:C7" r:id="rId33" display="海口美兰-哈尔滨太平: 郝旭光、成志远、张嘉佳、傅琦玮"/>
    <hyperlink ref="H4" r:id="rId34" display="59"/>
    <hyperlink ref="H5" r:id="rId35" display="59"/>
    <hyperlink ref="H6" r:id="rId36" display="59"/>
    <hyperlink ref="H7" r:id="rId37" display="59"/>
    <hyperlink ref="F4" r:id="rId38" display="验真"/>
    <hyperlink ref="F5" r:id="rId39" display="验真"/>
    <hyperlink ref="F6" r:id="rId40" display="验真"/>
    <hyperlink ref="F7" r:id="rId41" display="验真"/>
    <hyperlink ref="D10" r:id="rId42" display="行程单"/>
    <hyperlink ref="H10" r:id="rId43" display="9.92"/>
    <hyperlink ref="E10" r:id="rId44" display="10.74"/>
    <hyperlink ref="E11" r:id="rId45" display="11.36"/>
    <hyperlink ref="H11" r:id="rId46" display="11.36"/>
    <hyperlink ref="D13" r:id="rId47" display="行程单"/>
    <hyperlink ref="E13" r:id="rId48" display="13.49"/>
    <hyperlink ref="H13" r:id="rId49" display="13.49"/>
    <hyperlink ref="D12" r:id="rId50" display="行程单"/>
    <hyperlink ref="E12" r:id="rId51" display="11.96"/>
    <hyperlink ref="H12" r:id="rId52" display="11.96"/>
    <hyperlink ref="E15" r:id="rId53" display="12.37"/>
    <hyperlink ref="C21" r:id="rId54" display="航班-哈尔滨太平-海口美兰:傅琦玮"/>
    <hyperlink ref="E21" r:id="rId55" display="1372"/>
    <hyperlink ref="H21" r:id="rId56" display="72"/>
    <hyperlink ref="E8" r:id="rId57" display="151"/>
    <hyperlink ref="C9" r:id="rId58" display="哈尔滨瑞居酒店: 郝旭光、成志远、张嘉佳、傅琦玮"/>
    <hyperlink ref="D9" r:id="rId59" display="美团订单"/>
    <hyperlink ref="E9" r:id="rId60" display="4010.55"/>
    <hyperlink ref="H9" r:id="rId61" display="4010.55"/>
    <hyperlink ref="F9" r:id="rId62" display="验真"/>
    <hyperlink ref="H8" r:id="rId63" display="151"/>
    <hyperlink ref="D15" r:id="rId64" display="行程单"/>
    <hyperlink ref="H15" r:id="rId65" display="12.37"/>
    <hyperlink ref="D3" r:id="rId66" display="行程单"/>
    <hyperlink ref="E3" r:id="rId67" display="23.04"/>
    <hyperlink ref="H3" r:id="rId68" display="23.85"/>
    <hyperlink ref="C18" r:id="rId69" display="瑞居酒店-哈尔滨太平: 郝旭光、成志远、张嘉佳、傅琦玮"/>
    <hyperlink ref="D18" r:id="rId70" display="行程单"/>
    <hyperlink ref="E18" r:id="rId71" display="77.42"/>
    <hyperlink ref="H18" r:id="rId72" display="87.1"/>
    <hyperlink ref="C16" r:id="rId73" display="哈工程-瑞居酒店: 郝旭光、成志远、张嘉佳、傅琦玮"/>
    <hyperlink ref="C17" r:id="rId74" display="海大-海师：郝旭光、成志远、张嘉佳、傅琦玮"/>
    <hyperlink ref="D16:D17" r:id="rId75" display="行程单"/>
    <hyperlink ref="E16" r:id="rId76" display="22.78"/>
    <hyperlink ref="E17" r:id="rId77" display="23.79"/>
    <hyperlink ref="H16:H17" r:id="rId78" display="46.57"/>
    <hyperlink ref="C22" r:id="rId79" display="航班-哈尔滨太平-海口美兰:成志远"/>
    <hyperlink ref="E22" r:id="rId80" display="1372"/>
    <hyperlink ref="C23" r:id="rId81" display="航班-哈尔滨太平-海口美兰:张嘉佳"/>
    <hyperlink ref="E23" r:id="rId82" display="1372"/>
    <hyperlink ref="C19" r:id="rId83" display="海口美兰-海师: 郝旭光、成志远、张嘉佳、傅琦玮"/>
    <hyperlink ref="D19" r:id="rId84" display="行程单"/>
    <hyperlink ref="E19" r:id="rId85" display="43.54"/>
    <hyperlink ref="H19" r:id="rId86" display="41.54"/>
    <hyperlink ref="H22" r:id="rId87" display="72"/>
    <hyperlink ref="H23" r:id="rId88" display="72"/>
  </hyperlinks>
  <pageMargins left="0.75" right="0.393055555555556" top="0.511805555555556" bottom="0.511805555555556" header="0.5" footer="0.5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2023-04-14T08:09:00Z</dcterms:created>
  <dcterms:modified xsi:type="dcterms:W3CDTF">2024-09-09T18:26:13Z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