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5815" windowHeight="15000"/>
  </bookViews>
  <sheets>
    <sheet name="C金龙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 s="1"/>
  <c r="H4" i="1"/>
  <c r="C4" i="1" s="1"/>
  <c r="H5" i="1"/>
  <c r="H6" i="1"/>
  <c r="H2" i="1"/>
  <c r="C2" i="1" s="1"/>
  <c r="C5" i="1"/>
  <c r="C6" i="1"/>
  <c r="C15" i="1"/>
  <c r="C14" i="1"/>
  <c r="G6" i="1"/>
  <c r="C13" i="1" l="1"/>
  <c r="C16" i="1" s="1"/>
  <c r="G5" i="1"/>
  <c r="G3" i="1" l="1"/>
  <c r="G4" i="1"/>
  <c r="G2" i="1"/>
</calcChain>
</file>

<file path=xl/sharedStrings.xml><?xml version="1.0" encoding="utf-8"?>
<sst xmlns="http://schemas.openxmlformats.org/spreadsheetml/2006/main" count="19" uniqueCount="17">
  <si>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</si>
  <si>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</si>
  <si>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</si>
  <si>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</si>
  <si>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</si>
  <si>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</si>
  <si>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</si>
  <si>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</si>
  <si>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</si>
  <si>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</si>
  <si>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</si>
  <si>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</si>
  <si>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</si>
  <si>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转账总金额</t>
    <phoneticPr fontId="1" type="noConversion"/>
  </si>
  <si>
    <t>买入总金额</t>
    <phoneticPr fontId="1" type="noConversion"/>
  </si>
  <si>
    <t>卖出总金额</t>
    <phoneticPr fontId="1" type="noConversion"/>
  </si>
  <si>
    <t>委托余额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</si>
</sst>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pane ySplit="1" topLeftCell="A2" activePane="bottomLeft" state="frozen"/>
      <selection pane="bottomLeft" activeCell="G21" sqref="G21"/>
    </sheetView>
  </sheetViews>
  <sheetFormatPr defaultRowHeight="14.25" x14ac:dyDescent="0.2"/>
  <cols>
    <col min="1" max="1" width="11.1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style="2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12</v>
      </c>
    </row>
    <row r="2" spans="1:11" x14ac:dyDescent="0.2">
      <c r="A2" s="1">
        <v>44120</v>
      </c>
      <c r="B2" s="2" t="s">
        <v>8</v>
      </c>
      <c r="C2" s="2">
        <f>IF(B2="股票买入",(D2*E2+F2+G2+H2)*-1, D2*E2-F2-G2-H2)</f>
        <v>-10290.209999999999</v>
      </c>
      <c r="D2" s="2">
        <v>51.424999999999997</v>
      </c>
      <c r="E2" s="2">
        <v>200</v>
      </c>
      <c r="F2" s="2">
        <v>5</v>
      </c>
      <c r="G2" s="2">
        <f>ROUND(D2*E2*0.002%,2)</f>
        <v>0.21</v>
      </c>
      <c r="H2" s="2">
        <f>ROUND(IF(B2="股票买入",0,D2*E2*0.1%),2)</f>
        <v>0</v>
      </c>
      <c r="J2" s="1">
        <v>44120</v>
      </c>
      <c r="K2" s="2">
        <v>10290.209999999999</v>
      </c>
    </row>
    <row r="3" spans="1:11" x14ac:dyDescent="0.2">
      <c r="A3" s="1">
        <v>44127</v>
      </c>
      <c r="B3" s="2" t="s">
        <v>8</v>
      </c>
      <c r="C3" s="2">
        <f t="shared" ref="C3:C6" si="0">IF(B3="股票买入",(D3*E3+F3+G3+H3)*-1, D3*E3-F3-G3-H3)</f>
        <v>-9605.19</v>
      </c>
      <c r="D3" s="2">
        <v>48</v>
      </c>
      <c r="E3" s="2">
        <v>200</v>
      </c>
      <c r="F3" s="2">
        <v>5</v>
      </c>
      <c r="G3" s="2">
        <f>ROUND(D3*E3*0.002%,2)</f>
        <v>0.19</v>
      </c>
      <c r="H3" s="2">
        <f t="shared" ref="H3:H6" si="1">ROUND(IF(B3="股票买入",0,D3*E3*0.1%),2)</f>
        <v>0</v>
      </c>
      <c r="J3" s="1">
        <v>44127</v>
      </c>
      <c r="K3" s="2">
        <v>10000</v>
      </c>
    </row>
    <row r="4" spans="1:11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>ROUND(D4*E4*0.002%,2)</f>
        <v>0.19</v>
      </c>
      <c r="H4" s="2">
        <f t="shared" si="1"/>
        <v>0</v>
      </c>
      <c r="J4" s="1">
        <v>44130</v>
      </c>
      <c r="K4" s="2">
        <v>10000</v>
      </c>
    </row>
    <row r="5" spans="1:11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>ROUND(D5*E5*0.002%,2)</f>
        <v>0.18</v>
      </c>
      <c r="H5" s="2">
        <f t="shared" si="1"/>
        <v>0</v>
      </c>
      <c r="J5" s="1">
        <v>44131</v>
      </c>
      <c r="K5" s="2">
        <v>10000</v>
      </c>
    </row>
    <row r="6" spans="1:11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>ROUND(D6*E6*0.002%,2)</f>
        <v>0.09</v>
      </c>
      <c r="H6" s="2">
        <f t="shared" si="1"/>
        <v>0</v>
      </c>
      <c r="J6" s="1">
        <v>44131</v>
      </c>
      <c r="K6" s="2">
        <v>10000</v>
      </c>
    </row>
    <row r="8" spans="1:11" x14ac:dyDescent="0.2">
      <c r="F8" s="2"/>
    </row>
    <row r="9" spans="1:11" x14ac:dyDescent="0.2">
      <c r="F9" s="2"/>
    </row>
    <row r="10" spans="1:11" x14ac:dyDescent="0.2">
      <c r="F10" s="2"/>
    </row>
    <row r="13" spans="1:11" x14ac:dyDescent="0.2">
      <c r="B13" s="2" t="s">
        <v>14</v>
      </c>
      <c r="C13" s="2">
        <f>SUMIFS(C2:C12,B2:B12,"股票买入")</f>
        <v>-42724.86</v>
      </c>
    </row>
    <row r="14" spans="1:11" x14ac:dyDescent="0.2">
      <c r="B14" s="2" t="s">
        <v>13</v>
      </c>
      <c r="C14" s="2">
        <f>SUM(K2:K257)</f>
        <v>50290.21</v>
      </c>
    </row>
    <row r="15" spans="1:11" x14ac:dyDescent="0.2">
      <c r="B15" s="2" t="s">
        <v>15</v>
      </c>
      <c r="C15" s="2">
        <f>SUMIFS(C2:C12,B2:B12,"股票卖出")</f>
        <v>0</v>
      </c>
    </row>
    <row r="16" spans="1:11" x14ac:dyDescent="0.2">
      <c r="B16" s="2" t="s">
        <v>16</v>
      </c>
      <c r="C16" s="2">
        <f>C13+C14+C15</f>
        <v>7565.3499999999985</v>
      </c>
    </row>
  </sheetData>
  <phoneticPr fontId="1" type="noConversion"/>
  <dataValidations count="1">
    <dataValidation type="list" allowBlank="1" showInputMessage="1" showErrorMessage="1" sqref="B2:B12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2020-10-27T03:46:02Z</dcterms:modified>
</cp:coreProperties>
</file>