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AB2162A7-98A6-423C-BF2D-5DFF3780AB12}" xr6:coauthVersionLast="31" xr6:coauthVersionMax="31" xr10:uidLastSave="{00000000-0000-0000-0000-000000000000}"/>
  <bookViews>
    <workbookView xWindow="0" yWindow="0" windowWidth="28800" windowHeight="12135" tabRatio="730" xr2:uid="{E0C3E51B-5274-494E-B3B7-70D1E12699A5}"/>
  </bookViews>
  <sheets>
    <sheet name="项目报价总览" sheetId="2" r:id="rId1"/>
    <sheet name="LED宣传栏清单" sheetId="5" r:id="rId2"/>
    <sheet name="指挥中心-主体设备清单" sheetId="3" r:id="rId3"/>
    <sheet name="指挥中心-配套设备清单" sheetId="4" r:id="rId4"/>
    <sheet name="视频会议系统清单" sheetId="6" r:id="rId5"/>
    <sheet name="软件系统功能清单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4" i="7" l="1"/>
  <c r="I3" i="3" l="1"/>
  <c r="H8" i="4"/>
  <c r="H7" i="4"/>
  <c r="H6" i="4"/>
  <c r="H5" i="4"/>
  <c r="H4" i="4"/>
  <c r="H9" i="4" s="1"/>
  <c r="H3" i="4"/>
  <c r="H2" i="4"/>
  <c r="I11" i="3"/>
  <c r="I10" i="3"/>
  <c r="I9" i="3"/>
  <c r="I8" i="3"/>
  <c r="I7" i="3"/>
  <c r="I6" i="3"/>
  <c r="I5" i="3"/>
  <c r="I4" i="3"/>
  <c r="F9" i="2"/>
  <c r="F66" i="7"/>
  <c r="F67" i="7" s="1"/>
  <c r="H8" i="5"/>
  <c r="H4" i="5"/>
  <c r="H11" i="5"/>
  <c r="E4" i="5"/>
  <c r="E25" i="5" s="1"/>
  <c r="I12" i="3" l="1"/>
  <c r="H11" i="4"/>
  <c r="H10" i="4"/>
  <c r="H12" i="4" s="1"/>
  <c r="E5" i="5"/>
  <c r="E17" i="5"/>
  <c r="H17" i="5" s="1"/>
  <c r="E24" i="5" l="1"/>
  <c r="E26" i="5" s="1"/>
  <c r="E27" i="5" s="1"/>
</calcChain>
</file>

<file path=xl/sharedStrings.xml><?xml version="1.0" encoding="utf-8"?>
<sst xmlns="http://schemas.openxmlformats.org/spreadsheetml/2006/main" count="463" uniqueCount="300">
  <si>
    <t>序号</t>
  </si>
  <si>
    <t>序号</t>
    <phoneticPr fontId="2" type="noConversion"/>
  </si>
  <si>
    <t>一期</t>
  </si>
  <si>
    <t>二期</t>
    <phoneticPr fontId="2" type="noConversion"/>
  </si>
  <si>
    <t>目标</t>
    <phoneticPr fontId="2" type="noConversion"/>
  </si>
  <si>
    <t>名称</t>
    <phoneticPr fontId="2" type="noConversion"/>
  </si>
  <si>
    <t>LED宣传栏</t>
    <phoneticPr fontId="2" type="noConversion"/>
  </si>
  <si>
    <t>将目前的纸质报刊形式的宣传栏改建为可以播放多媒体的LED形式</t>
    <phoneticPr fontId="2" type="noConversion"/>
  </si>
  <si>
    <t>LED显示屏/户外PH6全彩报价清单</t>
    <phoneticPr fontId="4" type="noConversion"/>
  </si>
  <si>
    <t>项目名称</t>
  </si>
  <si>
    <t>设备名称</t>
  </si>
  <si>
    <t>规格/品牌</t>
  </si>
  <si>
    <t>数量</t>
  </si>
  <si>
    <t>单位</t>
  </si>
  <si>
    <t>单价</t>
  </si>
  <si>
    <t>总价（元）</t>
  </si>
  <si>
    <t>备注/说明</t>
    <phoneticPr fontId="4" type="noConversion"/>
  </si>
  <si>
    <t>屏体</t>
  </si>
  <si>
    <t>洲明蓝普：P6</t>
    <phoneticPr fontId="4" type="noConversion"/>
  </si>
  <si>
    <t>㎡</t>
  </si>
  <si>
    <t>上市公司品牌</t>
    <phoneticPr fontId="4" type="noConversion"/>
  </si>
  <si>
    <t>箱体</t>
    <phoneticPr fontId="4" type="noConversion"/>
  </si>
  <si>
    <t>定制</t>
    <phoneticPr fontId="4" type="noConversion"/>
  </si>
  <si>
    <t>简易箱体</t>
    <phoneticPr fontId="4" type="noConversion"/>
  </si>
  <si>
    <t>模组</t>
  </si>
  <si>
    <t>0.192×0.192</t>
    <phoneticPr fontId="4" type="noConversion"/>
  </si>
  <si>
    <t>块</t>
  </si>
  <si>
    <r>
      <t>股票代码：0</t>
    </r>
    <r>
      <rPr>
        <sz val="10"/>
        <rFont val="宋体"/>
        <family val="3"/>
        <charset val="134"/>
      </rPr>
      <t>00630</t>
    </r>
    <phoneticPr fontId="4" type="noConversion"/>
  </si>
  <si>
    <t>电源</t>
  </si>
  <si>
    <t>创联</t>
    <phoneticPr fontId="4" type="noConversion"/>
  </si>
  <si>
    <t>股票代码：OC838918</t>
    <phoneticPr fontId="4" type="noConversion"/>
  </si>
  <si>
    <t>控制系统</t>
  </si>
  <si>
    <t>发送卡</t>
  </si>
  <si>
    <t>灵星雨</t>
    <phoneticPr fontId="4" type="noConversion"/>
  </si>
  <si>
    <t>张</t>
  </si>
  <si>
    <t>内置于电脑主机</t>
    <phoneticPr fontId="4" type="noConversion"/>
  </si>
  <si>
    <t>接送卡</t>
  </si>
  <si>
    <t>内置于LED屏内</t>
    <phoneticPr fontId="4" type="noConversion"/>
  </si>
  <si>
    <t xml:space="preserve">LED播放软件 </t>
  </si>
  <si>
    <t>灵星雨</t>
  </si>
  <si>
    <t>套</t>
  </si>
  <si>
    <t>赠送，免费</t>
    <phoneticPr fontId="4" type="noConversion"/>
  </si>
  <si>
    <t>外围设备</t>
    <phoneticPr fontId="4" type="noConversion"/>
  </si>
  <si>
    <t>音响功放</t>
    <phoneticPr fontId="4" type="noConversion"/>
  </si>
  <si>
    <t>东胜</t>
    <phoneticPr fontId="4" type="noConversion"/>
  </si>
  <si>
    <t>套</t>
    <phoneticPr fontId="4" type="noConversion"/>
  </si>
  <si>
    <r>
      <rPr>
        <b/>
        <sz val="10"/>
        <rFont val="宋体"/>
        <family val="3"/>
        <charset val="134"/>
      </rPr>
      <t>选配：</t>
    </r>
    <r>
      <rPr>
        <sz val="10"/>
        <rFont val="宋体"/>
        <family val="3"/>
        <charset val="134"/>
      </rPr>
      <t>扩展声音</t>
    </r>
    <phoneticPr fontId="4" type="noConversion"/>
  </si>
  <si>
    <t>百叶窗</t>
    <phoneticPr fontId="4" type="noConversion"/>
  </si>
  <si>
    <t>台</t>
    <phoneticPr fontId="4" type="noConversion"/>
  </si>
  <si>
    <t>辅助散热</t>
    <phoneticPr fontId="4" type="noConversion"/>
  </si>
  <si>
    <t>排风扇</t>
    <phoneticPr fontId="4" type="noConversion"/>
  </si>
  <si>
    <t>个</t>
    <phoneticPr fontId="4" type="noConversion"/>
  </si>
  <si>
    <t>避雷器</t>
    <phoneticPr fontId="4" type="noConversion"/>
  </si>
  <si>
    <t>正泰</t>
    <phoneticPr fontId="4" type="noConversion"/>
  </si>
  <si>
    <t>电路保护</t>
    <phoneticPr fontId="4" type="noConversion"/>
  </si>
  <si>
    <t>视频处理器</t>
    <phoneticPr fontId="4" type="noConversion"/>
  </si>
  <si>
    <t>凯视达</t>
    <phoneticPr fontId="4" type="noConversion"/>
  </si>
  <si>
    <t>信号处理，选配</t>
    <phoneticPr fontId="4" type="noConversion"/>
  </si>
  <si>
    <t>控制PC</t>
  </si>
  <si>
    <t>DIY</t>
    <phoneticPr fontId="4" type="noConversion"/>
  </si>
  <si>
    <t>台</t>
  </si>
  <si>
    <t>客户自备</t>
    <phoneticPr fontId="4" type="noConversion"/>
  </si>
  <si>
    <t>安装施工</t>
    <phoneticPr fontId="4" type="noConversion"/>
  </si>
  <si>
    <t>受力机构</t>
    <phoneticPr fontId="4" type="noConversion"/>
  </si>
  <si>
    <t>㎡</t>
    <phoneticPr fontId="4" type="noConversion"/>
  </si>
  <si>
    <t>美观装饰</t>
    <phoneticPr fontId="4" type="noConversion"/>
  </si>
  <si>
    <t>布线</t>
  </si>
  <si>
    <t>电源线缆</t>
    <phoneticPr fontId="4" type="noConversion"/>
  </si>
  <si>
    <t>m</t>
  </si>
  <si>
    <t>超五类通讯线</t>
    <phoneticPr fontId="4" type="noConversion"/>
  </si>
  <si>
    <t>音响线</t>
  </si>
  <si>
    <t>其他</t>
    <phoneticPr fontId="4" type="noConversion"/>
  </si>
  <si>
    <t>钢管架/脚手架</t>
    <phoneticPr fontId="4" type="noConversion"/>
  </si>
  <si>
    <t>包含</t>
    <phoneticPr fontId="4" type="noConversion"/>
  </si>
  <si>
    <t>运费</t>
  </si>
  <si>
    <t>报价汇总</t>
    <phoneticPr fontId="4" type="noConversion"/>
  </si>
  <si>
    <t>合计</t>
    <phoneticPr fontId="4" type="noConversion"/>
  </si>
  <si>
    <t>人民币</t>
  </si>
  <si>
    <t>安装调试</t>
    <phoneticPr fontId="4" type="noConversion"/>
  </si>
  <si>
    <t>包含培训</t>
    <phoneticPr fontId="4" type="noConversion"/>
  </si>
  <si>
    <t>税金</t>
    <phoneticPr fontId="4" type="noConversion"/>
  </si>
  <si>
    <t>17%增值税发票</t>
    <phoneticPr fontId="4" type="noConversion"/>
  </si>
  <si>
    <t>总计</t>
    <phoneticPr fontId="2" type="noConversion"/>
  </si>
  <si>
    <t>总计</t>
    <phoneticPr fontId="4" type="noConversion"/>
  </si>
  <si>
    <t>质保2年，含安装调试</t>
    <phoneticPr fontId="4" type="noConversion"/>
  </si>
  <si>
    <t>屏体参数</t>
    <phoneticPr fontId="4" type="noConversion"/>
  </si>
  <si>
    <t>客户自备（控制线等，根据实际使用结算）</t>
    <phoneticPr fontId="4" type="noConversion"/>
  </si>
  <si>
    <t>1、净屏尺寸：3.648×2.304                                                                
2、P6分辨率：27777点/㎡ ；                                                                
3、观看视距≥6m；                                                                     
4、亮度：5500cd/㎡ ；</t>
    <phoneticPr fontId="4" type="noConversion"/>
  </si>
  <si>
    <t>硬件设备</t>
    <phoneticPr fontId="2" type="noConversion"/>
  </si>
  <si>
    <t>类别</t>
    <phoneticPr fontId="2" type="noConversion"/>
  </si>
  <si>
    <t>指挥中心主体建设</t>
    <phoneticPr fontId="2" type="noConversion"/>
  </si>
  <si>
    <t>指挥中心配套设备</t>
    <phoneticPr fontId="2" type="noConversion"/>
  </si>
  <si>
    <t>视频会议系统</t>
    <phoneticPr fontId="2" type="noConversion"/>
  </si>
  <si>
    <t>&lt;20</t>
    <phoneticPr fontId="2" type="noConversion"/>
  </si>
  <si>
    <t>&lt;10</t>
    <phoneticPr fontId="2" type="noConversion"/>
  </si>
  <si>
    <t>预估周期（天）</t>
    <phoneticPr fontId="2" type="noConversion"/>
  </si>
  <si>
    <t>通过中控台可以控制摄像头、可以修改宣传栏的内容、可以正常开会等</t>
    <phoneticPr fontId="2" type="noConversion"/>
  </si>
  <si>
    <t>&lt;5</t>
    <phoneticPr fontId="2" type="noConversion"/>
  </si>
  <si>
    <t>内容</t>
    <phoneticPr fontId="2" type="noConversion"/>
  </si>
  <si>
    <t>子系统</t>
    <phoneticPr fontId="2" type="noConversion"/>
  </si>
  <si>
    <t>工期（单位：人月）</t>
    <phoneticPr fontId="2" type="noConversion"/>
  </si>
  <si>
    <t>报价</t>
    <phoneticPr fontId="2" type="noConversion"/>
  </si>
  <si>
    <t>需求分析</t>
    <phoneticPr fontId="2" type="noConversion"/>
  </si>
  <si>
    <t>实体注册平台</t>
    <phoneticPr fontId="2" type="noConversion"/>
  </si>
  <si>
    <t>市场主体查询</t>
    <phoneticPr fontId="2" type="noConversion"/>
  </si>
  <si>
    <t>一期</t>
    <phoneticPr fontId="2" type="noConversion"/>
  </si>
  <si>
    <t>分布情况统计</t>
    <phoneticPr fontId="2" type="noConversion"/>
  </si>
  <si>
    <t>经营数据分析</t>
    <phoneticPr fontId="2" type="noConversion"/>
  </si>
  <si>
    <t>市场主体活跃度</t>
    <phoneticPr fontId="2" type="noConversion"/>
  </si>
  <si>
    <t>市场主体生命周期时间轴</t>
    <phoneticPr fontId="2" type="noConversion"/>
  </si>
  <si>
    <t>小微查询统计</t>
    <phoneticPr fontId="2" type="noConversion"/>
  </si>
  <si>
    <t>主体族谱图</t>
    <phoneticPr fontId="2" type="noConversion"/>
  </si>
  <si>
    <t xml:space="preserve">主体变化查询统计（年/月） </t>
  </si>
  <si>
    <t>主体迁移情况查询统计</t>
  </si>
  <si>
    <t>市场主体代办人数据查询统计</t>
  </si>
  <si>
    <t>市场主体征信查询、统计、分析</t>
  </si>
  <si>
    <t>与三方接口约定</t>
    <phoneticPr fontId="2" type="noConversion"/>
  </si>
  <si>
    <t>数据展示呈现</t>
    <phoneticPr fontId="2" type="noConversion"/>
  </si>
  <si>
    <t>投拆平台</t>
    <phoneticPr fontId="2" type="noConversion"/>
  </si>
  <si>
    <t>投诉情况查询</t>
    <phoneticPr fontId="2" type="noConversion"/>
  </si>
  <si>
    <t>投诉情况统计</t>
    <phoneticPr fontId="2" type="noConversion"/>
  </si>
  <si>
    <t>投诉情况分析</t>
    <phoneticPr fontId="2" type="noConversion"/>
  </si>
  <si>
    <t>与第三方接口约定</t>
    <phoneticPr fontId="2" type="noConversion"/>
  </si>
  <si>
    <t>执法平台</t>
    <phoneticPr fontId="2" type="noConversion"/>
  </si>
  <si>
    <t>执法情报查询</t>
    <phoneticPr fontId="2" type="noConversion"/>
  </si>
  <si>
    <t>执法情报统计</t>
    <phoneticPr fontId="2" type="noConversion"/>
  </si>
  <si>
    <t>执法情报分析</t>
    <phoneticPr fontId="2" type="noConversion"/>
  </si>
  <si>
    <t>征信平台</t>
    <phoneticPr fontId="2" type="noConversion"/>
  </si>
  <si>
    <t>征信数据查询</t>
    <phoneticPr fontId="2" type="noConversion"/>
  </si>
  <si>
    <t>征信数据统计</t>
    <phoneticPr fontId="2" type="noConversion"/>
  </si>
  <si>
    <t>征信数据分析</t>
    <phoneticPr fontId="2" type="noConversion"/>
  </si>
  <si>
    <t>总体设计</t>
    <phoneticPr fontId="2" type="noConversion"/>
  </si>
  <si>
    <t>网络拓扑设计</t>
    <phoneticPr fontId="2" type="noConversion"/>
  </si>
  <si>
    <t>数据库集群设计</t>
    <phoneticPr fontId="2" type="noConversion"/>
  </si>
  <si>
    <t>高速缓存设计</t>
    <phoneticPr fontId="2" type="noConversion"/>
  </si>
  <si>
    <t>高可用负载设计</t>
    <phoneticPr fontId="2" type="noConversion"/>
  </si>
  <si>
    <t>业务流设计</t>
    <phoneticPr fontId="2" type="noConversion"/>
  </si>
  <si>
    <t>UI框架设计</t>
    <phoneticPr fontId="2" type="noConversion"/>
  </si>
  <si>
    <t>详细设计
实现</t>
    <phoneticPr fontId="2" type="noConversion"/>
  </si>
  <si>
    <t>主体查询</t>
    <phoneticPr fontId="2" type="noConversion"/>
  </si>
  <si>
    <t>市场活跃度</t>
    <phoneticPr fontId="2" type="noConversion"/>
  </si>
  <si>
    <t>主体变化查询统计</t>
    <phoneticPr fontId="2" type="noConversion"/>
  </si>
  <si>
    <t>主体迁移情况统计</t>
    <phoneticPr fontId="2" type="noConversion"/>
  </si>
  <si>
    <t>主体代办人查询统计</t>
    <phoneticPr fontId="2" type="noConversion"/>
  </si>
  <si>
    <t>主体征信查询</t>
    <phoneticPr fontId="2" type="noConversion"/>
  </si>
  <si>
    <t>征信与风控</t>
    <phoneticPr fontId="2" type="noConversion"/>
  </si>
  <si>
    <t>执法情报平台</t>
    <phoneticPr fontId="2" type="noConversion"/>
  </si>
  <si>
    <t>执法队情报查询</t>
    <phoneticPr fontId="2" type="noConversion"/>
  </si>
  <si>
    <t>执法队情报统计</t>
    <phoneticPr fontId="2" type="noConversion"/>
  </si>
  <si>
    <t>执法队情报分析</t>
    <phoneticPr fontId="2" type="noConversion"/>
  </si>
  <si>
    <t>投拆情况分析</t>
    <phoneticPr fontId="2" type="noConversion"/>
  </si>
  <si>
    <t>舆情分析</t>
    <phoneticPr fontId="2" type="noConversion"/>
  </si>
  <si>
    <t>药食监平台</t>
    <phoneticPr fontId="2" type="noConversion"/>
  </si>
  <si>
    <t>双随机</t>
    <phoneticPr fontId="2" type="noConversion"/>
  </si>
  <si>
    <t>二期</t>
    <phoneticPr fontId="2" type="noConversion"/>
  </si>
  <si>
    <t>市场主体电商监管</t>
    <phoneticPr fontId="2" type="noConversion"/>
  </si>
  <si>
    <t>电视广告监管</t>
    <phoneticPr fontId="2" type="noConversion"/>
  </si>
  <si>
    <t>实施与验收</t>
    <phoneticPr fontId="2" type="noConversion"/>
  </si>
  <si>
    <t>软件系统</t>
    <phoneticPr fontId="2" type="noConversion"/>
  </si>
  <si>
    <t>市场主体、投诉、执法、征信平台的数据采集与分析</t>
    <phoneticPr fontId="2" type="noConversion"/>
  </si>
  <si>
    <t>类型</t>
  </si>
  <si>
    <t>产品名称</t>
  </si>
  <si>
    <t>规格型号</t>
  </si>
  <si>
    <t>总价</t>
  </si>
  <si>
    <t>中控设备</t>
  </si>
  <si>
    <t>视频会议多点控制单元MCU</t>
  </si>
  <si>
    <t>MCF583T-FD-6</t>
  </si>
  <si>
    <t>飞视美视频会议管理系统软件</t>
  </si>
  <si>
    <t>V3.0</t>
  </si>
  <si>
    <t>点</t>
  </si>
  <si>
    <t>终端设备</t>
  </si>
  <si>
    <t>飞视美视频会议高清终端</t>
  </si>
  <si>
    <t>FM583T-FD</t>
  </si>
  <si>
    <t>视频设备</t>
  </si>
  <si>
    <t>视频会议摄像机</t>
  </si>
  <si>
    <t>F80T-HD</t>
  </si>
  <si>
    <t>音频设备</t>
  </si>
  <si>
    <t>无线麦克风（一拖二）</t>
  </si>
  <si>
    <t>得胜TC-2R</t>
  </si>
  <si>
    <t>音箱功放</t>
  </si>
  <si>
    <t>套包（带支架、线材）</t>
  </si>
  <si>
    <t>K2</t>
  </si>
  <si>
    <t>线材包</t>
  </si>
  <si>
    <t>显示设备</t>
  </si>
  <si>
    <t>拼接屏</t>
  </si>
  <si>
    <t>自备</t>
  </si>
  <si>
    <t>无线键鼠</t>
  </si>
  <si>
    <t>主会场</t>
    <phoneticPr fontId="2" type="noConversion"/>
  </si>
  <si>
    <t>安装及调试直到主会场和5个分会场能够使用系统正常召开远程会议</t>
    <phoneticPr fontId="2" type="noConversion"/>
  </si>
  <si>
    <t>FM523T-FD</t>
  </si>
  <si>
    <t>F23T-HD</t>
  </si>
  <si>
    <t>液晶电视机支架</t>
  </si>
  <si>
    <t>LP1500</t>
  </si>
  <si>
    <t>个</t>
  </si>
  <si>
    <t>液晶电视机</t>
  </si>
  <si>
    <t>创维50M9</t>
  </si>
  <si>
    <t>安装调试费</t>
  </si>
  <si>
    <t>小计</t>
  </si>
  <si>
    <t>小计：</t>
    <phoneticPr fontId="2" type="noConversion"/>
  </si>
  <si>
    <t>分会场（5个）</t>
    <phoneticPr fontId="2" type="noConversion"/>
  </si>
  <si>
    <t>92500元</t>
    <phoneticPr fontId="2" type="noConversion"/>
  </si>
  <si>
    <t>103400元</t>
    <phoneticPr fontId="2" type="noConversion"/>
  </si>
  <si>
    <t>总金额：</t>
    <phoneticPr fontId="2" type="noConversion"/>
  </si>
  <si>
    <t>195900元</t>
    <phoneticPr fontId="2" type="noConversion"/>
  </si>
  <si>
    <t>一期合计</t>
    <phoneticPr fontId="2" type="noConversion"/>
  </si>
  <si>
    <t>二期合计</t>
    <phoneticPr fontId="2" type="noConversion"/>
  </si>
  <si>
    <t>双随机任务、市场主体电商监管、电视广告监管</t>
    <phoneticPr fontId="2" type="noConversion"/>
  </si>
  <si>
    <t>子模块</t>
    <phoneticPr fontId="2" type="noConversion"/>
  </si>
  <si>
    <t>双随机、一公开任务调度：食药监和质监企业主体抽查情况查询统计分析</t>
    <phoneticPr fontId="2" type="noConversion"/>
  </si>
  <si>
    <t>合计</t>
    <phoneticPr fontId="2" type="noConversion"/>
  </si>
  <si>
    <t>金额(单位：元）</t>
    <phoneticPr fontId="2" type="noConversion"/>
  </si>
  <si>
    <t>产品类别</t>
  </si>
  <si>
    <t>品牌</t>
  </si>
  <si>
    <t>型号</t>
  </si>
  <si>
    <t>技术规格</t>
  </si>
  <si>
    <t>成本价</t>
    <phoneticPr fontId="4" type="noConversion"/>
  </si>
  <si>
    <t>单价</t>
    <phoneticPr fontId="4" type="noConversion"/>
  </si>
  <si>
    <t>小计</t>
    <phoneticPr fontId="4" type="noConversion"/>
  </si>
  <si>
    <t>LCD拼接屏</t>
  </si>
  <si>
    <t>海康威视</t>
  </si>
  <si>
    <t>DS-D2055NL-B/G</t>
  </si>
  <si>
    <t>LCD液晶显示单元；
尺寸：55英寸；
分辨率：1920x1080；
视角：178°(水平)/ 178°(垂直)；
响应时间：12ms(G to G)；
对比度：4000:1；
亮度：500cd/㎡；
物理拼缝：3.5mm；
输入接口：VGA×1，DVI×1，BNC×1，YPbPr×1，HDMI×1，USB×1
输出接口：VGA×1，DVI×1，BNC×2
控制接口：RJ45 for RS-232（输入×1，输出×2）
可选配接口：3G SDI(输入×1、输出×1)、DP、HDbaseT、TVI(输入×1、输出×1)、网络源；
功耗：≤150W；
电源要求：AC 100-240V～, 50/60Hz；
寿命：≥60000 小时；
工作温度和湿度：0℃--50℃，10%--90%；
外形尺寸：1213.4mm×684.2mm×117mm（长×宽×高）；
边框宽度：2.3mm（左/上）,1.2mm（右/下）；</t>
  </si>
  <si>
    <t>LCD拼接屏支架</t>
  </si>
  <si>
    <t>55寸新型模块化底座</t>
  </si>
  <si>
    <t>标配；核算时按照电视墙列数*限价 标配800mm 增加100mm 限价增加100</t>
  </si>
  <si>
    <t>55寸新型模块化框架</t>
  </si>
  <si>
    <t>标配；核算时按照电视墙屏幕数量*限价</t>
  </si>
  <si>
    <t>HMDI线缆</t>
    <phoneticPr fontId="4" type="noConversion"/>
  </si>
  <si>
    <t>7米HDMI线缆</t>
  </si>
  <si>
    <t>HDMI电缆,7m,黑色</t>
  </si>
  <si>
    <t>条</t>
  </si>
  <si>
    <t>DVI线缆</t>
    <phoneticPr fontId="4" type="noConversion"/>
  </si>
  <si>
    <t>7米DVI线缆</t>
  </si>
  <si>
    <t>DVI-D电缆,单通道,7m,黑色</t>
  </si>
  <si>
    <t>H.265解码器</t>
  </si>
  <si>
    <t>DS-6910UD</t>
  </si>
  <si>
    <t>高清视音频解码器，采用Linux操作系统，运行稳定可靠
输出接口：支持10路HDMI和5路BNC输出，HDMI（可以转DVI-D）（奇数口）输出分辨率最高支持4K（3840*2160@30HZ）
编码格式：支持H.265、H.264、MPEG4、MJPEG等主流的编码格式；
封装格式：支持PS、RTP、TS、ES等主流的封装格式；
音频解码：支持G.722、G.711A、G.726、G.711U、MPEG2-L2、AAC音频格式的解码；
解码能力：支持10路1200W，或20路800W，或30路500W，或50路300W，或80路1080P及以下分辨率同时实时解码；
画面分割：支持1/4/6/8/9/12/16/25/36画面分割
网络接口：2个RJ45 10M/100M/1000Mbps自适应管理网口
2个RJ45 10M/100M/1000Mbps自适应以太网接口
16个RJ45 10M/100M自适应以太网接口
音频接口：支持10路音频输出，1路对讲输入，1路对讲输出
串行接口：一个标准232接口（RJ45）、一个标准485接口
报警接口：8路报警输入，8路报警输出</t>
  </si>
  <si>
    <t>超容量系列</t>
  </si>
  <si>
    <t>DS-AT1000S(国内标配)/240冗电(氦气10T/一口价)</t>
  </si>
  <si>
    <t>【单控】4U 24盘位，单控制器，64位多核处理器，4GB缓存（可扩展至32GB)，高效冗余电源，4个千兆网口，带24块10T氦气磁盘，磁盘类别为监控级；
单设备可提供240TB存储空间（实际可用空间：188TB)；
支持视音频、智能分析录像的混合直存，640Mbps接入带宽；支持SMART IPC接入，支持存储智能信息，实现智能事件检索功能，精确定位重点事件，并可通过平台进行智能浓缩播放，有效节省客户时间。支持RAID 0、1、3、5、6、10、50，60、VRAID、JBOD多种模式；
网络协议：RTSP/ONVIF/PSIA/SIP（GB/T28181）</t>
  </si>
  <si>
    <t>交换机</t>
  </si>
  <si>
    <t>DS-3E3554-H</t>
  </si>
  <si>
    <t>48口千兆全网管三层交换机，机架式，48个千兆电口，4个千兆光口，2个QSFP+堆叠口，支持通过console口管理。交换容量598Gbps,包转发率198Mpps,1U高度，19英寸宽，工作温度：0℃～40℃，支持220v交流，48V直流供电，满负荷功耗90瓦；支持路由，IPV6，VLAN，流量控制，ACL，QOS，支持SNMP V1/V2c/V3网管。</t>
  </si>
  <si>
    <t>网线</t>
  </si>
  <si>
    <t>DS-1LN5E-S</t>
  </si>
  <si>
    <t>超5类室内网线，一箱305米，0.5mm无氧铜，PVC护套，阻燃等级CM，灰色</t>
  </si>
  <si>
    <t>设备品牌</t>
  </si>
  <si>
    <t>规格型号</t>
    <phoneticPr fontId="4" type="noConversion"/>
  </si>
  <si>
    <t>金额</t>
    <phoneticPr fontId="4" type="noConversion"/>
  </si>
  <si>
    <t>备注</t>
  </si>
  <si>
    <t>豪华服务器机柜</t>
    <phoneticPr fontId="4" type="noConversion"/>
  </si>
  <si>
    <t>图腾</t>
    <phoneticPr fontId="4" type="noConversion"/>
  </si>
  <si>
    <t>K36042</t>
    <phoneticPr fontId="4" type="noConversion"/>
  </si>
  <si>
    <t>600mm宽*2019mm高*1000mm深,容积（U）:42</t>
    <phoneticPr fontId="4" type="noConversion"/>
  </si>
  <si>
    <t>PDU</t>
    <phoneticPr fontId="4" type="noConversion"/>
  </si>
  <si>
    <t>公牛</t>
    <phoneticPr fontId="4" type="noConversion"/>
  </si>
  <si>
    <t>8联10A</t>
    <phoneticPr fontId="4" type="noConversion"/>
  </si>
  <si>
    <t>电源地插</t>
    <phoneticPr fontId="4" type="noConversion"/>
  </si>
  <si>
    <t>全铜5孔地插</t>
    <phoneticPr fontId="4" type="noConversion"/>
  </si>
  <si>
    <t>5孔电源+1个网络</t>
    <phoneticPr fontId="4" type="noConversion"/>
  </si>
  <si>
    <t>电源线</t>
    <phoneticPr fontId="4" type="noConversion"/>
  </si>
  <si>
    <t>金翔</t>
    <phoneticPr fontId="4" type="noConversion"/>
  </si>
  <si>
    <t>国标纯铜RVV2*2.5</t>
    <phoneticPr fontId="4" type="noConversion"/>
  </si>
  <si>
    <t>米</t>
    <phoneticPr fontId="4" type="noConversion"/>
  </si>
  <si>
    <t>机柜放1根电源线到办公桌计算</t>
    <phoneticPr fontId="4" type="noConversion"/>
  </si>
  <si>
    <t>会议桌</t>
    <phoneticPr fontId="4" type="noConversion"/>
  </si>
  <si>
    <t>富强</t>
    <phoneticPr fontId="4" type="noConversion"/>
  </si>
  <si>
    <t>6人位会议桌/单人真皮会议椅</t>
    <phoneticPr fontId="4" type="noConversion"/>
  </si>
  <si>
    <t>3000*1600/实木皮/胡桃木色/4套显示器自动升降机；黑色真皮/胡桃桃木色实木脚</t>
    <phoneticPr fontId="4" type="noConversion"/>
  </si>
  <si>
    <t>管理电脑</t>
    <phoneticPr fontId="4" type="noConversion"/>
  </si>
  <si>
    <t>联想</t>
    <phoneticPr fontId="4" type="noConversion"/>
  </si>
  <si>
    <t>启天M4600</t>
    <phoneticPr fontId="4" type="noConversion"/>
  </si>
  <si>
    <t>i7-6700/8G/1T/DVD/1G独显/21.5英寸显示器</t>
    <phoneticPr fontId="4" type="noConversion"/>
  </si>
  <si>
    <t>25#穿线管</t>
    <phoneticPr fontId="4" type="noConversion"/>
  </si>
  <si>
    <t>维斯顿</t>
    <phoneticPr fontId="4" type="noConversion"/>
  </si>
  <si>
    <t>25#阻燃</t>
    <phoneticPr fontId="4" type="noConversion"/>
  </si>
  <si>
    <t>米</t>
  </si>
  <si>
    <t>A1</t>
  </si>
  <si>
    <t>材料费合计金额：</t>
  </si>
  <si>
    <t>A2</t>
  </si>
  <si>
    <t>安装调试费：</t>
  </si>
  <si>
    <t>A3</t>
  </si>
  <si>
    <t>税金(增值税专票) ：</t>
    <phoneticPr fontId="4" type="noConversion"/>
  </si>
  <si>
    <t>B1</t>
  </si>
  <si>
    <t>工程总价 (A1+A2+A3)：</t>
  </si>
  <si>
    <t>阶段</t>
    <phoneticPr fontId="4" type="noConversion"/>
  </si>
  <si>
    <t>项目总览</t>
    <phoneticPr fontId="2" type="noConversion"/>
  </si>
  <si>
    <t>食品流通统计分析</t>
    <phoneticPr fontId="2" type="noConversion"/>
  </si>
  <si>
    <t>餐饮结构统计分析</t>
    <phoneticPr fontId="2" type="noConversion"/>
  </si>
  <si>
    <t>酒店数量统计分析</t>
    <phoneticPr fontId="2" type="noConversion"/>
  </si>
  <si>
    <t>餐馆数量统计分析</t>
    <phoneticPr fontId="2" type="noConversion"/>
  </si>
  <si>
    <t>药品类别统计分析</t>
    <phoneticPr fontId="2" type="noConversion"/>
  </si>
  <si>
    <t>医疗器械统计分析</t>
    <phoneticPr fontId="2" type="noConversion"/>
  </si>
  <si>
    <t>特种设备统计分析</t>
    <phoneticPr fontId="2" type="noConversion"/>
  </si>
  <si>
    <t>数据管理与统计分析</t>
    <phoneticPr fontId="2" type="noConversion"/>
  </si>
  <si>
    <t>内容监管与统计分析</t>
    <phoneticPr fontId="2" type="noConversion"/>
  </si>
  <si>
    <t>备注：报价单不包含宽带的报价。需要多大带宽需在采集视频的时候，根据具体情况调整。</t>
    <phoneticPr fontId="2" type="noConversion"/>
  </si>
  <si>
    <t>主体生命周期</t>
    <phoneticPr fontId="2" type="noConversion"/>
  </si>
  <si>
    <t>&lt;70(4个人力）</t>
    <phoneticPr fontId="2" type="noConversion"/>
  </si>
  <si>
    <t>&lt;107(4个人力）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</si>
</sst>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0.00_);\(0.00\)"/>
    <numFmt numFmtId="177" formatCode="0.00_ "/>
    <numFmt numFmtId="178" formatCode="0_ "/>
    <numFmt numFmtId="179" formatCode="#,##0.00_ "/>
  </numFmts>
  <fonts count="28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theme="1" tint="0.34998626667073579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rgb="FFFF0000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6"/>
      <color theme="1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theme="0"/>
      <name val="宋体"/>
      <family val="3"/>
      <charset val="134"/>
    </font>
    <font>
      <sz val="8"/>
      <name val="微软雅黑"/>
      <family val="2"/>
      <charset val="134"/>
    </font>
    <font>
      <b/>
      <sz val="11"/>
      <color indexed="8"/>
      <name val="宋体"/>
      <family val="3"/>
      <charset val="134"/>
    </font>
    <font>
      <sz val="14"/>
      <color rgb="FFFF0000"/>
      <name val="宋体"/>
      <family val="3"/>
      <charset val="134"/>
    </font>
    <font>
      <sz val="14"/>
      <color rgb="FFFF0000"/>
      <name val="等线"/>
      <family val="2"/>
      <charset val="134"/>
      <scheme val="minor"/>
    </font>
    <font>
      <sz val="14"/>
      <color rgb="FFFF0000"/>
      <name val="微软雅黑"/>
      <family val="2"/>
      <charset val="134"/>
    </font>
    <font>
      <b/>
      <sz val="14"/>
      <color rgb="FFFF0000"/>
      <name val="宋体"/>
      <family val="3"/>
      <charset val="134"/>
    </font>
    <font>
      <b/>
      <sz val="14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Alignment="0" applyProtection="0"/>
  </cellStyleXfs>
  <cellXfs count="1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left" vertical="center" wrapText="1"/>
    </xf>
    <xf numFmtId="176" fontId="5" fillId="0" borderId="5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vertical="center" wrapText="1"/>
    </xf>
    <xf numFmtId="0" fontId="5" fillId="0" borderId="5" xfId="0" applyNumberFormat="1" applyFont="1" applyFill="1" applyBorder="1" applyAlignment="1">
      <alignment horizontal="justify" vertical="center" wrapText="1"/>
    </xf>
    <xf numFmtId="177" fontId="5" fillId="0" borderId="5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horizontal="center" vertical="top" wrapText="1"/>
    </xf>
    <xf numFmtId="0" fontId="8" fillId="0" borderId="5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10" fillId="0" borderId="19" xfId="0" applyFont="1" applyBorder="1" applyAlignment="1">
      <alignment horizontal="left" vertical="center" wrapText="1"/>
    </xf>
    <xf numFmtId="0" fontId="10" fillId="0" borderId="20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0" fillId="0" borderId="18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22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10" fillId="0" borderId="16" xfId="0" applyFont="1" applyBorder="1" applyAlignment="1">
      <alignment vertical="center"/>
    </xf>
    <xf numFmtId="0" fontId="11" fillId="0" borderId="15" xfId="0" applyFont="1" applyBorder="1" applyAlignment="1">
      <alignment horizontal="left" vertical="center" wrapText="1"/>
    </xf>
    <xf numFmtId="0" fontId="11" fillId="0" borderId="19" xfId="0" applyFont="1" applyBorder="1" applyAlignment="1">
      <alignment horizontal="left" vertical="center" wrapText="1"/>
    </xf>
    <xf numFmtId="177" fontId="0" fillId="0" borderId="0" xfId="0" applyNumberFormat="1">
      <alignment vertical="center"/>
    </xf>
    <xf numFmtId="177" fontId="0" fillId="0" borderId="1" xfId="0" applyNumberFormat="1" applyBorder="1">
      <alignment vertical="center"/>
    </xf>
    <xf numFmtId="177" fontId="15" fillId="4" borderId="1" xfId="0" applyNumberFormat="1" applyFont="1" applyFill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179" fontId="9" fillId="2" borderId="1" xfId="0" applyNumberFormat="1" applyFont="1" applyFill="1" applyBorder="1" applyAlignment="1">
      <alignment horizontal="center" vertical="center"/>
    </xf>
    <xf numFmtId="0" fontId="3" fillId="0" borderId="1" xfId="1" applyBorder="1">
      <alignment vertical="center"/>
    </xf>
    <xf numFmtId="179" fontId="1" fillId="0" borderId="1" xfId="0" applyNumberFormat="1" applyFont="1" applyBorder="1" applyAlignment="1">
      <alignment horizontal="center" vertical="center"/>
    </xf>
    <xf numFmtId="0" fontId="19" fillId="5" borderId="1" xfId="2" applyFont="1" applyFill="1" applyBorder="1" applyAlignment="1">
      <alignment horizontal="center" vertical="center" wrapText="1"/>
    </xf>
    <xf numFmtId="0" fontId="19" fillId="5" borderId="2" xfId="2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22" fillId="0" borderId="4" xfId="0" applyFont="1" applyFill="1" applyBorder="1" applyAlignment="1">
      <alignment horizontal="center" vertical="center"/>
    </xf>
    <xf numFmtId="178" fontId="22" fillId="0" borderId="4" xfId="0" applyNumberFormat="1" applyFont="1" applyFill="1" applyBorder="1" applyAlignment="1">
      <alignment horizontal="center" vertical="center"/>
    </xf>
    <xf numFmtId="0" fontId="21" fillId="0" borderId="1" xfId="0" applyNumberFormat="1" applyFont="1" applyFill="1" applyBorder="1" applyAlignment="1">
      <alignment horizontal="left" vertical="center" wrapText="1"/>
    </xf>
    <xf numFmtId="0" fontId="21" fillId="0" borderId="1" xfId="0" applyNumberFormat="1" applyFont="1" applyFill="1" applyBorder="1" applyAlignment="1">
      <alignment horizontal="center" vertical="center" wrapText="1"/>
    </xf>
    <xf numFmtId="177" fontId="19" fillId="5" borderId="1" xfId="2" applyNumberFormat="1" applyFont="1" applyFill="1" applyBorder="1" applyAlignment="1">
      <alignment horizontal="center" vertical="center" wrapText="1"/>
    </xf>
    <xf numFmtId="177" fontId="21" fillId="0" borderId="1" xfId="0" applyNumberFormat="1" applyFont="1" applyFill="1" applyBorder="1" applyAlignment="1">
      <alignment horizontal="center" vertical="center" wrapText="1"/>
    </xf>
    <xf numFmtId="177" fontId="25" fillId="4" borderId="1" xfId="0" applyNumberFormat="1" applyFont="1" applyFill="1" applyBorder="1" applyAlignment="1">
      <alignment horizontal="center" vertical="center" wrapText="1"/>
    </xf>
    <xf numFmtId="177" fontId="19" fillId="5" borderId="2" xfId="2" applyNumberFormat="1" applyFont="1" applyFill="1" applyBorder="1" applyAlignment="1">
      <alignment horizontal="center" vertical="center" wrapText="1"/>
    </xf>
    <xf numFmtId="177" fontId="5" fillId="0" borderId="1" xfId="0" applyNumberFormat="1" applyFont="1" applyFill="1" applyBorder="1" applyAlignment="1">
      <alignment horizontal="center" vertical="center"/>
    </xf>
    <xf numFmtId="177" fontId="22" fillId="0" borderId="1" xfId="0" applyNumberFormat="1" applyFont="1" applyFill="1" applyBorder="1" applyAlignment="1">
      <alignment horizontal="center" vertical="center"/>
    </xf>
    <xf numFmtId="177" fontId="26" fillId="0" borderId="1" xfId="0" applyNumberFormat="1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9" fillId="5" borderId="3" xfId="2" applyFont="1" applyFill="1" applyBorder="1" applyAlignment="1">
      <alignment horizontal="center" vertical="center" wrapText="1"/>
    </xf>
    <xf numFmtId="0" fontId="19" fillId="5" borderId="17" xfId="2" applyFont="1" applyFill="1" applyBorder="1" applyAlignment="1">
      <alignment horizontal="center" vertical="center" wrapText="1"/>
    </xf>
    <xf numFmtId="0" fontId="19" fillId="5" borderId="4" xfId="2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horizontal="center" vertical="center"/>
    </xf>
    <xf numFmtId="0" fontId="6" fillId="0" borderId="5" xfId="0" applyNumberFormat="1" applyFont="1" applyFill="1" applyBorder="1" applyAlignment="1">
      <alignment horizontal="center" vertical="center" wrapText="1"/>
    </xf>
    <xf numFmtId="177" fontId="5" fillId="0" borderId="5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horizontal="left" vertical="center" wrapText="1"/>
    </xf>
    <xf numFmtId="0" fontId="5" fillId="0" borderId="5" xfId="0" applyNumberFormat="1" applyFont="1" applyFill="1" applyBorder="1" applyAlignment="1">
      <alignment vertical="center" wrapText="1"/>
    </xf>
    <xf numFmtId="177" fontId="23" fillId="0" borderId="5" xfId="0" applyNumberFormat="1" applyFont="1" applyFill="1" applyBorder="1" applyAlignment="1">
      <alignment horizontal="right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top" wrapText="1"/>
    </xf>
    <xf numFmtId="178" fontId="6" fillId="0" borderId="5" xfId="0" applyNumberFormat="1" applyFont="1" applyFill="1" applyBorder="1" applyAlignment="1">
      <alignment horizontal="center" vertical="center" wrapText="1"/>
    </xf>
    <xf numFmtId="177" fontId="5" fillId="0" borderId="5" xfId="0" applyNumberFormat="1" applyFont="1" applyFill="1" applyBorder="1" applyAlignment="1">
      <alignment horizontal="right" vertical="center" wrapText="1"/>
    </xf>
    <xf numFmtId="177" fontId="5" fillId="0" borderId="6" xfId="0" applyNumberFormat="1" applyFont="1" applyFill="1" applyBorder="1" applyAlignment="1">
      <alignment horizontal="center" vertical="center" wrapText="1"/>
    </xf>
    <xf numFmtId="177" fontId="5" fillId="0" borderId="7" xfId="0" applyNumberFormat="1" applyFont="1" applyFill="1" applyBorder="1" applyAlignment="1">
      <alignment horizontal="center" vertical="center" wrapText="1"/>
    </xf>
    <xf numFmtId="177" fontId="5" fillId="0" borderId="6" xfId="0" applyNumberFormat="1" applyFont="1" applyFill="1" applyBorder="1" applyAlignment="1">
      <alignment horizontal="right" vertical="center" wrapText="1"/>
    </xf>
    <xf numFmtId="177" fontId="5" fillId="0" borderId="8" xfId="0" applyNumberFormat="1" applyFont="1" applyFill="1" applyBorder="1" applyAlignment="1">
      <alignment horizontal="right" vertical="center" wrapText="1"/>
    </xf>
    <xf numFmtId="177" fontId="5" fillId="0" borderId="7" xfId="0" applyNumberFormat="1" applyFont="1" applyFill="1" applyBorder="1" applyAlignment="1">
      <alignment horizontal="right" vertical="center" wrapText="1"/>
    </xf>
    <xf numFmtId="0" fontId="24" fillId="4" borderId="1" xfId="0" applyFont="1" applyFill="1" applyBorder="1" applyAlignment="1">
      <alignment horizontal="center" vertical="center"/>
    </xf>
    <xf numFmtId="0" fontId="19" fillId="5" borderId="1" xfId="2" applyFont="1" applyFill="1" applyBorder="1" applyAlignment="1">
      <alignment horizontal="center" vertical="center" wrapText="1"/>
    </xf>
    <xf numFmtId="0" fontId="20" fillId="5" borderId="1" xfId="0" applyFont="1" applyFill="1" applyBorder="1" applyAlignment="1">
      <alignment horizontal="center" vertical="center"/>
    </xf>
    <xf numFmtId="0" fontId="22" fillId="0" borderId="3" xfId="0" applyFont="1" applyFill="1" applyBorder="1" applyAlignment="1">
      <alignment horizontal="right" vertical="center"/>
    </xf>
    <xf numFmtId="0" fontId="22" fillId="0" borderId="17" xfId="0" applyFont="1" applyFill="1" applyBorder="1" applyAlignment="1">
      <alignment horizontal="right" vertical="center"/>
    </xf>
    <xf numFmtId="0" fontId="22" fillId="0" borderId="4" xfId="0" applyFont="1" applyFill="1" applyBorder="1" applyAlignment="1">
      <alignment horizontal="right" vertical="center"/>
    </xf>
    <xf numFmtId="0" fontId="22" fillId="0" borderId="1" xfId="0" applyFont="1" applyFill="1" applyBorder="1" applyAlignment="1">
      <alignment horizontal="right" vertical="center"/>
    </xf>
    <xf numFmtId="0" fontId="10" fillId="0" borderId="16" xfId="0" applyFont="1" applyBorder="1" applyAlignment="1">
      <alignment horizontal="left" vertical="center" wrapText="1"/>
    </xf>
    <xf numFmtId="0" fontId="10" fillId="0" borderId="20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 indent="15"/>
    </xf>
    <xf numFmtId="0" fontId="12" fillId="0" borderId="12" xfId="0" applyFont="1" applyBorder="1" applyAlignment="1">
      <alignment horizontal="left" vertical="center" wrapText="1" indent="15"/>
    </xf>
    <xf numFmtId="0" fontId="12" fillId="0" borderId="20" xfId="0" applyFont="1" applyBorder="1" applyAlignment="1">
      <alignment horizontal="left" vertical="center" wrapText="1" indent="15"/>
    </xf>
    <xf numFmtId="0" fontId="11" fillId="0" borderId="16" xfId="0" applyFont="1" applyBorder="1" applyAlignment="1">
      <alignment horizontal="left" vertical="center" wrapText="1"/>
    </xf>
    <xf numFmtId="0" fontId="11" fillId="0" borderId="20" xfId="0" applyFont="1" applyBorder="1" applyAlignment="1">
      <alignment horizontal="left" vertical="center" wrapText="1"/>
    </xf>
    <xf numFmtId="0" fontId="19" fillId="5" borderId="9" xfId="2" applyFont="1" applyFill="1" applyBorder="1" applyAlignment="1">
      <alignment horizontal="left" vertical="center" wrapText="1"/>
    </xf>
    <xf numFmtId="0" fontId="19" fillId="5" borderId="10" xfId="2" applyFont="1" applyFill="1" applyBorder="1" applyAlignment="1">
      <alignment horizontal="left" vertical="center" wrapText="1"/>
    </xf>
    <xf numFmtId="0" fontId="19" fillId="5" borderId="11" xfId="2" applyFont="1" applyFill="1" applyBorder="1" applyAlignment="1">
      <alignment horizontal="left" vertic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11" fillId="0" borderId="13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27" fillId="0" borderId="16" xfId="0" applyFont="1" applyBorder="1" applyAlignment="1">
      <alignment horizontal="left" vertical="center" wrapText="1" indent="15"/>
    </xf>
    <xf numFmtId="0" fontId="27" fillId="0" borderId="12" xfId="0" applyFont="1" applyBorder="1" applyAlignment="1">
      <alignment horizontal="left" vertical="center" wrapText="1" indent="15"/>
    </xf>
    <xf numFmtId="0" fontId="27" fillId="0" borderId="20" xfId="0" applyFont="1" applyBorder="1" applyAlignment="1">
      <alignment horizontal="left" vertical="center" wrapText="1" indent="15"/>
    </xf>
    <xf numFmtId="0" fontId="26" fillId="0" borderId="16" xfId="0" applyFont="1" applyBorder="1" applyAlignment="1">
      <alignment horizontal="left" vertical="center" wrapText="1"/>
    </xf>
    <xf numFmtId="0" fontId="26" fillId="0" borderId="20" xfId="0" applyFont="1" applyBorder="1" applyAlignment="1">
      <alignment horizontal="left" vertical="center" wrapText="1"/>
    </xf>
    <xf numFmtId="0" fontId="14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3">
    <cellStyle name="常规" xfId="0" builtinId="0"/>
    <cellStyle name="常规 4" xfId="2" xr:uid="{5420550E-B18E-4920-9F56-C7767F5F5D56}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E3E9934-56C6-4DC1-9DA1-34F6884D1CE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9AE0C-9458-48FE-93E7-4853E71C8C68}">
  <dimension ref="A1:F10"/>
  <sheetViews>
    <sheetView tabSelected="1" workbookViewId="0">
      <selection activeCell="L9" sqref="L9"/>
    </sheetView>
  </sheetViews>
  <sheetFormatPr defaultRowHeight="14.25" x14ac:dyDescent="0.2"/>
  <cols>
    <col min="2" max="2" width="14.125" bestFit="1" customWidth="1"/>
    <col min="3" max="3" width="21.375" bestFit="1" customWidth="1"/>
    <col min="4" max="4" width="60.25" bestFit="1" customWidth="1"/>
    <col min="5" max="5" width="15.125" style="13" bestFit="1" customWidth="1"/>
    <col min="6" max="6" width="15.375" style="14" customWidth="1"/>
  </cols>
  <sheetData>
    <row r="1" spans="1:6" ht="45" customHeight="1" x14ac:dyDescent="0.2">
      <c r="A1" s="55" t="s">
        <v>286</v>
      </c>
      <c r="B1" s="55"/>
      <c r="C1" s="55"/>
      <c r="D1" s="55"/>
      <c r="E1" s="55"/>
      <c r="F1" s="55"/>
    </row>
    <row r="2" spans="1:6" ht="37.5" customHeight="1" x14ac:dyDescent="0.2">
      <c r="A2" s="30" t="s">
        <v>1</v>
      </c>
      <c r="B2" s="30" t="s">
        <v>89</v>
      </c>
      <c r="C2" s="30" t="s">
        <v>5</v>
      </c>
      <c r="D2" s="30" t="s">
        <v>4</v>
      </c>
      <c r="E2" s="30" t="s">
        <v>95</v>
      </c>
      <c r="F2" s="31" t="s">
        <v>210</v>
      </c>
    </row>
    <row r="3" spans="1:6" ht="37.5" customHeight="1" x14ac:dyDescent="0.2">
      <c r="A3" s="1">
        <v>1</v>
      </c>
      <c r="B3" s="1" t="s">
        <v>88</v>
      </c>
      <c r="C3" s="32" t="s">
        <v>6</v>
      </c>
      <c r="D3" s="1" t="s">
        <v>7</v>
      </c>
      <c r="E3" s="2" t="s">
        <v>94</v>
      </c>
      <c r="F3" s="33">
        <v>106574.39999999999</v>
      </c>
    </row>
    <row r="4" spans="1:6" ht="37.5" customHeight="1" x14ac:dyDescent="0.2">
      <c r="A4" s="1">
        <v>2</v>
      </c>
      <c r="B4" s="1" t="s">
        <v>88</v>
      </c>
      <c r="C4" s="32" t="s">
        <v>90</v>
      </c>
      <c r="D4" s="57" t="s">
        <v>96</v>
      </c>
      <c r="E4" s="56" t="s">
        <v>93</v>
      </c>
      <c r="F4" s="33">
        <v>276800</v>
      </c>
    </row>
    <row r="5" spans="1:6" ht="37.5" customHeight="1" x14ac:dyDescent="0.2">
      <c r="A5" s="1">
        <v>3</v>
      </c>
      <c r="B5" s="1" t="s">
        <v>88</v>
      </c>
      <c r="C5" s="32" t="s">
        <v>91</v>
      </c>
      <c r="D5" s="57"/>
      <c r="E5" s="56"/>
      <c r="F5" s="33">
        <v>58555.39</v>
      </c>
    </row>
    <row r="6" spans="1:6" ht="37.5" customHeight="1" x14ac:dyDescent="0.2">
      <c r="A6" s="1">
        <v>4</v>
      </c>
      <c r="B6" s="1" t="s">
        <v>88</v>
      </c>
      <c r="C6" s="32" t="s">
        <v>92</v>
      </c>
      <c r="D6" s="1" t="s">
        <v>188</v>
      </c>
      <c r="E6" s="2" t="s">
        <v>97</v>
      </c>
      <c r="F6" s="33">
        <v>195900</v>
      </c>
    </row>
    <row r="7" spans="1:6" ht="37.5" customHeight="1" x14ac:dyDescent="0.2">
      <c r="A7" s="1">
        <v>5</v>
      </c>
      <c r="B7" s="1" t="s">
        <v>158</v>
      </c>
      <c r="C7" s="32" t="s">
        <v>2</v>
      </c>
      <c r="D7" s="1" t="s">
        <v>159</v>
      </c>
      <c r="E7" s="3" t="s">
        <v>299</v>
      </c>
      <c r="F7" s="33">
        <v>693603</v>
      </c>
    </row>
    <row r="8" spans="1:6" ht="37.5" customHeight="1" x14ac:dyDescent="0.2">
      <c r="A8" s="1">
        <v>6</v>
      </c>
      <c r="B8" s="1" t="s">
        <v>158</v>
      </c>
      <c r="C8" s="32" t="s">
        <v>3</v>
      </c>
      <c r="D8" s="1" t="s">
        <v>206</v>
      </c>
      <c r="E8" s="3" t="s">
        <v>298</v>
      </c>
      <c r="F8" s="33">
        <v>230237</v>
      </c>
    </row>
    <row r="9" spans="1:6" ht="37.5" customHeight="1" x14ac:dyDescent="0.2">
      <c r="A9" s="58" t="s">
        <v>209</v>
      </c>
      <c r="B9" s="59"/>
      <c r="C9" s="59"/>
      <c r="D9" s="59"/>
      <c r="E9" s="59"/>
      <c r="F9" s="33">
        <f>SUM(F3:F8)</f>
        <v>1561669.79</v>
      </c>
    </row>
    <row r="10" spans="1:6" ht="28.5" customHeight="1" x14ac:dyDescent="0.2">
      <c r="A10" s="57" t="s">
        <v>296</v>
      </c>
      <c r="B10" s="57"/>
      <c r="C10" s="57"/>
      <c r="D10" s="57"/>
      <c r="E10" s="57"/>
      <c r="F10" s="57"/>
    </row>
  </sheetData>
  <mergeCells count="5">
    <mergeCell ref="A10:F10"/>
    <mergeCell ref="A1:F1"/>
    <mergeCell ref="E4:E5"/>
    <mergeCell ref="D4:D5"/>
    <mergeCell ref="A9:E9"/>
  </mergeCells>
  <phoneticPr fontId="2" type="noConversion"/>
  <hyperlinks>
    <hyperlink ref="C3" location="LED宣传栏清单!A1" display="LED宣传栏" xr:uid="{A72B77A2-EB77-4ECA-85CF-2699CF4BD014}"/>
    <hyperlink ref="C4" location="'指挥中心-主体设备清单'!A1" display="指挥中心主体建设" xr:uid="{95E5EFAD-B818-4D1E-B9BF-9079296E30B1}"/>
    <hyperlink ref="C5" location="'指挥中心-配套设备清单'!A1" display="指挥中心配套设备" xr:uid="{C9C1C585-9E3E-40DE-9884-3D34C07AD8C5}"/>
    <hyperlink ref="C6" location="视频会议系统清单!A1" display="视频会议系统" xr:uid="{FEF068AA-9D88-4A0A-AC68-2D9106A9D202}"/>
    <hyperlink ref="C7" location="软件系统功能清单!A1" display="一期" xr:uid="{C74667D1-16E8-4391-A748-04D61867478E}"/>
    <hyperlink ref="C8" location="软件系统功能清单!A1" display="二期" xr:uid="{4422F2A5-45CC-4219-9A5F-CFC6CA523276}"/>
  </hyperlink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1CD75-A5AE-40EF-A966-CEA1ED3A7456}">
  <dimension ref="A1:I29"/>
  <sheetViews>
    <sheetView workbookViewId="0">
      <pane xSplit="2" ySplit="3" topLeftCell="C7" activePane="bottomRight" state="frozenSplit"/>
      <selection pane="topRight" activeCell="C1" sqref="C1"/>
      <selection pane="bottomLeft" activeCell="A4" sqref="A4"/>
      <selection pane="bottomRight" activeCell="M12" sqref="M12"/>
    </sheetView>
  </sheetViews>
  <sheetFormatPr defaultRowHeight="14.25" x14ac:dyDescent="0.2"/>
  <cols>
    <col min="7" max="7" width="5" bestFit="1" customWidth="1"/>
    <col min="8" max="8" width="18.75" customWidth="1"/>
    <col min="9" max="9" width="34.875" customWidth="1"/>
  </cols>
  <sheetData>
    <row r="1" spans="1:9" ht="54" customHeight="1" x14ac:dyDescent="0.2">
      <c r="A1" s="60" t="s">
        <v>8</v>
      </c>
      <c r="B1" s="61"/>
      <c r="C1" s="61"/>
      <c r="D1" s="61"/>
      <c r="E1" s="61"/>
      <c r="F1" s="61"/>
      <c r="G1" s="61"/>
      <c r="H1" s="61"/>
      <c r="I1" s="62"/>
    </row>
    <row r="2" spans="1:9" x14ac:dyDescent="0.2">
      <c r="A2" s="63" t="s">
        <v>9</v>
      </c>
      <c r="B2" s="63" t="s">
        <v>0</v>
      </c>
      <c r="C2" s="63" t="s">
        <v>10</v>
      </c>
      <c r="D2" s="63" t="s">
        <v>11</v>
      </c>
      <c r="E2" s="63" t="s">
        <v>12</v>
      </c>
      <c r="F2" s="64" t="s">
        <v>13</v>
      </c>
      <c r="G2" s="63" t="s">
        <v>14</v>
      </c>
      <c r="H2" s="63" t="s">
        <v>15</v>
      </c>
      <c r="I2" s="63" t="s">
        <v>16</v>
      </c>
    </row>
    <row r="3" spans="1:9" x14ac:dyDescent="0.2">
      <c r="A3" s="63"/>
      <c r="B3" s="63"/>
      <c r="C3" s="63"/>
      <c r="D3" s="63"/>
      <c r="E3" s="63"/>
      <c r="F3" s="64"/>
      <c r="G3" s="63"/>
      <c r="H3" s="63"/>
      <c r="I3" s="63"/>
    </row>
    <row r="4" spans="1:9" ht="24" x14ac:dyDescent="0.2">
      <c r="A4" s="63" t="s">
        <v>17</v>
      </c>
      <c r="B4" s="65">
        <v>1</v>
      </c>
      <c r="C4" s="4" t="s">
        <v>17</v>
      </c>
      <c r="D4" s="4" t="s">
        <v>18</v>
      </c>
      <c r="E4" s="5">
        <f>8.4*2</f>
        <v>16.8</v>
      </c>
      <c r="F4" s="6" t="s">
        <v>19</v>
      </c>
      <c r="G4" s="7">
        <v>3700</v>
      </c>
      <c r="H4" s="66">
        <f>E4*G4+E5*G5+E7*G7</f>
        <v>74960</v>
      </c>
      <c r="I4" s="8" t="s">
        <v>20</v>
      </c>
    </row>
    <row r="5" spans="1:9" x14ac:dyDescent="0.2">
      <c r="A5" s="63"/>
      <c r="B5" s="65"/>
      <c r="C5" s="4" t="s">
        <v>21</v>
      </c>
      <c r="D5" s="9" t="s">
        <v>22</v>
      </c>
      <c r="E5" s="10">
        <f>E4</f>
        <v>16.8</v>
      </c>
      <c r="F5" s="6" t="s">
        <v>19</v>
      </c>
      <c r="G5" s="7">
        <v>400</v>
      </c>
      <c r="H5" s="66"/>
      <c r="I5" s="8" t="s">
        <v>23</v>
      </c>
    </row>
    <row r="6" spans="1:9" ht="24" x14ac:dyDescent="0.2">
      <c r="A6" s="63"/>
      <c r="B6" s="65"/>
      <c r="C6" s="4" t="s">
        <v>24</v>
      </c>
      <c r="D6" s="9" t="s">
        <v>25</v>
      </c>
      <c r="E6" s="6">
        <v>456</v>
      </c>
      <c r="F6" s="6" t="s">
        <v>26</v>
      </c>
      <c r="G6" s="7">
        <v>0</v>
      </c>
      <c r="H6" s="66"/>
      <c r="I6" s="8" t="s">
        <v>27</v>
      </c>
    </row>
    <row r="7" spans="1:9" x14ac:dyDescent="0.2">
      <c r="A7" s="63"/>
      <c r="B7" s="65"/>
      <c r="C7" s="4" t="s">
        <v>28</v>
      </c>
      <c r="D7" s="9" t="s">
        <v>29</v>
      </c>
      <c r="E7" s="6">
        <v>76</v>
      </c>
      <c r="F7" s="6" t="s">
        <v>26</v>
      </c>
      <c r="G7" s="7">
        <v>80</v>
      </c>
      <c r="H7" s="66"/>
      <c r="I7" s="8" t="s">
        <v>30</v>
      </c>
    </row>
    <row r="8" spans="1:9" x14ac:dyDescent="0.2">
      <c r="A8" s="63" t="s">
        <v>31</v>
      </c>
      <c r="B8" s="65">
        <v>2</v>
      </c>
      <c r="C8" s="4" t="s">
        <v>32</v>
      </c>
      <c r="D8" s="4" t="s">
        <v>33</v>
      </c>
      <c r="E8" s="6">
        <v>1</v>
      </c>
      <c r="F8" s="11" t="s">
        <v>34</v>
      </c>
      <c r="G8" s="6">
        <v>1200</v>
      </c>
      <c r="H8" s="66">
        <f>E8*G8+E9*G9</f>
        <v>6960</v>
      </c>
      <c r="I8" s="8" t="s">
        <v>35</v>
      </c>
    </row>
    <row r="9" spans="1:9" x14ac:dyDescent="0.2">
      <c r="A9" s="63"/>
      <c r="B9" s="65"/>
      <c r="C9" s="4" t="s">
        <v>36</v>
      </c>
      <c r="D9" s="4" t="s">
        <v>33</v>
      </c>
      <c r="E9" s="6">
        <v>18</v>
      </c>
      <c r="F9" s="11" t="s">
        <v>34</v>
      </c>
      <c r="G9" s="6">
        <v>320</v>
      </c>
      <c r="H9" s="66"/>
      <c r="I9" s="8" t="s">
        <v>37</v>
      </c>
    </row>
    <row r="10" spans="1:9" ht="24" x14ac:dyDescent="0.2">
      <c r="A10" s="63"/>
      <c r="B10" s="65"/>
      <c r="C10" s="4" t="s">
        <v>38</v>
      </c>
      <c r="D10" s="4" t="s">
        <v>39</v>
      </c>
      <c r="E10" s="6">
        <v>1</v>
      </c>
      <c r="F10" s="11" t="s">
        <v>40</v>
      </c>
      <c r="G10" s="6">
        <v>0</v>
      </c>
      <c r="H10" s="66"/>
      <c r="I10" s="8" t="s">
        <v>41</v>
      </c>
    </row>
    <row r="11" spans="1:9" x14ac:dyDescent="0.2">
      <c r="A11" s="63" t="s">
        <v>42</v>
      </c>
      <c r="B11" s="65">
        <v>3</v>
      </c>
      <c r="C11" s="4" t="s">
        <v>43</v>
      </c>
      <c r="D11" s="4" t="s">
        <v>44</v>
      </c>
      <c r="E11" s="6">
        <v>1</v>
      </c>
      <c r="F11" s="11" t="s">
        <v>45</v>
      </c>
      <c r="G11" s="6"/>
      <c r="H11" s="66">
        <f>E12*G12+E13*G13+E14*G14+E11*G11+E15*G15</f>
        <v>4000</v>
      </c>
      <c r="I11" s="8" t="s">
        <v>46</v>
      </c>
    </row>
    <row r="12" spans="1:9" x14ac:dyDescent="0.2">
      <c r="A12" s="63"/>
      <c r="B12" s="65"/>
      <c r="C12" s="4" t="s">
        <v>47</v>
      </c>
      <c r="D12" s="4" t="s">
        <v>44</v>
      </c>
      <c r="E12" s="6">
        <v>4</v>
      </c>
      <c r="F12" s="6" t="s">
        <v>48</v>
      </c>
      <c r="G12" s="6">
        <v>400</v>
      </c>
      <c r="H12" s="66"/>
      <c r="I12" s="4" t="s">
        <v>49</v>
      </c>
    </row>
    <row r="13" spans="1:9" x14ac:dyDescent="0.2">
      <c r="A13" s="63"/>
      <c r="B13" s="65"/>
      <c r="C13" s="4" t="s">
        <v>50</v>
      </c>
      <c r="D13" s="4" t="s">
        <v>44</v>
      </c>
      <c r="E13" s="6">
        <v>4</v>
      </c>
      <c r="F13" s="6" t="s">
        <v>51</v>
      </c>
      <c r="G13" s="6">
        <v>400</v>
      </c>
      <c r="H13" s="66"/>
      <c r="I13" s="4" t="s">
        <v>49</v>
      </c>
    </row>
    <row r="14" spans="1:9" x14ac:dyDescent="0.2">
      <c r="A14" s="63"/>
      <c r="B14" s="65"/>
      <c r="C14" s="4" t="s">
        <v>52</v>
      </c>
      <c r="D14" s="4" t="s">
        <v>53</v>
      </c>
      <c r="E14" s="6">
        <v>1</v>
      </c>
      <c r="F14" s="6" t="s">
        <v>45</v>
      </c>
      <c r="G14" s="6">
        <v>800</v>
      </c>
      <c r="H14" s="66"/>
      <c r="I14" s="4" t="s">
        <v>54</v>
      </c>
    </row>
    <row r="15" spans="1:9" x14ac:dyDescent="0.2">
      <c r="A15" s="63"/>
      <c r="B15" s="65"/>
      <c r="C15" s="4" t="s">
        <v>55</v>
      </c>
      <c r="D15" s="4" t="s">
        <v>56</v>
      </c>
      <c r="E15" s="6">
        <v>1</v>
      </c>
      <c r="F15" s="6" t="s">
        <v>48</v>
      </c>
      <c r="G15" s="6"/>
      <c r="H15" s="66"/>
      <c r="I15" s="4" t="s">
        <v>57</v>
      </c>
    </row>
    <row r="16" spans="1:9" x14ac:dyDescent="0.2">
      <c r="A16" s="63"/>
      <c r="B16" s="65"/>
      <c r="C16" s="9" t="s">
        <v>58</v>
      </c>
      <c r="D16" s="9" t="s">
        <v>59</v>
      </c>
      <c r="E16" s="6">
        <v>1</v>
      </c>
      <c r="F16" s="6" t="s">
        <v>60</v>
      </c>
      <c r="G16" s="6"/>
      <c r="H16" s="66"/>
      <c r="I16" s="12" t="s">
        <v>86</v>
      </c>
    </row>
    <row r="17" spans="1:9" x14ac:dyDescent="0.2">
      <c r="A17" s="63" t="s">
        <v>62</v>
      </c>
      <c r="B17" s="65">
        <v>4</v>
      </c>
      <c r="C17" s="4" t="s">
        <v>63</v>
      </c>
      <c r="D17" s="9" t="s">
        <v>44</v>
      </c>
      <c r="E17" s="10">
        <f>E4</f>
        <v>16.8</v>
      </c>
      <c r="F17" s="6" t="s">
        <v>64</v>
      </c>
      <c r="G17" s="6">
        <v>700</v>
      </c>
      <c r="H17" s="66">
        <f>E17*G17+E18*G18+E19*G19</f>
        <v>11760</v>
      </c>
      <c r="I17" s="4" t="s">
        <v>22</v>
      </c>
    </row>
    <row r="18" spans="1:9" x14ac:dyDescent="0.2">
      <c r="A18" s="63"/>
      <c r="B18" s="65"/>
      <c r="C18" s="4" t="s">
        <v>65</v>
      </c>
      <c r="D18" s="9" t="s">
        <v>44</v>
      </c>
      <c r="E18" s="10"/>
      <c r="F18" s="6"/>
      <c r="G18" s="6"/>
      <c r="H18" s="66"/>
      <c r="I18" s="12" t="s">
        <v>86</v>
      </c>
    </row>
    <row r="19" spans="1:9" x14ac:dyDescent="0.2">
      <c r="A19" s="63"/>
      <c r="B19" s="65"/>
      <c r="C19" s="67" t="s">
        <v>66</v>
      </c>
      <c r="D19" s="9" t="s">
        <v>67</v>
      </c>
      <c r="E19" s="63"/>
      <c r="F19" s="63" t="s">
        <v>68</v>
      </c>
      <c r="G19" s="63"/>
      <c r="H19" s="66"/>
      <c r="I19" s="68" t="s">
        <v>61</v>
      </c>
    </row>
    <row r="20" spans="1:9" ht="24" x14ac:dyDescent="0.2">
      <c r="A20" s="63"/>
      <c r="B20" s="65"/>
      <c r="C20" s="67"/>
      <c r="D20" s="9" t="s">
        <v>69</v>
      </c>
      <c r="E20" s="63"/>
      <c r="F20" s="63"/>
      <c r="G20" s="63"/>
      <c r="H20" s="66"/>
      <c r="I20" s="68"/>
    </row>
    <row r="21" spans="1:9" x14ac:dyDescent="0.2">
      <c r="A21" s="63"/>
      <c r="B21" s="65"/>
      <c r="C21" s="67"/>
      <c r="D21" s="9" t="s">
        <v>70</v>
      </c>
      <c r="E21" s="63"/>
      <c r="F21" s="63"/>
      <c r="G21" s="63"/>
      <c r="H21" s="66"/>
      <c r="I21" s="68"/>
    </row>
    <row r="22" spans="1:9" ht="24" x14ac:dyDescent="0.2">
      <c r="A22" s="64" t="s">
        <v>71</v>
      </c>
      <c r="B22" s="65">
        <v>5</v>
      </c>
      <c r="C22" s="4" t="s">
        <v>72</v>
      </c>
      <c r="D22" s="4" t="s">
        <v>44</v>
      </c>
      <c r="E22" s="6">
        <v>1</v>
      </c>
      <c r="F22" s="6" t="s">
        <v>45</v>
      </c>
      <c r="G22" s="6"/>
      <c r="H22" s="66">
        <v>1000</v>
      </c>
      <c r="I22" s="67" t="s">
        <v>73</v>
      </c>
    </row>
    <row r="23" spans="1:9" x14ac:dyDescent="0.2">
      <c r="A23" s="64"/>
      <c r="B23" s="65"/>
      <c r="C23" s="4" t="s">
        <v>74</v>
      </c>
      <c r="D23" s="4" t="s">
        <v>44</v>
      </c>
      <c r="E23" s="6">
        <v>1</v>
      </c>
      <c r="F23" s="6" t="s">
        <v>45</v>
      </c>
      <c r="G23" s="6"/>
      <c r="H23" s="66"/>
      <c r="I23" s="67"/>
    </row>
    <row r="24" spans="1:9" x14ac:dyDescent="0.2">
      <c r="A24" s="63" t="s">
        <v>75</v>
      </c>
      <c r="B24" s="73">
        <v>6</v>
      </c>
      <c r="C24" s="66" t="s">
        <v>76</v>
      </c>
      <c r="D24" s="66"/>
      <c r="E24" s="74">
        <f>SUM(H4:H23)</f>
        <v>98680</v>
      </c>
      <c r="F24" s="74"/>
      <c r="G24" s="74"/>
      <c r="H24" s="74"/>
      <c r="I24" s="4" t="s">
        <v>77</v>
      </c>
    </row>
    <row r="25" spans="1:9" x14ac:dyDescent="0.2">
      <c r="A25" s="63"/>
      <c r="B25" s="73"/>
      <c r="C25" s="75" t="s">
        <v>78</v>
      </c>
      <c r="D25" s="76"/>
      <c r="E25" s="77">
        <f>E4*300</f>
        <v>5040</v>
      </c>
      <c r="F25" s="78"/>
      <c r="G25" s="78"/>
      <c r="H25" s="79"/>
      <c r="I25" s="4" t="s">
        <v>79</v>
      </c>
    </row>
    <row r="26" spans="1:9" x14ac:dyDescent="0.2">
      <c r="A26" s="63"/>
      <c r="B26" s="73"/>
      <c r="C26" s="63" t="s">
        <v>80</v>
      </c>
      <c r="D26" s="63"/>
      <c r="E26" s="74">
        <f>E24*0.08</f>
        <v>7894.4000000000005</v>
      </c>
      <c r="F26" s="74"/>
      <c r="G26" s="74"/>
      <c r="H26" s="74"/>
      <c r="I26" s="4" t="s">
        <v>81</v>
      </c>
    </row>
    <row r="27" spans="1:9" ht="32.25" customHeight="1" x14ac:dyDescent="0.2">
      <c r="A27" s="63"/>
      <c r="B27" s="73"/>
      <c r="C27" s="63" t="s">
        <v>83</v>
      </c>
      <c r="D27" s="63"/>
      <c r="E27" s="69">
        <f>E26+E24</f>
        <v>106574.39999999999</v>
      </c>
      <c r="F27" s="69"/>
      <c r="G27" s="69"/>
      <c r="H27" s="69"/>
      <c r="I27" s="4" t="s">
        <v>84</v>
      </c>
    </row>
    <row r="28" spans="1:9" x14ac:dyDescent="0.2">
      <c r="A28" s="70" t="s">
        <v>85</v>
      </c>
      <c r="B28" s="71">
        <v>7</v>
      </c>
      <c r="C28" s="72" t="s">
        <v>87</v>
      </c>
      <c r="D28" s="72"/>
      <c r="E28" s="72"/>
      <c r="F28" s="72"/>
      <c r="G28" s="72"/>
      <c r="H28" s="72"/>
      <c r="I28" s="72"/>
    </row>
    <row r="29" spans="1:9" ht="37.5" customHeight="1" x14ac:dyDescent="0.2">
      <c r="A29" s="70"/>
      <c r="B29" s="71"/>
      <c r="C29" s="72"/>
      <c r="D29" s="72"/>
      <c r="E29" s="72"/>
      <c r="F29" s="72"/>
      <c r="G29" s="72"/>
      <c r="H29" s="72"/>
      <c r="I29" s="72"/>
    </row>
  </sheetData>
  <mergeCells count="44">
    <mergeCell ref="C27:D27"/>
    <mergeCell ref="E27:H27"/>
    <mergeCell ref="A28:A29"/>
    <mergeCell ref="B28:B29"/>
    <mergeCell ref="C28:I29"/>
    <mergeCell ref="A24:A27"/>
    <mergeCell ref="B24:B27"/>
    <mergeCell ref="C24:D24"/>
    <mergeCell ref="E24:H24"/>
    <mergeCell ref="C25:D25"/>
    <mergeCell ref="E25:H25"/>
    <mergeCell ref="C26:D26"/>
    <mergeCell ref="E26:H26"/>
    <mergeCell ref="I19:I21"/>
    <mergeCell ref="A22:A23"/>
    <mergeCell ref="B22:B23"/>
    <mergeCell ref="H22:H23"/>
    <mergeCell ref="I22:I23"/>
    <mergeCell ref="A11:A16"/>
    <mergeCell ref="B11:B16"/>
    <mergeCell ref="H11:H16"/>
    <mergeCell ref="A17:A21"/>
    <mergeCell ref="B17:B21"/>
    <mergeCell ref="H17:H21"/>
    <mergeCell ref="C19:C21"/>
    <mergeCell ref="E19:E21"/>
    <mergeCell ref="F19:F21"/>
    <mergeCell ref="G19:G21"/>
    <mergeCell ref="A4:A7"/>
    <mergeCell ref="B4:B7"/>
    <mergeCell ref="H4:H7"/>
    <mergeCell ref="A8:A10"/>
    <mergeCell ref="B8:B10"/>
    <mergeCell ref="H8:H10"/>
    <mergeCell ref="A1:I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4119A-459A-4E0E-BF9F-5DA3FEB851DF}">
  <dimension ref="A1:I12"/>
  <sheetViews>
    <sheetView workbookViewId="0">
      <pane ySplit="2" topLeftCell="A9" activePane="bottomLeft" state="frozenSplit"/>
      <selection pane="bottomLeft" activeCell="I12" sqref="I12"/>
    </sheetView>
  </sheetViews>
  <sheetFormatPr defaultRowHeight="14.25" x14ac:dyDescent="0.2"/>
  <cols>
    <col min="5" max="5" width="61.625" customWidth="1"/>
    <col min="9" max="9" width="14.5" style="27" bestFit="1" customWidth="1"/>
  </cols>
  <sheetData>
    <row r="1" spans="1:9" x14ac:dyDescent="0.2">
      <c r="A1" s="81" t="s">
        <v>0</v>
      </c>
      <c r="B1" s="81" t="s">
        <v>211</v>
      </c>
      <c r="C1" s="81" t="s">
        <v>212</v>
      </c>
      <c r="D1" s="81" t="s">
        <v>213</v>
      </c>
      <c r="E1" s="81" t="s">
        <v>214</v>
      </c>
      <c r="F1" s="81" t="s">
        <v>13</v>
      </c>
      <c r="G1" s="81" t="s">
        <v>12</v>
      </c>
      <c r="H1" s="82" t="s">
        <v>215</v>
      </c>
      <c r="I1" s="82"/>
    </row>
    <row r="2" spans="1:9" x14ac:dyDescent="0.2">
      <c r="A2" s="81"/>
      <c r="B2" s="81"/>
      <c r="C2" s="81"/>
      <c r="D2" s="81"/>
      <c r="E2" s="81"/>
      <c r="F2" s="81"/>
      <c r="G2" s="81"/>
      <c r="H2" s="34" t="s">
        <v>216</v>
      </c>
      <c r="I2" s="48" t="s">
        <v>217</v>
      </c>
    </row>
    <row r="3" spans="1:9" ht="243" x14ac:dyDescent="0.2">
      <c r="A3" s="46">
        <v>1</v>
      </c>
      <c r="B3" s="46" t="s">
        <v>218</v>
      </c>
      <c r="C3" s="46" t="s">
        <v>219</v>
      </c>
      <c r="D3" s="46" t="s">
        <v>220</v>
      </c>
      <c r="E3" s="46" t="s">
        <v>221</v>
      </c>
      <c r="F3" s="47" t="s">
        <v>60</v>
      </c>
      <c r="G3" s="47">
        <v>9</v>
      </c>
      <c r="H3" s="46">
        <v>9780</v>
      </c>
      <c r="I3" s="49">
        <f>G3*H3</f>
        <v>88020</v>
      </c>
    </row>
    <row r="4" spans="1:9" ht="27" x14ac:dyDescent="0.2">
      <c r="A4" s="46">
        <v>2</v>
      </c>
      <c r="B4" s="46" t="s">
        <v>222</v>
      </c>
      <c r="C4" s="46" t="s">
        <v>219</v>
      </c>
      <c r="D4" s="46" t="s">
        <v>223</v>
      </c>
      <c r="E4" s="46" t="s">
        <v>224</v>
      </c>
      <c r="F4" s="47" t="s">
        <v>193</v>
      </c>
      <c r="G4" s="47">
        <v>3</v>
      </c>
      <c r="H4" s="46">
        <v>2180</v>
      </c>
      <c r="I4" s="49">
        <f t="shared" ref="I4:I11" si="0">G4*H4</f>
        <v>6540</v>
      </c>
    </row>
    <row r="5" spans="1:9" ht="27" x14ac:dyDescent="0.2">
      <c r="A5" s="46">
        <v>3</v>
      </c>
      <c r="B5" s="46" t="s">
        <v>222</v>
      </c>
      <c r="C5" s="46" t="s">
        <v>219</v>
      </c>
      <c r="D5" s="46" t="s">
        <v>225</v>
      </c>
      <c r="E5" s="46" t="s">
        <v>226</v>
      </c>
      <c r="F5" s="47" t="s">
        <v>193</v>
      </c>
      <c r="G5" s="47">
        <v>9</v>
      </c>
      <c r="H5" s="46">
        <v>498</v>
      </c>
      <c r="I5" s="49">
        <f t="shared" si="0"/>
        <v>4482</v>
      </c>
    </row>
    <row r="6" spans="1:9" ht="27" x14ac:dyDescent="0.2">
      <c r="A6" s="46">
        <v>4</v>
      </c>
      <c r="B6" s="46" t="s">
        <v>227</v>
      </c>
      <c r="C6" s="46" t="s">
        <v>219</v>
      </c>
      <c r="D6" s="46" t="s">
        <v>228</v>
      </c>
      <c r="E6" s="46" t="s">
        <v>229</v>
      </c>
      <c r="F6" s="47" t="s">
        <v>230</v>
      </c>
      <c r="G6" s="47">
        <v>9</v>
      </c>
      <c r="H6" s="46">
        <v>248</v>
      </c>
      <c r="I6" s="49">
        <f t="shared" si="0"/>
        <v>2232</v>
      </c>
    </row>
    <row r="7" spans="1:9" x14ac:dyDescent="0.2">
      <c r="A7" s="46">
        <v>5</v>
      </c>
      <c r="B7" s="46" t="s">
        <v>231</v>
      </c>
      <c r="C7" s="46" t="s">
        <v>219</v>
      </c>
      <c r="D7" s="46" t="s">
        <v>232</v>
      </c>
      <c r="E7" s="46" t="s">
        <v>233</v>
      </c>
      <c r="F7" s="47" t="s">
        <v>230</v>
      </c>
      <c r="G7" s="47">
        <v>1</v>
      </c>
      <c r="H7" s="46">
        <v>128</v>
      </c>
      <c r="I7" s="49">
        <f t="shared" si="0"/>
        <v>128</v>
      </c>
    </row>
    <row r="8" spans="1:9" ht="202.5" x14ac:dyDescent="0.2">
      <c r="A8" s="46">
        <v>6</v>
      </c>
      <c r="B8" s="46" t="s">
        <v>234</v>
      </c>
      <c r="C8" s="46" t="s">
        <v>219</v>
      </c>
      <c r="D8" s="46" t="s">
        <v>235</v>
      </c>
      <c r="E8" s="46" t="s">
        <v>236</v>
      </c>
      <c r="F8" s="47" t="s">
        <v>60</v>
      </c>
      <c r="G8" s="47">
        <v>1</v>
      </c>
      <c r="H8" s="46">
        <v>34980</v>
      </c>
      <c r="I8" s="49">
        <f t="shared" si="0"/>
        <v>34980</v>
      </c>
    </row>
    <row r="9" spans="1:9" ht="94.5" x14ac:dyDescent="0.2">
      <c r="A9" s="46">
        <v>7</v>
      </c>
      <c r="B9" s="46" t="s">
        <v>237</v>
      </c>
      <c r="C9" s="46" t="s">
        <v>219</v>
      </c>
      <c r="D9" s="46" t="s">
        <v>238</v>
      </c>
      <c r="E9" s="46" t="s">
        <v>239</v>
      </c>
      <c r="F9" s="47" t="s">
        <v>60</v>
      </c>
      <c r="G9" s="47">
        <v>1</v>
      </c>
      <c r="H9" s="46">
        <v>123000</v>
      </c>
      <c r="I9" s="49">
        <f t="shared" si="0"/>
        <v>123000</v>
      </c>
    </row>
    <row r="10" spans="1:9" ht="54" x14ac:dyDescent="0.2">
      <c r="A10" s="46">
        <v>8</v>
      </c>
      <c r="B10" s="46" t="s">
        <v>240</v>
      </c>
      <c r="C10" s="46" t="s">
        <v>219</v>
      </c>
      <c r="D10" s="46" t="s">
        <v>241</v>
      </c>
      <c r="E10" s="46" t="s">
        <v>242</v>
      </c>
      <c r="F10" s="47" t="s">
        <v>60</v>
      </c>
      <c r="G10" s="47">
        <v>2</v>
      </c>
      <c r="H10" s="46">
        <v>8380</v>
      </c>
      <c r="I10" s="49">
        <f t="shared" si="0"/>
        <v>16760</v>
      </c>
    </row>
    <row r="11" spans="1:9" x14ac:dyDescent="0.2">
      <c r="A11" s="46">
        <v>9</v>
      </c>
      <c r="B11" s="46" t="s">
        <v>243</v>
      </c>
      <c r="C11" s="46" t="s">
        <v>219</v>
      </c>
      <c r="D11" s="46" t="s">
        <v>244</v>
      </c>
      <c r="E11" s="46" t="s">
        <v>245</v>
      </c>
      <c r="F11" s="47" t="s">
        <v>60</v>
      </c>
      <c r="G11" s="47">
        <v>2</v>
      </c>
      <c r="H11" s="46">
        <v>329</v>
      </c>
      <c r="I11" s="49">
        <f t="shared" si="0"/>
        <v>658</v>
      </c>
    </row>
    <row r="12" spans="1:9" ht="30.75" customHeight="1" x14ac:dyDescent="0.2">
      <c r="A12" s="80" t="s">
        <v>76</v>
      </c>
      <c r="B12" s="80"/>
      <c r="C12" s="80"/>
      <c r="D12" s="80"/>
      <c r="E12" s="80"/>
      <c r="F12" s="80"/>
      <c r="G12" s="80"/>
      <c r="H12" s="80"/>
      <c r="I12" s="50">
        <f>SUM(I3:I11)</f>
        <v>276800</v>
      </c>
    </row>
  </sheetData>
  <mergeCells count="9">
    <mergeCell ref="A12:H12"/>
    <mergeCell ref="A1:A2"/>
    <mergeCell ref="B1:B2"/>
    <mergeCell ref="C1:C2"/>
    <mergeCell ref="D1:D2"/>
    <mergeCell ref="E1:E2"/>
    <mergeCell ref="F1:F2"/>
    <mergeCell ref="G1:G2"/>
    <mergeCell ref="H1:I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146DE-58B3-48E7-926A-EC71B98FB71B}">
  <dimension ref="A1:I12"/>
  <sheetViews>
    <sheetView workbookViewId="0">
      <selection activeCell="H16" sqref="H16"/>
    </sheetView>
  </sheetViews>
  <sheetFormatPr defaultRowHeight="14.25" x14ac:dyDescent="0.2"/>
  <cols>
    <col min="2" max="2" width="15" customWidth="1"/>
    <col min="4" max="4" width="15.5" bestFit="1" customWidth="1"/>
    <col min="8" max="8" width="14.5" style="27" bestFit="1" customWidth="1"/>
    <col min="9" max="9" width="37.5" bestFit="1" customWidth="1"/>
  </cols>
  <sheetData>
    <row r="1" spans="1:9" ht="30.75" customHeight="1" x14ac:dyDescent="0.2">
      <c r="A1" s="35" t="s">
        <v>0</v>
      </c>
      <c r="B1" s="35" t="s">
        <v>10</v>
      </c>
      <c r="C1" s="35" t="s">
        <v>246</v>
      </c>
      <c r="D1" s="35" t="s">
        <v>247</v>
      </c>
      <c r="E1" s="35" t="s">
        <v>13</v>
      </c>
      <c r="F1" s="35" t="s">
        <v>12</v>
      </c>
      <c r="G1" s="35" t="s">
        <v>14</v>
      </c>
      <c r="H1" s="51" t="s">
        <v>248</v>
      </c>
      <c r="I1" s="35" t="s">
        <v>249</v>
      </c>
    </row>
    <row r="2" spans="1:9" x14ac:dyDescent="0.15">
      <c r="A2" s="36">
        <v>1</v>
      </c>
      <c r="B2" s="37" t="s">
        <v>250</v>
      </c>
      <c r="C2" s="38" t="s">
        <v>251</v>
      </c>
      <c r="D2" s="37" t="s">
        <v>252</v>
      </c>
      <c r="E2" s="38" t="s">
        <v>40</v>
      </c>
      <c r="F2" s="38">
        <v>1</v>
      </c>
      <c r="G2" s="39">
        <v>4950</v>
      </c>
      <c r="H2" s="52">
        <f>G2*F2</f>
        <v>4950</v>
      </c>
      <c r="I2" s="40" t="s">
        <v>253</v>
      </c>
    </row>
    <row r="3" spans="1:9" x14ac:dyDescent="0.2">
      <c r="A3" s="36">
        <v>2</v>
      </c>
      <c r="B3" s="41" t="s">
        <v>254</v>
      </c>
      <c r="C3" s="42" t="s">
        <v>255</v>
      </c>
      <c r="D3" s="41" t="s">
        <v>256</v>
      </c>
      <c r="E3" s="41" t="s">
        <v>51</v>
      </c>
      <c r="F3" s="41">
        <v>2</v>
      </c>
      <c r="G3" s="41">
        <v>150</v>
      </c>
      <c r="H3" s="52">
        <f>G3*F3</f>
        <v>300</v>
      </c>
      <c r="I3" s="41"/>
    </row>
    <row r="4" spans="1:9" x14ac:dyDescent="0.2">
      <c r="A4" s="36">
        <v>3</v>
      </c>
      <c r="B4" s="41" t="s">
        <v>257</v>
      </c>
      <c r="C4" s="42" t="s">
        <v>255</v>
      </c>
      <c r="D4" s="41" t="s">
        <v>258</v>
      </c>
      <c r="E4" s="41" t="s">
        <v>51</v>
      </c>
      <c r="F4" s="41">
        <v>5</v>
      </c>
      <c r="G4" s="41">
        <v>180</v>
      </c>
      <c r="H4" s="52">
        <f>G4*F4</f>
        <v>900</v>
      </c>
      <c r="I4" s="41" t="s">
        <v>259</v>
      </c>
    </row>
    <row r="5" spans="1:9" x14ac:dyDescent="0.2">
      <c r="A5" s="36">
        <v>4</v>
      </c>
      <c r="B5" s="37" t="s">
        <v>260</v>
      </c>
      <c r="C5" s="38" t="s">
        <v>261</v>
      </c>
      <c r="D5" s="37" t="s">
        <v>262</v>
      </c>
      <c r="E5" s="37" t="s">
        <v>263</v>
      </c>
      <c r="F5" s="38">
        <v>10</v>
      </c>
      <c r="G5" s="39">
        <v>2.4</v>
      </c>
      <c r="H5" s="52">
        <f>G5*F5</f>
        <v>24</v>
      </c>
      <c r="I5" s="36" t="s">
        <v>264</v>
      </c>
    </row>
    <row r="6" spans="1:9" ht="24" x14ac:dyDescent="0.2">
      <c r="A6" s="36">
        <v>5</v>
      </c>
      <c r="B6" s="37" t="s">
        <v>265</v>
      </c>
      <c r="C6" s="42" t="s">
        <v>266</v>
      </c>
      <c r="D6" s="41" t="s">
        <v>267</v>
      </c>
      <c r="E6" s="42" t="s">
        <v>45</v>
      </c>
      <c r="F6" s="42">
        <v>1</v>
      </c>
      <c r="G6" s="42">
        <v>19600</v>
      </c>
      <c r="H6" s="52">
        <f>F6*G6</f>
        <v>19600</v>
      </c>
      <c r="I6" s="41" t="s">
        <v>268</v>
      </c>
    </row>
    <row r="7" spans="1:9" x14ac:dyDescent="0.2">
      <c r="A7" s="36">
        <v>6</v>
      </c>
      <c r="B7" s="37" t="s">
        <v>269</v>
      </c>
      <c r="C7" s="42" t="s">
        <v>270</v>
      </c>
      <c r="D7" s="42" t="s">
        <v>271</v>
      </c>
      <c r="E7" s="42" t="s">
        <v>48</v>
      </c>
      <c r="F7" s="42">
        <v>4</v>
      </c>
      <c r="G7" s="42">
        <v>5999</v>
      </c>
      <c r="H7" s="52">
        <f>F7*G7</f>
        <v>23996</v>
      </c>
      <c r="I7" s="42" t="s">
        <v>272</v>
      </c>
    </row>
    <row r="8" spans="1:9" x14ac:dyDescent="0.2">
      <c r="A8" s="36">
        <v>7</v>
      </c>
      <c r="B8" s="42" t="s">
        <v>273</v>
      </c>
      <c r="C8" s="42" t="s">
        <v>274</v>
      </c>
      <c r="D8" s="42" t="s">
        <v>275</v>
      </c>
      <c r="E8" s="42" t="s">
        <v>276</v>
      </c>
      <c r="F8" s="42">
        <v>10</v>
      </c>
      <c r="G8" s="42">
        <v>2.2000000000000002</v>
      </c>
      <c r="H8" s="52">
        <f>F8*G8</f>
        <v>22</v>
      </c>
      <c r="I8" s="42"/>
    </row>
    <row r="9" spans="1:9" x14ac:dyDescent="0.2">
      <c r="A9" s="43" t="s">
        <v>277</v>
      </c>
      <c r="B9" s="83" t="s">
        <v>278</v>
      </c>
      <c r="C9" s="84"/>
      <c r="D9" s="84"/>
      <c r="E9" s="84"/>
      <c r="F9" s="84"/>
      <c r="G9" s="85"/>
      <c r="H9" s="53">
        <f>SUM(H2:H8)</f>
        <v>49792</v>
      </c>
      <c r="I9" s="44"/>
    </row>
    <row r="10" spans="1:9" x14ac:dyDescent="0.2">
      <c r="A10" s="43" t="s">
        <v>279</v>
      </c>
      <c r="B10" s="86" t="s">
        <v>280</v>
      </c>
      <c r="C10" s="86"/>
      <c r="D10" s="86"/>
      <c r="E10" s="86"/>
      <c r="F10" s="86"/>
      <c r="G10" s="86"/>
      <c r="H10" s="53">
        <f>H9*5%</f>
        <v>2489.6000000000004</v>
      </c>
      <c r="I10" s="43"/>
    </row>
    <row r="11" spans="1:9" x14ac:dyDescent="0.2">
      <c r="A11" s="43" t="s">
        <v>281</v>
      </c>
      <c r="B11" s="86" t="s">
        <v>282</v>
      </c>
      <c r="C11" s="86"/>
      <c r="D11" s="86"/>
      <c r="E11" s="86"/>
      <c r="F11" s="86"/>
      <c r="G11" s="86"/>
      <c r="H11" s="53">
        <f>(H9+H10)*12%</f>
        <v>6273.7919999999995</v>
      </c>
      <c r="I11" s="43"/>
    </row>
    <row r="12" spans="1:9" ht="18.75" x14ac:dyDescent="0.2">
      <c r="A12" s="43" t="s">
        <v>283</v>
      </c>
      <c r="B12" s="86" t="s">
        <v>284</v>
      </c>
      <c r="C12" s="86"/>
      <c r="D12" s="86"/>
      <c r="E12" s="86"/>
      <c r="F12" s="86"/>
      <c r="G12" s="86"/>
      <c r="H12" s="54">
        <f>H9+H10+H11</f>
        <v>58555.392</v>
      </c>
      <c r="I12" s="45"/>
    </row>
  </sheetData>
  <mergeCells count="4">
    <mergeCell ref="B9:G9"/>
    <mergeCell ref="B10:G10"/>
    <mergeCell ref="B11:G11"/>
    <mergeCell ref="B12:G1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8A27E-85BF-4C1F-8F9C-B0C7974B524E}">
  <dimension ref="A1:G26"/>
  <sheetViews>
    <sheetView topLeftCell="A19" workbookViewId="0">
      <selection activeCell="M21" sqref="M21"/>
    </sheetView>
  </sheetViews>
  <sheetFormatPr defaultRowHeight="14.25" x14ac:dyDescent="0.2"/>
  <sheetData>
    <row r="1" spans="1:7" ht="32.25" customHeight="1" thickBot="1" x14ac:dyDescent="0.25">
      <c r="A1" s="94" t="s">
        <v>187</v>
      </c>
      <c r="B1" s="95"/>
      <c r="C1" s="95"/>
      <c r="D1" s="95"/>
      <c r="E1" s="95"/>
      <c r="F1" s="95"/>
      <c r="G1" s="96"/>
    </row>
    <row r="2" spans="1:7" ht="15" thickBot="1" x14ac:dyDescent="0.25">
      <c r="A2" s="15" t="s">
        <v>160</v>
      </c>
      <c r="B2" s="16" t="s">
        <v>161</v>
      </c>
      <c r="C2" s="16" t="s">
        <v>162</v>
      </c>
      <c r="D2" s="16" t="s">
        <v>12</v>
      </c>
      <c r="E2" s="16" t="s">
        <v>13</v>
      </c>
      <c r="F2" s="16" t="s">
        <v>14</v>
      </c>
      <c r="G2" s="16" t="s">
        <v>163</v>
      </c>
    </row>
    <row r="3" spans="1:7" ht="39" thickBot="1" x14ac:dyDescent="0.25">
      <c r="A3" s="17" t="s">
        <v>164</v>
      </c>
      <c r="B3" s="18" t="s">
        <v>165</v>
      </c>
      <c r="C3" s="18" t="s">
        <v>166</v>
      </c>
      <c r="D3" s="18">
        <v>1</v>
      </c>
      <c r="E3" s="18" t="s">
        <v>60</v>
      </c>
      <c r="F3" s="18">
        <v>65800</v>
      </c>
      <c r="G3" s="19">
        <v>65800</v>
      </c>
    </row>
    <row r="4" spans="1:7" ht="51.75" thickBot="1" x14ac:dyDescent="0.25">
      <c r="A4" s="20" t="s">
        <v>164</v>
      </c>
      <c r="B4" s="18" t="s">
        <v>167</v>
      </c>
      <c r="C4" s="18" t="s">
        <v>168</v>
      </c>
      <c r="D4" s="18">
        <v>6</v>
      </c>
      <c r="E4" s="18" t="s">
        <v>169</v>
      </c>
      <c r="F4" s="18">
        <v>1200</v>
      </c>
      <c r="G4" s="19">
        <v>7200</v>
      </c>
    </row>
    <row r="5" spans="1:7" ht="39" thickBot="1" x14ac:dyDescent="0.25">
      <c r="A5" s="17" t="s">
        <v>170</v>
      </c>
      <c r="B5" s="18" t="s">
        <v>171</v>
      </c>
      <c r="C5" s="18" t="s">
        <v>172</v>
      </c>
      <c r="D5" s="18">
        <v>1</v>
      </c>
      <c r="E5" s="18" t="s">
        <v>60</v>
      </c>
      <c r="F5" s="18">
        <v>18000</v>
      </c>
      <c r="G5" s="19">
        <v>18000</v>
      </c>
    </row>
    <row r="6" spans="1:7" ht="26.25" thickBot="1" x14ac:dyDescent="0.25">
      <c r="A6" s="17" t="s">
        <v>173</v>
      </c>
      <c r="B6" s="18" t="s">
        <v>174</v>
      </c>
      <c r="C6" s="18" t="s">
        <v>175</v>
      </c>
      <c r="D6" s="18">
        <v>1</v>
      </c>
      <c r="E6" s="18" t="s">
        <v>60</v>
      </c>
      <c r="F6" s="18">
        <v>8500</v>
      </c>
      <c r="G6" s="19">
        <v>8500</v>
      </c>
    </row>
    <row r="7" spans="1:7" ht="39" thickBot="1" x14ac:dyDescent="0.25">
      <c r="A7" s="97" t="s">
        <v>176</v>
      </c>
      <c r="B7" s="18" t="s">
        <v>177</v>
      </c>
      <c r="C7" s="18" t="s">
        <v>178</v>
      </c>
      <c r="D7" s="18">
        <v>1</v>
      </c>
      <c r="E7" s="18" t="s">
        <v>40</v>
      </c>
      <c r="F7" s="18">
        <v>1200</v>
      </c>
      <c r="G7" s="19">
        <v>1200</v>
      </c>
    </row>
    <row r="8" spans="1:7" x14ac:dyDescent="0.2">
      <c r="A8" s="98"/>
      <c r="B8" s="22" t="s">
        <v>179</v>
      </c>
      <c r="C8" s="100" t="s">
        <v>181</v>
      </c>
      <c r="D8" s="100">
        <v>1</v>
      </c>
      <c r="E8" s="100" t="s">
        <v>40</v>
      </c>
      <c r="F8" s="100">
        <v>2300</v>
      </c>
      <c r="G8" s="101">
        <v>2300</v>
      </c>
    </row>
    <row r="9" spans="1:7" ht="39" thickBot="1" x14ac:dyDescent="0.25">
      <c r="A9" s="99"/>
      <c r="B9" s="18" t="s">
        <v>180</v>
      </c>
      <c r="C9" s="99"/>
      <c r="D9" s="99"/>
      <c r="E9" s="99"/>
      <c r="F9" s="99"/>
      <c r="G9" s="102"/>
    </row>
    <row r="10" spans="1:7" ht="15" thickBot="1" x14ac:dyDescent="0.25">
      <c r="A10" s="20" t="s">
        <v>182</v>
      </c>
      <c r="B10" s="18"/>
      <c r="C10" s="18"/>
      <c r="D10" s="18">
        <v>1</v>
      </c>
      <c r="E10" s="18" t="s">
        <v>40</v>
      </c>
      <c r="F10" s="18">
        <v>400</v>
      </c>
      <c r="G10" s="19">
        <v>400</v>
      </c>
    </row>
    <row r="11" spans="1:7" ht="15" thickBot="1" x14ac:dyDescent="0.25">
      <c r="A11" s="20" t="s">
        <v>183</v>
      </c>
      <c r="B11" s="18" t="s">
        <v>184</v>
      </c>
      <c r="C11" s="18"/>
      <c r="D11" s="18">
        <v>1</v>
      </c>
      <c r="E11" s="18" t="s">
        <v>40</v>
      </c>
      <c r="F11" s="87" t="s">
        <v>185</v>
      </c>
      <c r="G11" s="88"/>
    </row>
    <row r="12" spans="1:7" ht="15" thickBot="1" x14ac:dyDescent="0.25">
      <c r="A12" s="20" t="s">
        <v>186</v>
      </c>
      <c r="B12" s="18"/>
      <c r="C12" s="18"/>
      <c r="D12" s="18">
        <v>1</v>
      </c>
      <c r="E12" s="18" t="s">
        <v>40</v>
      </c>
      <c r="F12" s="87" t="s">
        <v>185</v>
      </c>
      <c r="G12" s="88"/>
    </row>
    <row r="13" spans="1:7" ht="15" thickBot="1" x14ac:dyDescent="0.25">
      <c r="A13" s="89" t="s">
        <v>198</v>
      </c>
      <c r="B13" s="90"/>
      <c r="C13" s="90"/>
      <c r="D13" s="90"/>
      <c r="E13" s="91"/>
      <c r="F13" s="92" t="s">
        <v>201</v>
      </c>
      <c r="G13" s="93"/>
    </row>
    <row r="16" spans="1:7" ht="39" customHeight="1" thickBot="1" x14ac:dyDescent="0.25">
      <c r="A16" s="94" t="s">
        <v>199</v>
      </c>
      <c r="B16" s="95"/>
      <c r="C16" s="95"/>
      <c r="D16" s="95"/>
      <c r="E16" s="95"/>
      <c r="F16" s="95"/>
      <c r="G16" s="96"/>
    </row>
    <row r="17" spans="1:7" ht="15" thickBot="1" x14ac:dyDescent="0.25">
      <c r="A17" s="15" t="s">
        <v>160</v>
      </c>
      <c r="B17" s="16" t="s">
        <v>161</v>
      </c>
      <c r="C17" s="16" t="s">
        <v>162</v>
      </c>
      <c r="D17" s="16" t="s">
        <v>12</v>
      </c>
      <c r="E17" s="16" t="s">
        <v>13</v>
      </c>
      <c r="F17" s="24" t="s">
        <v>14</v>
      </c>
      <c r="G17" s="16" t="s">
        <v>163</v>
      </c>
    </row>
    <row r="18" spans="1:7" ht="39" thickBot="1" x14ac:dyDescent="0.25">
      <c r="A18" s="17" t="s">
        <v>170</v>
      </c>
      <c r="B18" s="18" t="s">
        <v>171</v>
      </c>
      <c r="C18" s="18" t="s">
        <v>189</v>
      </c>
      <c r="D18" s="18">
        <v>5</v>
      </c>
      <c r="E18" s="18" t="s">
        <v>60</v>
      </c>
      <c r="F18" s="23">
        <v>7500</v>
      </c>
      <c r="G18" s="26">
        <v>37500</v>
      </c>
    </row>
    <row r="19" spans="1:7" ht="26.25" thickBot="1" x14ac:dyDescent="0.25">
      <c r="A19" s="17" t="s">
        <v>173</v>
      </c>
      <c r="B19" s="18" t="s">
        <v>174</v>
      </c>
      <c r="C19" s="18" t="s">
        <v>190</v>
      </c>
      <c r="D19" s="18">
        <v>5</v>
      </c>
      <c r="E19" s="18" t="s">
        <v>60</v>
      </c>
      <c r="F19" s="23">
        <v>4900</v>
      </c>
      <c r="G19" s="25">
        <v>24500</v>
      </c>
    </row>
    <row r="20" spans="1:7" ht="39" thickBot="1" x14ac:dyDescent="0.25">
      <c r="A20" s="21" t="s">
        <v>176</v>
      </c>
      <c r="B20" s="18" t="s">
        <v>177</v>
      </c>
      <c r="C20" s="18" t="s">
        <v>178</v>
      </c>
      <c r="D20" s="18">
        <v>5</v>
      </c>
      <c r="E20" s="18" t="s">
        <v>40</v>
      </c>
      <c r="F20" s="23">
        <v>1200</v>
      </c>
      <c r="G20" s="25">
        <v>6000</v>
      </c>
    </row>
    <row r="21" spans="1:7" ht="26.25" thickBot="1" x14ac:dyDescent="0.25">
      <c r="A21" s="100" t="s">
        <v>183</v>
      </c>
      <c r="B21" s="18" t="s">
        <v>191</v>
      </c>
      <c r="C21" s="18" t="s">
        <v>192</v>
      </c>
      <c r="D21" s="18">
        <v>5</v>
      </c>
      <c r="E21" s="18" t="s">
        <v>193</v>
      </c>
      <c r="F21" s="18">
        <v>700</v>
      </c>
      <c r="G21" s="26">
        <v>3500</v>
      </c>
    </row>
    <row r="22" spans="1:7" ht="26.25" thickBot="1" x14ac:dyDescent="0.25">
      <c r="A22" s="99"/>
      <c r="B22" s="18" t="s">
        <v>194</v>
      </c>
      <c r="C22" s="18" t="s">
        <v>195</v>
      </c>
      <c r="D22" s="18">
        <v>5</v>
      </c>
      <c r="E22" s="18" t="s">
        <v>60</v>
      </c>
      <c r="F22" s="18">
        <v>3000</v>
      </c>
      <c r="G22" s="26">
        <v>15000</v>
      </c>
    </row>
    <row r="23" spans="1:7" ht="26.25" thickBot="1" x14ac:dyDescent="0.25">
      <c r="A23" s="20" t="s">
        <v>196</v>
      </c>
      <c r="B23" s="18"/>
      <c r="C23" s="18"/>
      <c r="D23" s="18">
        <v>6</v>
      </c>
      <c r="E23" s="18" t="s">
        <v>169</v>
      </c>
      <c r="F23" s="18">
        <v>1000</v>
      </c>
      <c r="G23" s="26">
        <v>6000</v>
      </c>
    </row>
    <row r="24" spans="1:7" ht="15" thickBot="1" x14ac:dyDescent="0.25">
      <c r="A24" s="20" t="s">
        <v>186</v>
      </c>
      <c r="B24" s="18"/>
      <c r="C24" s="18"/>
      <c r="D24" s="18">
        <v>5</v>
      </c>
      <c r="E24" s="18" t="s">
        <v>40</v>
      </c>
      <c r="F24" s="87" t="s">
        <v>185</v>
      </c>
      <c r="G24" s="88"/>
    </row>
    <row r="25" spans="1:7" ht="15" thickBot="1" x14ac:dyDescent="0.25">
      <c r="A25" s="89" t="s">
        <v>198</v>
      </c>
      <c r="B25" s="90"/>
      <c r="C25" s="90"/>
      <c r="D25" s="90" t="s">
        <v>197</v>
      </c>
      <c r="E25" s="91"/>
      <c r="F25" s="92" t="s">
        <v>200</v>
      </c>
      <c r="G25" s="93"/>
    </row>
    <row r="26" spans="1:7" ht="31.5" customHeight="1" thickBot="1" x14ac:dyDescent="0.25">
      <c r="A26" s="103" t="s">
        <v>202</v>
      </c>
      <c r="B26" s="104"/>
      <c r="C26" s="104"/>
      <c r="D26" s="104"/>
      <c r="E26" s="105"/>
      <c r="F26" s="106" t="s">
        <v>203</v>
      </c>
      <c r="G26" s="107"/>
    </row>
  </sheetData>
  <mergeCells count="18">
    <mergeCell ref="A16:G16"/>
    <mergeCell ref="F24:G24"/>
    <mergeCell ref="F25:G25"/>
    <mergeCell ref="A26:E26"/>
    <mergeCell ref="F26:G26"/>
    <mergeCell ref="A25:E25"/>
    <mergeCell ref="A21:A22"/>
    <mergeCell ref="F11:G11"/>
    <mergeCell ref="F12:G12"/>
    <mergeCell ref="A13:E13"/>
    <mergeCell ref="F13:G13"/>
    <mergeCell ref="A1:G1"/>
    <mergeCell ref="A7:A9"/>
    <mergeCell ref="C8:C9"/>
    <mergeCell ref="D8:D9"/>
    <mergeCell ref="E8:E9"/>
    <mergeCell ref="F8:F9"/>
    <mergeCell ref="G8:G9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0BF23-DA50-49D4-81FF-840DD5CFA188}">
  <dimension ref="A1:F67"/>
  <sheetViews>
    <sheetView workbookViewId="0">
      <pane ySplit="1" topLeftCell="A41" activePane="bottomLeft" state="frozen"/>
      <selection pane="bottomLeft" activeCell="H54" sqref="H54"/>
    </sheetView>
  </sheetViews>
  <sheetFormatPr defaultRowHeight="14.25" x14ac:dyDescent="0.2"/>
  <cols>
    <col min="1" max="1" width="11" bestFit="1" customWidth="1"/>
    <col min="2" max="2" width="21.5" customWidth="1"/>
    <col min="3" max="3" width="75.5" bestFit="1" customWidth="1"/>
    <col min="4" max="4" width="6.5" bestFit="1" customWidth="1"/>
    <col min="5" max="5" width="24.5" bestFit="1" customWidth="1"/>
    <col min="6" max="6" width="14.375" style="27" bestFit="1" customWidth="1"/>
  </cols>
  <sheetData>
    <row r="1" spans="1:6" ht="28.5" customHeight="1" x14ac:dyDescent="0.2">
      <c r="A1" s="35" t="s">
        <v>98</v>
      </c>
      <c r="B1" s="35" t="s">
        <v>99</v>
      </c>
      <c r="C1" s="35" t="s">
        <v>207</v>
      </c>
      <c r="D1" s="35" t="s">
        <v>285</v>
      </c>
      <c r="E1" s="35" t="s">
        <v>100</v>
      </c>
      <c r="F1" s="35" t="s">
        <v>101</v>
      </c>
    </row>
    <row r="2" spans="1:6" x14ac:dyDescent="0.2">
      <c r="A2" s="56" t="s">
        <v>102</v>
      </c>
      <c r="B2" s="56" t="s">
        <v>103</v>
      </c>
      <c r="C2" s="1" t="s">
        <v>104</v>
      </c>
      <c r="D2" s="1" t="s">
        <v>105</v>
      </c>
      <c r="E2" s="1">
        <v>0.25</v>
      </c>
      <c r="F2" s="28">
        <v>6069</v>
      </c>
    </row>
    <row r="3" spans="1:6" x14ac:dyDescent="0.2">
      <c r="A3" s="56"/>
      <c r="B3" s="56"/>
      <c r="C3" s="1" t="s">
        <v>106</v>
      </c>
      <c r="D3" s="1" t="s">
        <v>105</v>
      </c>
      <c r="E3" s="1">
        <v>0.2</v>
      </c>
      <c r="F3" s="28">
        <v>4855</v>
      </c>
    </row>
    <row r="4" spans="1:6" x14ac:dyDescent="0.2">
      <c r="A4" s="56"/>
      <c r="B4" s="56"/>
      <c r="C4" s="1" t="s">
        <v>107</v>
      </c>
      <c r="D4" s="1" t="s">
        <v>105</v>
      </c>
      <c r="E4" s="1">
        <v>0.2</v>
      </c>
      <c r="F4" s="28">
        <v>4855</v>
      </c>
    </row>
    <row r="5" spans="1:6" x14ac:dyDescent="0.2">
      <c r="A5" s="56"/>
      <c r="B5" s="56"/>
      <c r="C5" s="1" t="s">
        <v>108</v>
      </c>
      <c r="D5" s="1" t="s">
        <v>105</v>
      </c>
      <c r="E5" s="1">
        <v>0.1</v>
      </c>
      <c r="F5" s="28">
        <v>2427</v>
      </c>
    </row>
    <row r="6" spans="1:6" x14ac:dyDescent="0.2">
      <c r="A6" s="56"/>
      <c r="B6" s="56"/>
      <c r="C6" s="1" t="s">
        <v>109</v>
      </c>
      <c r="D6" s="1" t="s">
        <v>105</v>
      </c>
      <c r="E6" s="1">
        <v>0.2</v>
      </c>
      <c r="F6" s="28">
        <v>3100</v>
      </c>
    </row>
    <row r="7" spans="1:6" x14ac:dyDescent="0.2">
      <c r="A7" s="56"/>
      <c r="B7" s="56"/>
      <c r="C7" s="1" t="s">
        <v>110</v>
      </c>
      <c r="D7" s="1" t="s">
        <v>105</v>
      </c>
      <c r="E7" s="1">
        <v>0.1</v>
      </c>
      <c r="F7" s="28">
        <v>2427</v>
      </c>
    </row>
    <row r="8" spans="1:6" x14ac:dyDescent="0.2">
      <c r="A8" s="56"/>
      <c r="B8" s="56"/>
      <c r="C8" s="1" t="s">
        <v>111</v>
      </c>
      <c r="D8" s="1" t="s">
        <v>105</v>
      </c>
      <c r="E8" s="1">
        <v>0.3</v>
      </c>
      <c r="F8" s="28">
        <v>9282</v>
      </c>
    </row>
    <row r="9" spans="1:6" x14ac:dyDescent="0.2">
      <c r="A9" s="56"/>
      <c r="B9" s="56"/>
      <c r="C9" s="1" t="s">
        <v>112</v>
      </c>
      <c r="D9" s="1" t="s">
        <v>105</v>
      </c>
      <c r="E9" s="1">
        <v>0.3</v>
      </c>
      <c r="F9" s="28">
        <v>7282</v>
      </c>
    </row>
    <row r="10" spans="1:6" x14ac:dyDescent="0.2">
      <c r="A10" s="56"/>
      <c r="B10" s="56"/>
      <c r="C10" s="1" t="s">
        <v>113</v>
      </c>
      <c r="D10" s="1" t="s">
        <v>105</v>
      </c>
      <c r="E10" s="1">
        <v>0.2</v>
      </c>
      <c r="F10" s="28">
        <v>4855</v>
      </c>
    </row>
    <row r="11" spans="1:6" x14ac:dyDescent="0.2">
      <c r="A11" s="56"/>
      <c r="B11" s="56"/>
      <c r="C11" s="1" t="s">
        <v>114</v>
      </c>
      <c r="D11" s="1" t="s">
        <v>105</v>
      </c>
      <c r="E11" s="1">
        <v>0.2</v>
      </c>
      <c r="F11" s="28">
        <v>6876</v>
      </c>
    </row>
    <row r="12" spans="1:6" x14ac:dyDescent="0.2">
      <c r="A12" s="56"/>
      <c r="B12" s="56"/>
      <c r="C12" s="1" t="s">
        <v>115</v>
      </c>
      <c r="D12" s="1" t="s">
        <v>105</v>
      </c>
      <c r="E12" s="1">
        <v>0.2</v>
      </c>
      <c r="F12" s="28">
        <v>5572</v>
      </c>
    </row>
    <row r="13" spans="1:6" x14ac:dyDescent="0.2">
      <c r="A13" s="56"/>
      <c r="B13" s="56"/>
      <c r="C13" s="1" t="s">
        <v>116</v>
      </c>
      <c r="D13" s="1" t="s">
        <v>105</v>
      </c>
      <c r="E13" s="1">
        <v>0.5</v>
      </c>
      <c r="F13" s="28">
        <v>12137</v>
      </c>
    </row>
    <row r="14" spans="1:6" x14ac:dyDescent="0.2">
      <c r="A14" s="56"/>
      <c r="B14" s="56"/>
      <c r="C14" s="1" t="s">
        <v>117</v>
      </c>
      <c r="D14" s="1" t="s">
        <v>105</v>
      </c>
      <c r="E14" s="1">
        <v>0.3</v>
      </c>
      <c r="F14" s="28">
        <v>7282</v>
      </c>
    </row>
    <row r="15" spans="1:6" x14ac:dyDescent="0.2">
      <c r="A15" s="56"/>
      <c r="B15" s="56" t="s">
        <v>118</v>
      </c>
      <c r="C15" s="1" t="s">
        <v>119</v>
      </c>
      <c r="D15" s="1" t="s">
        <v>105</v>
      </c>
      <c r="E15" s="1">
        <v>0.3</v>
      </c>
      <c r="F15" s="28">
        <v>6356</v>
      </c>
    </row>
    <row r="16" spans="1:6" x14ac:dyDescent="0.2">
      <c r="A16" s="56"/>
      <c r="B16" s="56"/>
      <c r="C16" s="1" t="s">
        <v>120</v>
      </c>
      <c r="D16" s="1" t="s">
        <v>105</v>
      </c>
      <c r="E16" s="1">
        <v>0.2</v>
      </c>
      <c r="F16" s="28">
        <v>4855</v>
      </c>
    </row>
    <row r="17" spans="1:6" x14ac:dyDescent="0.2">
      <c r="A17" s="56"/>
      <c r="B17" s="56"/>
      <c r="C17" s="1" t="s">
        <v>121</v>
      </c>
      <c r="D17" s="1" t="s">
        <v>105</v>
      </c>
      <c r="E17" s="1">
        <v>0.2</v>
      </c>
      <c r="F17" s="28">
        <v>2855</v>
      </c>
    </row>
    <row r="18" spans="1:6" x14ac:dyDescent="0.2">
      <c r="A18" s="56"/>
      <c r="B18" s="56"/>
      <c r="C18" s="1" t="s">
        <v>122</v>
      </c>
      <c r="D18" s="1" t="s">
        <v>105</v>
      </c>
      <c r="E18" s="1">
        <v>0.5</v>
      </c>
      <c r="F18" s="28">
        <v>12137</v>
      </c>
    </row>
    <row r="19" spans="1:6" x14ac:dyDescent="0.2">
      <c r="A19" s="56"/>
      <c r="B19" s="56"/>
      <c r="C19" s="1" t="s">
        <v>117</v>
      </c>
      <c r="D19" s="1" t="s">
        <v>105</v>
      </c>
      <c r="E19" s="1">
        <v>0.3</v>
      </c>
      <c r="F19" s="28">
        <v>7282</v>
      </c>
    </row>
    <row r="20" spans="1:6" x14ac:dyDescent="0.2">
      <c r="A20" s="56"/>
      <c r="B20" s="56" t="s">
        <v>123</v>
      </c>
      <c r="C20" s="1" t="s">
        <v>124</v>
      </c>
      <c r="D20" s="1" t="s">
        <v>105</v>
      </c>
      <c r="E20" s="1">
        <v>0.3</v>
      </c>
      <c r="F20" s="28">
        <v>7282</v>
      </c>
    </row>
    <row r="21" spans="1:6" x14ac:dyDescent="0.2">
      <c r="A21" s="56"/>
      <c r="B21" s="56"/>
      <c r="C21" s="1" t="s">
        <v>125</v>
      </c>
      <c r="D21" s="1" t="s">
        <v>105</v>
      </c>
      <c r="E21" s="1">
        <v>0.2</v>
      </c>
      <c r="F21" s="28">
        <v>4843</v>
      </c>
    </row>
    <row r="22" spans="1:6" x14ac:dyDescent="0.2">
      <c r="A22" s="56"/>
      <c r="B22" s="56"/>
      <c r="C22" s="1" t="s">
        <v>126</v>
      </c>
      <c r="D22" s="1" t="s">
        <v>105</v>
      </c>
      <c r="E22" s="1">
        <v>0.2</v>
      </c>
      <c r="F22" s="28">
        <v>2855</v>
      </c>
    </row>
    <row r="23" spans="1:6" x14ac:dyDescent="0.2">
      <c r="A23" s="56"/>
      <c r="B23" s="56"/>
      <c r="C23" s="1" t="s">
        <v>117</v>
      </c>
      <c r="D23" s="1" t="s">
        <v>105</v>
      </c>
      <c r="E23" s="1">
        <v>0.3</v>
      </c>
      <c r="F23" s="28">
        <v>9541</v>
      </c>
    </row>
    <row r="24" spans="1:6" x14ac:dyDescent="0.2">
      <c r="A24" s="56"/>
      <c r="B24" s="56" t="s">
        <v>127</v>
      </c>
      <c r="C24" s="1" t="s">
        <v>128</v>
      </c>
      <c r="D24" s="1" t="s">
        <v>105</v>
      </c>
      <c r="E24" s="1">
        <v>0.3</v>
      </c>
      <c r="F24" s="28">
        <v>7282</v>
      </c>
    </row>
    <row r="25" spans="1:6" x14ac:dyDescent="0.2">
      <c r="A25" s="56"/>
      <c r="B25" s="56"/>
      <c r="C25" s="1" t="s">
        <v>129</v>
      </c>
      <c r="D25" s="1" t="s">
        <v>105</v>
      </c>
      <c r="E25" s="1">
        <v>0.2</v>
      </c>
      <c r="F25" s="28">
        <v>4855</v>
      </c>
    </row>
    <row r="26" spans="1:6" x14ac:dyDescent="0.2">
      <c r="A26" s="56"/>
      <c r="B26" s="56"/>
      <c r="C26" s="1" t="s">
        <v>130</v>
      </c>
      <c r="D26" s="1" t="s">
        <v>105</v>
      </c>
      <c r="E26" s="1">
        <v>0.2</v>
      </c>
      <c r="F26" s="28">
        <v>4855</v>
      </c>
    </row>
    <row r="27" spans="1:6" x14ac:dyDescent="0.2">
      <c r="A27" s="56"/>
      <c r="B27" s="56"/>
      <c r="C27" s="1" t="s">
        <v>122</v>
      </c>
      <c r="D27" s="1" t="s">
        <v>105</v>
      </c>
      <c r="E27" s="1">
        <v>0.5</v>
      </c>
      <c r="F27" s="28">
        <v>12137</v>
      </c>
    </row>
    <row r="28" spans="1:6" x14ac:dyDescent="0.2">
      <c r="A28" s="56"/>
      <c r="B28" s="56"/>
      <c r="C28" s="1" t="s">
        <v>117</v>
      </c>
      <c r="D28" s="1" t="s">
        <v>105</v>
      </c>
      <c r="E28" s="1">
        <v>0.2</v>
      </c>
      <c r="F28" s="28">
        <v>4855</v>
      </c>
    </row>
    <row r="29" spans="1:6" x14ac:dyDescent="0.2">
      <c r="A29" s="56" t="s">
        <v>131</v>
      </c>
      <c r="B29" s="2" t="s">
        <v>132</v>
      </c>
      <c r="C29" s="1"/>
      <c r="D29" s="1" t="s">
        <v>105</v>
      </c>
      <c r="E29" s="1">
        <v>0.5</v>
      </c>
      <c r="F29" s="28">
        <v>14855</v>
      </c>
    </row>
    <row r="30" spans="1:6" x14ac:dyDescent="0.2">
      <c r="A30" s="56"/>
      <c r="B30" s="2" t="s">
        <v>133</v>
      </c>
      <c r="C30" s="1"/>
      <c r="D30" s="1" t="s">
        <v>105</v>
      </c>
      <c r="E30" s="1">
        <v>0.2</v>
      </c>
      <c r="F30" s="28">
        <v>36855</v>
      </c>
    </row>
    <row r="31" spans="1:6" x14ac:dyDescent="0.2">
      <c r="A31" s="56"/>
      <c r="B31" s="2" t="s">
        <v>134</v>
      </c>
      <c r="C31" s="1"/>
      <c r="D31" s="1" t="s">
        <v>105</v>
      </c>
      <c r="E31" s="1">
        <v>0.1</v>
      </c>
      <c r="F31" s="28">
        <v>22427</v>
      </c>
    </row>
    <row r="32" spans="1:6" x14ac:dyDescent="0.2">
      <c r="A32" s="56"/>
      <c r="B32" s="2" t="s">
        <v>135</v>
      </c>
      <c r="C32" s="1"/>
      <c r="D32" s="1" t="s">
        <v>105</v>
      </c>
      <c r="E32" s="1">
        <v>0.2</v>
      </c>
      <c r="F32" s="28">
        <v>18895</v>
      </c>
    </row>
    <row r="33" spans="1:6" x14ac:dyDescent="0.2">
      <c r="A33" s="56"/>
      <c r="B33" s="2" t="s">
        <v>136</v>
      </c>
      <c r="C33" s="1"/>
      <c r="D33" s="1" t="s">
        <v>105</v>
      </c>
      <c r="E33" s="1">
        <v>0.4</v>
      </c>
      <c r="F33" s="28">
        <v>9710</v>
      </c>
    </row>
    <row r="34" spans="1:6" x14ac:dyDescent="0.2">
      <c r="A34" s="56"/>
      <c r="B34" s="2" t="s">
        <v>137</v>
      </c>
      <c r="C34" s="1"/>
      <c r="D34" s="1" t="s">
        <v>105</v>
      </c>
      <c r="E34" s="1">
        <v>0.2</v>
      </c>
      <c r="F34" s="28">
        <v>4855</v>
      </c>
    </row>
    <row r="35" spans="1:6" x14ac:dyDescent="0.2">
      <c r="A35" s="109" t="s">
        <v>138</v>
      </c>
      <c r="B35" s="56" t="s">
        <v>103</v>
      </c>
      <c r="C35" s="1" t="s">
        <v>139</v>
      </c>
      <c r="D35" s="1" t="s">
        <v>105</v>
      </c>
      <c r="E35" s="1">
        <v>0.5</v>
      </c>
      <c r="F35" s="28">
        <v>6069</v>
      </c>
    </row>
    <row r="36" spans="1:6" x14ac:dyDescent="0.2">
      <c r="A36" s="109"/>
      <c r="B36" s="56"/>
      <c r="C36" s="1" t="s">
        <v>106</v>
      </c>
      <c r="D36" s="1" t="s">
        <v>105</v>
      </c>
      <c r="E36" s="1">
        <v>0.3</v>
      </c>
      <c r="F36" s="28">
        <v>23340</v>
      </c>
    </row>
    <row r="37" spans="1:6" x14ac:dyDescent="0.2">
      <c r="A37" s="109"/>
      <c r="B37" s="56"/>
      <c r="C37" s="1" t="s">
        <v>107</v>
      </c>
      <c r="D37" s="1" t="s">
        <v>105</v>
      </c>
      <c r="E37" s="1">
        <v>0.5</v>
      </c>
      <c r="F37" s="28">
        <v>82951</v>
      </c>
    </row>
    <row r="38" spans="1:6" x14ac:dyDescent="0.2">
      <c r="A38" s="109"/>
      <c r="B38" s="56"/>
      <c r="C38" s="1" t="s">
        <v>140</v>
      </c>
      <c r="D38" s="1" t="s">
        <v>105</v>
      </c>
      <c r="E38" s="1">
        <v>0.6</v>
      </c>
      <c r="F38" s="28">
        <v>42800</v>
      </c>
    </row>
    <row r="39" spans="1:6" x14ac:dyDescent="0.2">
      <c r="A39" s="109"/>
      <c r="B39" s="56"/>
      <c r="C39" s="1" t="s">
        <v>297</v>
      </c>
      <c r="D39" s="1" t="s">
        <v>105</v>
      </c>
      <c r="E39" s="1">
        <v>0.6</v>
      </c>
      <c r="F39" s="28">
        <v>4855</v>
      </c>
    </row>
    <row r="40" spans="1:6" x14ac:dyDescent="0.2">
      <c r="A40" s="109"/>
      <c r="B40" s="56"/>
      <c r="C40" s="1" t="s">
        <v>110</v>
      </c>
      <c r="D40" s="1" t="s">
        <v>105</v>
      </c>
      <c r="E40" s="1">
        <v>0.2</v>
      </c>
      <c r="F40" s="28">
        <v>16150</v>
      </c>
    </row>
    <row r="41" spans="1:6" x14ac:dyDescent="0.2">
      <c r="A41" s="109"/>
      <c r="B41" s="56"/>
      <c r="C41" s="1" t="s">
        <v>111</v>
      </c>
      <c r="D41" s="1" t="s">
        <v>105</v>
      </c>
      <c r="E41" s="1">
        <v>0.2</v>
      </c>
      <c r="F41" s="28">
        <v>8855</v>
      </c>
    </row>
    <row r="42" spans="1:6" x14ac:dyDescent="0.2">
      <c r="A42" s="109"/>
      <c r="B42" s="56"/>
      <c r="C42" s="1" t="s">
        <v>141</v>
      </c>
      <c r="D42" s="1" t="s">
        <v>105</v>
      </c>
      <c r="E42" s="1">
        <v>0.2</v>
      </c>
      <c r="F42" s="28">
        <v>28114</v>
      </c>
    </row>
    <row r="43" spans="1:6" x14ac:dyDescent="0.2">
      <c r="A43" s="109"/>
      <c r="B43" s="56"/>
      <c r="C43" s="1" t="s">
        <v>142</v>
      </c>
      <c r="D43" s="1" t="s">
        <v>105</v>
      </c>
      <c r="E43" s="1">
        <v>0.2</v>
      </c>
      <c r="F43" s="28">
        <v>33642</v>
      </c>
    </row>
    <row r="44" spans="1:6" x14ac:dyDescent="0.2">
      <c r="A44" s="109"/>
      <c r="B44" s="56"/>
      <c r="C44" s="1" t="s">
        <v>143</v>
      </c>
      <c r="D44" s="1" t="s">
        <v>105</v>
      </c>
      <c r="E44" s="1">
        <v>0.2</v>
      </c>
      <c r="F44" s="28">
        <v>12645</v>
      </c>
    </row>
    <row r="45" spans="1:6" x14ac:dyDescent="0.2">
      <c r="A45" s="109"/>
      <c r="B45" s="56"/>
      <c r="C45" s="1" t="s">
        <v>144</v>
      </c>
      <c r="D45" s="1" t="s">
        <v>105</v>
      </c>
      <c r="E45" s="1">
        <v>0.3</v>
      </c>
      <c r="F45" s="28">
        <v>18282</v>
      </c>
    </row>
    <row r="46" spans="1:6" x14ac:dyDescent="0.2">
      <c r="A46" s="109"/>
      <c r="B46" s="56"/>
      <c r="C46" s="1" t="s">
        <v>145</v>
      </c>
      <c r="D46" s="1" t="s">
        <v>105</v>
      </c>
      <c r="E46" s="1">
        <v>0.2</v>
      </c>
      <c r="F46" s="28">
        <v>44855</v>
      </c>
    </row>
    <row r="47" spans="1:6" x14ac:dyDescent="0.2">
      <c r="A47" s="109"/>
      <c r="B47" s="56" t="s">
        <v>146</v>
      </c>
      <c r="C47" s="1" t="s">
        <v>147</v>
      </c>
      <c r="D47" s="1" t="s">
        <v>105</v>
      </c>
      <c r="E47" s="1">
        <v>0.3</v>
      </c>
      <c r="F47" s="28">
        <v>7282</v>
      </c>
    </row>
    <row r="48" spans="1:6" x14ac:dyDescent="0.2">
      <c r="A48" s="109"/>
      <c r="B48" s="56"/>
      <c r="C48" s="1" t="s">
        <v>148</v>
      </c>
      <c r="D48" s="1" t="s">
        <v>105</v>
      </c>
      <c r="E48" s="1">
        <v>0.4</v>
      </c>
      <c r="F48" s="28">
        <v>8622</v>
      </c>
    </row>
    <row r="49" spans="1:6" x14ac:dyDescent="0.2">
      <c r="A49" s="109"/>
      <c r="B49" s="56"/>
      <c r="C49" s="1" t="s">
        <v>149</v>
      </c>
      <c r="D49" s="1" t="s">
        <v>105</v>
      </c>
      <c r="E49" s="1">
        <v>0.4</v>
      </c>
      <c r="F49" s="28">
        <v>8516</v>
      </c>
    </row>
    <row r="50" spans="1:6" x14ac:dyDescent="0.2">
      <c r="A50" s="109"/>
      <c r="B50" s="56" t="s">
        <v>118</v>
      </c>
      <c r="C50" s="1" t="s">
        <v>119</v>
      </c>
      <c r="D50" s="1" t="s">
        <v>105</v>
      </c>
      <c r="E50" s="1">
        <v>0.3</v>
      </c>
      <c r="F50" s="28">
        <v>7282</v>
      </c>
    </row>
    <row r="51" spans="1:6" x14ac:dyDescent="0.2">
      <c r="A51" s="109"/>
      <c r="B51" s="56"/>
      <c r="C51" s="1" t="s">
        <v>120</v>
      </c>
      <c r="D51" s="1" t="s">
        <v>105</v>
      </c>
      <c r="E51" s="1">
        <v>0.2</v>
      </c>
      <c r="F51" s="28">
        <v>12600</v>
      </c>
    </row>
    <row r="52" spans="1:6" x14ac:dyDescent="0.2">
      <c r="A52" s="109"/>
      <c r="B52" s="56"/>
      <c r="C52" s="1" t="s">
        <v>150</v>
      </c>
      <c r="D52" s="1" t="s">
        <v>105</v>
      </c>
      <c r="E52" s="1">
        <v>0.2</v>
      </c>
      <c r="F52" s="28">
        <v>10855</v>
      </c>
    </row>
    <row r="53" spans="1:6" x14ac:dyDescent="0.2">
      <c r="A53" s="109"/>
      <c r="B53" s="56"/>
      <c r="C53" s="1" t="s">
        <v>151</v>
      </c>
      <c r="D53" s="1" t="s">
        <v>105</v>
      </c>
      <c r="E53" s="1">
        <v>0.3</v>
      </c>
      <c r="F53" s="28">
        <v>39282</v>
      </c>
    </row>
    <row r="54" spans="1:6" ht="28.5" customHeight="1" x14ac:dyDescent="0.2">
      <c r="A54" s="109"/>
      <c r="B54" s="108" t="s">
        <v>204</v>
      </c>
      <c r="C54" s="108"/>
      <c r="D54" s="108"/>
      <c r="E54" s="108"/>
      <c r="F54" s="29">
        <f>SUM(F2:F53)</f>
        <v>693603</v>
      </c>
    </row>
    <row r="55" spans="1:6" x14ac:dyDescent="0.2">
      <c r="A55" s="109"/>
      <c r="B55" s="56" t="s">
        <v>152</v>
      </c>
      <c r="C55" s="1" t="s">
        <v>287</v>
      </c>
      <c r="D55" s="1" t="s">
        <v>154</v>
      </c>
      <c r="E55" s="1">
        <v>0.8</v>
      </c>
      <c r="F55" s="28">
        <v>8855</v>
      </c>
    </row>
    <row r="56" spans="1:6" x14ac:dyDescent="0.2">
      <c r="A56" s="109"/>
      <c r="B56" s="56"/>
      <c r="C56" s="1" t="s">
        <v>288</v>
      </c>
      <c r="D56" s="1" t="s">
        <v>154</v>
      </c>
      <c r="E56" s="1">
        <v>0.8</v>
      </c>
      <c r="F56" s="28">
        <v>9705</v>
      </c>
    </row>
    <row r="57" spans="1:6" x14ac:dyDescent="0.2">
      <c r="A57" s="109"/>
      <c r="B57" s="56"/>
      <c r="C57" s="1" t="s">
        <v>289</v>
      </c>
      <c r="D57" s="1" t="s">
        <v>154</v>
      </c>
      <c r="E57" s="1">
        <v>0.5</v>
      </c>
      <c r="F57" s="28">
        <v>4855</v>
      </c>
    </row>
    <row r="58" spans="1:6" x14ac:dyDescent="0.2">
      <c r="A58" s="109"/>
      <c r="B58" s="56"/>
      <c r="C58" s="1" t="s">
        <v>290</v>
      </c>
      <c r="D58" s="1" t="s">
        <v>154</v>
      </c>
      <c r="E58" s="1">
        <v>0.6</v>
      </c>
      <c r="F58" s="28">
        <v>10046</v>
      </c>
    </row>
    <row r="59" spans="1:6" x14ac:dyDescent="0.2">
      <c r="A59" s="109"/>
      <c r="B59" s="56"/>
      <c r="C59" s="1" t="s">
        <v>291</v>
      </c>
      <c r="D59" s="1" t="s">
        <v>154</v>
      </c>
      <c r="E59" s="1">
        <v>0.8</v>
      </c>
      <c r="F59" s="28">
        <v>11855</v>
      </c>
    </row>
    <row r="60" spans="1:6" x14ac:dyDescent="0.2">
      <c r="A60" s="109"/>
      <c r="B60" s="56"/>
      <c r="C60" s="1" t="s">
        <v>292</v>
      </c>
      <c r="D60" s="1" t="s">
        <v>154</v>
      </c>
      <c r="E60" s="1">
        <v>0.4</v>
      </c>
      <c r="F60" s="28">
        <v>10233</v>
      </c>
    </row>
    <row r="61" spans="1:6" x14ac:dyDescent="0.2">
      <c r="A61" s="109"/>
      <c r="B61" s="56"/>
      <c r="C61" s="1" t="s">
        <v>293</v>
      </c>
      <c r="D61" s="1" t="s">
        <v>154</v>
      </c>
      <c r="E61" s="1">
        <v>0.8</v>
      </c>
      <c r="F61" s="28">
        <v>17384</v>
      </c>
    </row>
    <row r="62" spans="1:6" x14ac:dyDescent="0.2">
      <c r="A62" s="109"/>
      <c r="B62" s="2" t="s">
        <v>153</v>
      </c>
      <c r="C62" s="1" t="s">
        <v>208</v>
      </c>
      <c r="D62" s="1" t="s">
        <v>154</v>
      </c>
      <c r="E62" s="1">
        <v>0.8</v>
      </c>
      <c r="F62" s="28">
        <v>39420</v>
      </c>
    </row>
    <row r="63" spans="1:6" x14ac:dyDescent="0.2">
      <c r="A63" s="109"/>
      <c r="B63" s="2" t="s">
        <v>155</v>
      </c>
      <c r="C63" s="1" t="s">
        <v>294</v>
      </c>
      <c r="D63" s="1" t="s">
        <v>154</v>
      </c>
      <c r="E63" s="1">
        <v>0.75</v>
      </c>
      <c r="F63" s="28">
        <v>20206</v>
      </c>
    </row>
    <row r="64" spans="1:6" x14ac:dyDescent="0.2">
      <c r="A64" s="109"/>
      <c r="B64" s="2" t="s">
        <v>156</v>
      </c>
      <c r="C64" s="1" t="s">
        <v>295</v>
      </c>
      <c r="D64" s="1" t="s">
        <v>154</v>
      </c>
      <c r="E64" s="1">
        <v>1.2</v>
      </c>
      <c r="F64" s="28">
        <v>49129</v>
      </c>
    </row>
    <row r="65" spans="1:6" x14ac:dyDescent="0.2">
      <c r="A65" s="1" t="s">
        <v>157</v>
      </c>
      <c r="B65" s="2"/>
      <c r="C65" s="1"/>
      <c r="D65" s="1"/>
      <c r="E65" s="1">
        <v>2</v>
      </c>
      <c r="F65" s="28">
        <v>48549</v>
      </c>
    </row>
    <row r="66" spans="1:6" ht="27.75" customHeight="1" x14ac:dyDescent="0.2">
      <c r="A66" s="1"/>
      <c r="B66" s="108" t="s">
        <v>205</v>
      </c>
      <c r="C66" s="108"/>
      <c r="D66" s="108"/>
      <c r="E66" s="108"/>
      <c r="F66" s="29">
        <f>SUM(F55:F65)</f>
        <v>230237</v>
      </c>
    </row>
    <row r="67" spans="1:6" ht="27" customHeight="1" x14ac:dyDescent="0.2">
      <c r="A67" s="1"/>
      <c r="B67" s="108" t="s">
        <v>82</v>
      </c>
      <c r="C67" s="108"/>
      <c r="D67" s="108"/>
      <c r="E67" s="108"/>
      <c r="F67" s="29">
        <f>F66+F54</f>
        <v>923840</v>
      </c>
    </row>
  </sheetData>
  <mergeCells count="14">
    <mergeCell ref="B54:E54"/>
    <mergeCell ref="B66:E66"/>
    <mergeCell ref="B67:E67"/>
    <mergeCell ref="A29:A34"/>
    <mergeCell ref="A35:A64"/>
    <mergeCell ref="B35:B46"/>
    <mergeCell ref="B47:B49"/>
    <mergeCell ref="B50:B53"/>
    <mergeCell ref="B55:B61"/>
    <mergeCell ref="A2:A28"/>
    <mergeCell ref="B2:B14"/>
    <mergeCell ref="B15:B19"/>
    <mergeCell ref="B20:B23"/>
    <mergeCell ref="B24:B28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项目报价总览</vt:lpstr>
      <vt:lpstr>LED宣传栏清单</vt:lpstr>
      <vt:lpstr>指挥中心-主体设备清单</vt:lpstr>
      <vt:lpstr>指挥中心-配套设备清单</vt:lpstr>
      <vt:lpstr>视频会议系统清单</vt:lpstr>
      <vt:lpstr>软件系统功能清单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2018-04-12T14:27:50Z</dcterms:created>
  <dcterms:modified xsi:type="dcterms:W3CDTF">2018-04-13T14:23:05Z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28342a11-e161-4fd2-a3f0-a2a9b77cb88c</vt:lpwstr>
  </property>
</Properties>
</file>