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2\CPa_Fault_identification-analysis\"/>
    </mc:Choice>
  </mc:AlternateContent>
  <xr:revisionPtr revIDLastSave="0" documentId="13_ncr:1_{301C2F68-36EF-41C1-A9B1-5B67585CF56D}" xr6:coauthVersionLast="47" xr6:coauthVersionMax="47" xr10:uidLastSave="{00000000-0000-0000-0000-000000000000}"/>
  <bookViews>
    <workbookView xWindow="19090" yWindow="-110" windowWidth="38620" windowHeight="21820" activeTab="2" xr2:uid="{00000000-000D-0000-FFFF-FFFF00000000}"/>
  </bookViews>
  <sheets>
    <sheet name="CodeBERT4JIT" sheetId="1" r:id="rId1"/>
    <sheet name="LApredict" sheetId="2" r:id="rId2"/>
    <sheet name="DeepJ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" i="3" l="1"/>
  <c r="Q19" i="3"/>
  <c r="P19" i="3"/>
  <c r="O19" i="3"/>
  <c r="R18" i="3"/>
  <c r="Q18" i="3"/>
  <c r="P18" i="3"/>
  <c r="O18" i="3"/>
  <c r="R17" i="3"/>
  <c r="Q17" i="3"/>
  <c r="P17" i="3"/>
  <c r="O17" i="3"/>
  <c r="E19" i="3"/>
  <c r="D19" i="3"/>
  <c r="C19" i="3"/>
  <c r="B19" i="3"/>
  <c r="E18" i="3"/>
  <c r="D18" i="3"/>
  <c r="C18" i="3"/>
  <c r="B18" i="3"/>
  <c r="E17" i="3"/>
  <c r="D17" i="3"/>
  <c r="C17" i="3"/>
  <c r="B17" i="3"/>
  <c r="R19" i="2"/>
  <c r="Q19" i="2"/>
  <c r="P19" i="2"/>
  <c r="O19" i="2"/>
  <c r="R18" i="2"/>
  <c r="Q18" i="2"/>
  <c r="P18" i="2"/>
  <c r="O18" i="2"/>
  <c r="R17" i="2"/>
  <c r="Q17" i="2"/>
  <c r="P17" i="2"/>
  <c r="O17" i="2"/>
  <c r="E19" i="2"/>
  <c r="D19" i="2"/>
  <c r="C19" i="2"/>
  <c r="B19" i="2"/>
  <c r="E18" i="2"/>
  <c r="D18" i="2"/>
  <c r="C18" i="2"/>
  <c r="B18" i="2"/>
  <c r="E17" i="2"/>
  <c r="D17" i="2"/>
  <c r="C17" i="2"/>
  <c r="B17" i="2"/>
  <c r="S19" i="1"/>
  <c r="R19" i="1"/>
  <c r="Q19" i="1"/>
  <c r="P19" i="1"/>
  <c r="S18" i="1"/>
  <c r="R18" i="1"/>
  <c r="Q18" i="1"/>
  <c r="P18" i="1"/>
  <c r="S17" i="1"/>
  <c r="R17" i="1"/>
  <c r="Q17" i="1"/>
  <c r="P17" i="1"/>
  <c r="E19" i="1"/>
  <c r="D19" i="1"/>
  <c r="C19" i="1"/>
  <c r="B19" i="1"/>
  <c r="E18" i="1"/>
  <c r="D18" i="1"/>
  <c r="C18" i="1"/>
  <c r="B18" i="1"/>
  <c r="E17" i="1"/>
  <c r="D17" i="1"/>
  <c r="C17" i="1"/>
  <c r="B17" i="1"/>
  <c r="V5" i="3" l="1"/>
  <c r="I5" i="3"/>
  <c r="V5" i="2"/>
  <c r="I5" i="2"/>
  <c r="I5" i="1"/>
  <c r="W6" i="1"/>
  <c r="I41" i="3"/>
  <c r="H41" i="3"/>
  <c r="D41" i="3"/>
  <c r="C41" i="3"/>
  <c r="I36" i="3"/>
  <c r="H36" i="3"/>
  <c r="D36" i="3"/>
  <c r="C36" i="3"/>
  <c r="I31" i="3"/>
  <c r="H31" i="3"/>
  <c r="D31" i="3"/>
  <c r="C31" i="3"/>
  <c r="I28" i="3"/>
  <c r="J28" i="3" s="1"/>
  <c r="I27" i="3"/>
  <c r="J27" i="3" s="1"/>
  <c r="H27" i="3"/>
  <c r="H28" i="3" s="1"/>
  <c r="E27" i="3"/>
  <c r="D27" i="3"/>
  <c r="C27" i="3"/>
  <c r="I26" i="3"/>
  <c r="H26" i="3"/>
  <c r="D26" i="3"/>
  <c r="D28" i="3" s="1"/>
  <c r="E28" i="3" s="1"/>
  <c r="C26" i="3"/>
  <c r="C28" i="3" s="1"/>
  <c r="Y7" i="3"/>
  <c r="Z7" i="3" s="1"/>
  <c r="X7" i="3"/>
  <c r="Y6" i="3"/>
  <c r="X6" i="3"/>
  <c r="I41" i="2"/>
  <c r="H41" i="2"/>
  <c r="H36" i="2"/>
  <c r="I31" i="2"/>
  <c r="X11" i="2"/>
  <c r="H31" i="2" s="1"/>
  <c r="I27" i="2"/>
  <c r="I28" i="2" s="1"/>
  <c r="H27" i="2"/>
  <c r="I26" i="2"/>
  <c r="H26" i="2"/>
  <c r="D41" i="2"/>
  <c r="J27" i="2"/>
  <c r="E27" i="2"/>
  <c r="D27" i="2"/>
  <c r="C27" i="2"/>
  <c r="D26" i="2"/>
  <c r="D28" i="2" s="1"/>
  <c r="E28" i="2" s="1"/>
  <c r="C26" i="2"/>
  <c r="C28" i="2" s="1"/>
  <c r="I41" i="1"/>
  <c r="I36" i="1"/>
  <c r="I31" i="1"/>
  <c r="I28" i="1"/>
  <c r="J28" i="1" s="1"/>
  <c r="H28" i="1"/>
  <c r="J27" i="1"/>
  <c r="J26" i="1"/>
  <c r="I27" i="1"/>
  <c r="I26" i="1"/>
  <c r="H27" i="1"/>
  <c r="H26" i="1"/>
  <c r="E28" i="1"/>
  <c r="D28" i="1"/>
  <c r="C28" i="1"/>
  <c r="D31" i="1"/>
  <c r="E27" i="1"/>
  <c r="E26" i="1"/>
  <c r="D27" i="1"/>
  <c r="D26" i="1"/>
  <c r="C27" i="1"/>
  <c r="C26" i="1"/>
  <c r="X12" i="3"/>
  <c r="X11" i="3"/>
  <c r="Y13" i="3"/>
  <c r="X13" i="3"/>
  <c r="Y12" i="3"/>
  <c r="Y11" i="3"/>
  <c r="L13" i="3"/>
  <c r="K13" i="3"/>
  <c r="L12" i="3"/>
  <c r="K12" i="3"/>
  <c r="L11" i="3"/>
  <c r="K11" i="3"/>
  <c r="K7" i="3"/>
  <c r="K6" i="3"/>
  <c r="L7" i="3"/>
  <c r="M7" i="3" s="1"/>
  <c r="L6" i="3"/>
  <c r="X7" i="2"/>
  <c r="X6" i="2"/>
  <c r="Y7" i="2"/>
  <c r="Z7" i="2" s="1"/>
  <c r="Y6" i="2"/>
  <c r="Z6" i="2" s="1"/>
  <c r="Y17" i="2"/>
  <c r="I32" i="2" s="1"/>
  <c r="X17" i="2"/>
  <c r="H32" i="2" s="1"/>
  <c r="Y19" i="2"/>
  <c r="I42" i="2" s="1"/>
  <c r="X19" i="2"/>
  <c r="H42" i="2" s="1"/>
  <c r="H43" i="2" s="1"/>
  <c r="Y18" i="2"/>
  <c r="I37" i="2" s="1"/>
  <c r="X18" i="2"/>
  <c r="H37" i="2" s="1"/>
  <c r="Y13" i="2"/>
  <c r="X13" i="2"/>
  <c r="Y12" i="2"/>
  <c r="Z12" i="2" s="1"/>
  <c r="X12" i="2"/>
  <c r="Y11" i="2"/>
  <c r="I17" i="2"/>
  <c r="I16" i="2"/>
  <c r="L18" i="2"/>
  <c r="D37" i="2" s="1"/>
  <c r="L17" i="2"/>
  <c r="D32" i="2" s="1"/>
  <c r="K17" i="2"/>
  <c r="C32" i="2" s="1"/>
  <c r="I19" i="2"/>
  <c r="L19" i="2"/>
  <c r="D42" i="2" s="1"/>
  <c r="D43" i="2" s="1"/>
  <c r="K19" i="2"/>
  <c r="C42" i="2" s="1"/>
  <c r="K18" i="2"/>
  <c r="C37" i="2" s="1"/>
  <c r="L13" i="2"/>
  <c r="K13" i="2"/>
  <c r="C41" i="2" s="1"/>
  <c r="L12" i="2"/>
  <c r="D36" i="2" s="1"/>
  <c r="K12" i="2"/>
  <c r="C36" i="2" s="1"/>
  <c r="L11" i="2"/>
  <c r="D31" i="2" s="1"/>
  <c r="K11" i="2"/>
  <c r="C31" i="2" s="1"/>
  <c r="K7" i="2"/>
  <c r="K6" i="2"/>
  <c r="L7" i="2"/>
  <c r="L6" i="2"/>
  <c r="AA17" i="1"/>
  <c r="I32" i="1" s="1"/>
  <c r="L17" i="1"/>
  <c r="D32" i="1" s="1"/>
  <c r="AA19" i="1"/>
  <c r="I42" i="1" s="1"/>
  <c r="AA18" i="1"/>
  <c r="I37" i="1" s="1"/>
  <c r="Z17" i="1"/>
  <c r="H32" i="1" s="1"/>
  <c r="Z19" i="1"/>
  <c r="H42" i="1" s="1"/>
  <c r="Z18" i="1"/>
  <c r="H37" i="1" s="1"/>
  <c r="T18" i="1"/>
  <c r="T17" i="1"/>
  <c r="AB12" i="1"/>
  <c r="AA13" i="1"/>
  <c r="AA12" i="1"/>
  <c r="AA11" i="1"/>
  <c r="Z13" i="1"/>
  <c r="H41" i="1" s="1"/>
  <c r="Z12" i="1"/>
  <c r="H36" i="1" s="1"/>
  <c r="Z11" i="1"/>
  <c r="H31" i="1" s="1"/>
  <c r="J31" i="1" s="1"/>
  <c r="K12" i="1"/>
  <c r="C36" i="1" s="1"/>
  <c r="K11" i="1"/>
  <c r="C31" i="1" s="1"/>
  <c r="E31" i="1" s="1"/>
  <c r="L19" i="1"/>
  <c r="L18" i="1"/>
  <c r="K19" i="1"/>
  <c r="C42" i="1" s="1"/>
  <c r="K18" i="1"/>
  <c r="C37" i="1" s="1"/>
  <c r="K17" i="1"/>
  <c r="M17" i="1" s="1"/>
  <c r="L13" i="1"/>
  <c r="D41" i="1" s="1"/>
  <c r="L12" i="1"/>
  <c r="D36" i="1" s="1"/>
  <c r="K13" i="1"/>
  <c r="C41" i="1" s="1"/>
  <c r="L11" i="1"/>
  <c r="AA7" i="1"/>
  <c r="AA6" i="1"/>
  <c r="Z7" i="1"/>
  <c r="Z6" i="1"/>
  <c r="E41" i="2" l="1"/>
  <c r="E36" i="2"/>
  <c r="C38" i="2"/>
  <c r="M18" i="2"/>
  <c r="E32" i="2"/>
  <c r="M17" i="2"/>
  <c r="H38" i="2"/>
  <c r="I36" i="2"/>
  <c r="I38" i="2"/>
  <c r="E41" i="1"/>
  <c r="M13" i="1"/>
  <c r="C43" i="1"/>
  <c r="E36" i="1"/>
  <c r="C38" i="1"/>
  <c r="M12" i="1"/>
  <c r="M11" i="1"/>
  <c r="H43" i="1"/>
  <c r="J36" i="1"/>
  <c r="H38" i="1"/>
  <c r="AB11" i="1"/>
  <c r="H33" i="1"/>
  <c r="J42" i="2"/>
  <c r="I43" i="2"/>
  <c r="J32" i="2"/>
  <c r="I33" i="2"/>
  <c r="E42" i="2"/>
  <c r="C43" i="2"/>
  <c r="E43" i="2" s="1"/>
  <c r="E37" i="2"/>
  <c r="C33" i="2"/>
  <c r="D33" i="2"/>
  <c r="E33" i="2" s="1"/>
  <c r="I33" i="1"/>
  <c r="J33" i="1" s="1"/>
  <c r="J32" i="1"/>
  <c r="I38" i="1"/>
  <c r="J38" i="1" s="1"/>
  <c r="J37" i="1"/>
  <c r="M19" i="1"/>
  <c r="D42" i="1"/>
  <c r="E42" i="1" s="1"/>
  <c r="M18" i="1"/>
  <c r="D37" i="1"/>
  <c r="E37" i="1" s="1"/>
  <c r="D33" i="1"/>
  <c r="C32" i="1"/>
  <c r="C33" i="1" s="1"/>
  <c r="E26" i="3"/>
  <c r="M6" i="3"/>
  <c r="J37" i="2"/>
  <c r="J38" i="2"/>
  <c r="H28" i="2"/>
  <c r="J28" i="2"/>
  <c r="J26" i="2"/>
  <c r="J43" i="2"/>
  <c r="J36" i="2"/>
  <c r="D38" i="2"/>
  <c r="E26" i="2"/>
  <c r="J41" i="2"/>
  <c r="E31" i="2"/>
  <c r="M11" i="2"/>
  <c r="Z13" i="2"/>
  <c r="M12" i="2"/>
  <c r="Z18" i="2"/>
  <c r="M7" i="2"/>
  <c r="Z11" i="2"/>
  <c r="H33" i="2" s="1"/>
  <c r="M6" i="2"/>
  <c r="Z19" i="2"/>
  <c r="J42" i="1"/>
  <c r="I43" i="1"/>
  <c r="J43" i="1" s="1"/>
  <c r="J41" i="1"/>
  <c r="Z17" i="2"/>
  <c r="J19" i="2"/>
  <c r="M13" i="2"/>
  <c r="M19" i="2"/>
  <c r="AB19" i="1"/>
  <c r="AB18" i="1"/>
  <c r="AB17" i="1"/>
  <c r="AB13" i="1"/>
  <c r="AB7" i="1"/>
  <c r="AB6" i="1"/>
  <c r="M7" i="1"/>
  <c r="M6" i="1"/>
  <c r="L7" i="1"/>
  <c r="L6" i="1"/>
  <c r="K7" i="1"/>
  <c r="K6" i="1"/>
  <c r="I11" i="1"/>
  <c r="I10" i="1"/>
  <c r="I3" i="1"/>
  <c r="F3" i="2"/>
  <c r="E38" i="2" l="1"/>
  <c r="J33" i="2"/>
  <c r="E33" i="1"/>
  <c r="D43" i="1"/>
  <c r="E43" i="1" s="1"/>
  <c r="D38" i="1"/>
  <c r="E38" i="1" s="1"/>
  <c r="E32" i="1"/>
  <c r="J31" i="2"/>
  <c r="J11" i="1"/>
  <c r="I3" i="3"/>
  <c r="V19" i="2"/>
  <c r="V12" i="2"/>
  <c r="S11" i="2" l="1"/>
  <c r="F19" i="2"/>
  <c r="I16" i="3"/>
  <c r="V16" i="3"/>
  <c r="S11" i="3"/>
  <c r="K19" i="3"/>
  <c r="C42" i="3" s="1"/>
  <c r="C43" i="3" s="1"/>
  <c r="V18" i="3" l="1"/>
  <c r="W18" i="3" s="1"/>
  <c r="Y18" i="3"/>
  <c r="X19" i="3"/>
  <c r="H42" i="3" s="1"/>
  <c r="H43" i="3" s="1"/>
  <c r="V17" i="3"/>
  <c r="W17" i="3" s="1"/>
  <c r="Y17" i="3"/>
  <c r="I32" i="3" s="1"/>
  <c r="X17" i="3"/>
  <c r="H32" i="3" s="1"/>
  <c r="H33" i="3" s="1"/>
  <c r="V19" i="3"/>
  <c r="W19" i="3" s="1"/>
  <c r="Y19" i="3"/>
  <c r="X18" i="3"/>
  <c r="H37" i="3" s="1"/>
  <c r="H19" i="2"/>
  <c r="I17" i="3"/>
  <c r="H17" i="3" s="1"/>
  <c r="L17" i="3"/>
  <c r="I18" i="3"/>
  <c r="J18" i="3" s="1"/>
  <c r="L18" i="3"/>
  <c r="I19" i="3"/>
  <c r="H19" i="3" s="1"/>
  <c r="L19" i="3"/>
  <c r="K17" i="3"/>
  <c r="C32" i="3" s="1"/>
  <c r="C33" i="3" s="1"/>
  <c r="K18" i="3"/>
  <c r="C37" i="3" s="1"/>
  <c r="C38" i="3" s="1"/>
  <c r="T11" i="3"/>
  <c r="S17" i="3"/>
  <c r="U17" i="3" s="1"/>
  <c r="S18" i="3"/>
  <c r="U18" i="3" s="1"/>
  <c r="S19" i="3"/>
  <c r="J11" i="3"/>
  <c r="S5" i="3"/>
  <c r="F5" i="3"/>
  <c r="V11" i="3"/>
  <c r="U11" i="3" s="1"/>
  <c r="I11" i="3"/>
  <c r="Z19" i="3" l="1"/>
  <c r="I42" i="3"/>
  <c r="Z18" i="3"/>
  <c r="I37" i="3"/>
  <c r="I38" i="3" s="1"/>
  <c r="J32" i="3"/>
  <c r="I33" i="3"/>
  <c r="J33" i="3" s="1"/>
  <c r="J37" i="3"/>
  <c r="H38" i="3"/>
  <c r="M19" i="3"/>
  <c r="D42" i="3"/>
  <c r="M18" i="3"/>
  <c r="D37" i="3"/>
  <c r="M17" i="3"/>
  <c r="D32" i="3"/>
  <c r="J17" i="3"/>
  <c r="J19" i="3"/>
  <c r="Z17" i="3"/>
  <c r="H18" i="3"/>
  <c r="U19" i="3"/>
  <c r="W11" i="3"/>
  <c r="T17" i="3"/>
  <c r="G18" i="3"/>
  <c r="G17" i="3"/>
  <c r="G19" i="3"/>
  <c r="T19" i="3"/>
  <c r="T18" i="3"/>
  <c r="F11" i="3"/>
  <c r="G11" i="3" s="1"/>
  <c r="V10" i="2"/>
  <c r="W12" i="2" s="1"/>
  <c r="I10" i="2"/>
  <c r="V16" i="2"/>
  <c r="W19" i="2" s="1"/>
  <c r="V18" i="2"/>
  <c r="V17" i="2"/>
  <c r="I18" i="2"/>
  <c r="J18" i="2" s="1"/>
  <c r="J17" i="2"/>
  <c r="I11" i="2"/>
  <c r="S5" i="2"/>
  <c r="T11" i="2" s="1"/>
  <c r="F5" i="2"/>
  <c r="G19" i="2" s="1"/>
  <c r="W16" i="1"/>
  <c r="W10" i="1"/>
  <c r="I16" i="1"/>
  <c r="F5" i="1"/>
  <c r="T5" i="1"/>
  <c r="U5" i="1" s="1"/>
  <c r="W19" i="1"/>
  <c r="W18" i="1"/>
  <c r="W17" i="1"/>
  <c r="I19" i="1"/>
  <c r="I18" i="1"/>
  <c r="I17" i="1"/>
  <c r="T19" i="1"/>
  <c r="T13" i="1"/>
  <c r="T12" i="1"/>
  <c r="T11" i="1"/>
  <c r="F19" i="1"/>
  <c r="F18" i="1"/>
  <c r="F11" i="1"/>
  <c r="F17" i="1"/>
  <c r="F13" i="1"/>
  <c r="F12" i="1"/>
  <c r="S19" i="2"/>
  <c r="S18" i="2"/>
  <c r="T18" i="2" s="1"/>
  <c r="S17" i="2"/>
  <c r="F18" i="2"/>
  <c r="G18" i="2" s="1"/>
  <c r="F17" i="2"/>
  <c r="V13" i="2"/>
  <c r="W13" i="2" s="1"/>
  <c r="V11" i="2"/>
  <c r="U11" i="2" s="1"/>
  <c r="V3" i="2"/>
  <c r="F13" i="2"/>
  <c r="F12" i="2"/>
  <c r="F11" i="2"/>
  <c r="I13" i="2"/>
  <c r="I12" i="2"/>
  <c r="I3" i="2"/>
  <c r="W3" i="1"/>
  <c r="I13" i="1"/>
  <c r="I12" i="1"/>
  <c r="J12" i="1" s="1"/>
  <c r="W13" i="1"/>
  <c r="W12" i="1"/>
  <c r="W11" i="1"/>
  <c r="I13" i="3"/>
  <c r="I12" i="3"/>
  <c r="J12" i="3" s="1"/>
  <c r="G13" i="3"/>
  <c r="F12" i="3"/>
  <c r="V13" i="3"/>
  <c r="W13" i="3" s="1"/>
  <c r="V12" i="3"/>
  <c r="W12" i="3" s="1"/>
  <c r="S13" i="3"/>
  <c r="S12" i="3"/>
  <c r="X3" i="3"/>
  <c r="V3" i="3"/>
  <c r="S13" i="2"/>
  <c r="S12" i="2"/>
  <c r="S3" i="3"/>
  <c r="F3" i="3"/>
  <c r="J38" i="3" l="1"/>
  <c r="J42" i="3"/>
  <c r="I43" i="3"/>
  <c r="J43" i="3" s="1"/>
  <c r="E32" i="3"/>
  <c r="D33" i="3"/>
  <c r="E33" i="3" s="1"/>
  <c r="D38" i="3"/>
  <c r="E38" i="3" s="1"/>
  <c r="E37" i="3"/>
  <c r="E42" i="3"/>
  <c r="D43" i="3"/>
  <c r="E43" i="3" s="1"/>
  <c r="U17" i="2"/>
  <c r="T17" i="2"/>
  <c r="H12" i="2"/>
  <c r="G17" i="2"/>
  <c r="X13" i="1"/>
  <c r="H13" i="1"/>
  <c r="J13" i="1"/>
  <c r="G12" i="1"/>
  <c r="G13" i="1"/>
  <c r="G17" i="1"/>
  <c r="G11" i="1"/>
  <c r="G18" i="1"/>
  <c r="G19" i="1"/>
  <c r="U17" i="1"/>
  <c r="U18" i="1"/>
  <c r="V11" i="1"/>
  <c r="J18" i="1"/>
  <c r="V13" i="1"/>
  <c r="V12" i="1"/>
  <c r="X19" i="1"/>
  <c r="U13" i="1"/>
  <c r="X18" i="1"/>
  <c r="X17" i="1"/>
  <c r="T13" i="3"/>
  <c r="G12" i="3"/>
  <c r="T12" i="3"/>
  <c r="T19" i="2"/>
  <c r="U18" i="2"/>
  <c r="G11" i="2"/>
  <c r="W11" i="2"/>
  <c r="G12" i="2"/>
  <c r="W18" i="2"/>
  <c r="H13" i="2"/>
  <c r="H11" i="2"/>
  <c r="G13" i="2"/>
  <c r="J11" i="2"/>
  <c r="U12" i="2"/>
  <c r="U13" i="2"/>
  <c r="W17" i="2"/>
  <c r="H17" i="2"/>
  <c r="J12" i="2"/>
  <c r="T12" i="2"/>
  <c r="U19" i="2"/>
  <c r="H18" i="2"/>
  <c r="J13" i="2"/>
  <c r="T13" i="2"/>
  <c r="H17" i="1"/>
  <c r="U11" i="1"/>
  <c r="H19" i="1"/>
  <c r="J17" i="1"/>
  <c r="X12" i="1"/>
  <c r="U12" i="1"/>
  <c r="H11" i="1"/>
  <c r="H18" i="1"/>
  <c r="H12" i="1"/>
  <c r="X11" i="1"/>
  <c r="U19" i="1"/>
  <c r="H13" i="3"/>
  <c r="J13" i="3"/>
  <c r="V17" i="1"/>
  <c r="V18" i="1"/>
  <c r="V19" i="1"/>
  <c r="J19" i="1"/>
  <c r="H12" i="3"/>
  <c r="H11" i="3"/>
  <c r="U13" i="3"/>
  <c r="U12" i="3"/>
  <c r="S3" i="2" l="1"/>
  <c r="T3" i="1"/>
  <c r="F3" i="1"/>
</calcChain>
</file>

<file path=xl/sharedStrings.xml><?xml version="1.0" encoding="utf-8"?>
<sst xmlns="http://schemas.openxmlformats.org/spreadsheetml/2006/main" count="313" uniqueCount="55">
  <si>
    <t>QT</t>
  </si>
  <si>
    <t>TP</t>
  </si>
  <si>
    <t xml:space="preserve">TN </t>
  </si>
  <si>
    <t xml:space="preserve">FP </t>
  </si>
  <si>
    <t>FN</t>
  </si>
  <si>
    <t>TOT</t>
  </si>
  <si>
    <t>α (size=1)</t>
  </si>
  <si>
    <t>0.05</t>
  </si>
  <si>
    <t>0.1</t>
  </si>
  <si>
    <t>0.15</t>
  </si>
  <si>
    <t>α (size=0,2)</t>
  </si>
  <si>
    <t xml:space="preserve">0.15 </t>
  </si>
  <si>
    <t>%</t>
  </si>
  <si>
    <t>AFTER PLATT SCALING</t>
  </si>
  <si>
    <t>TP &amp; TN</t>
  </si>
  <si>
    <t>TP&amp;TN</t>
  </si>
  <si>
    <t>recall</t>
  </si>
  <si>
    <t>precision</t>
  </si>
  <si>
    <t>Precision</t>
  </si>
  <si>
    <t>Recall</t>
  </si>
  <si>
    <t>α (size=2)</t>
  </si>
  <si>
    <t>0.15 (size=0)</t>
  </si>
  <si>
    <t>0.1 (size=0)</t>
  </si>
  <si>
    <t>(size=2)</t>
  </si>
  <si>
    <t>(size=0)</t>
  </si>
  <si>
    <t>CodeBERT 
(Uncalibrated)</t>
  </si>
  <si>
    <t>Lapredict 
(uncalibrated)</t>
  </si>
  <si>
    <t>DeepJIT 
(uncalibrated)</t>
  </si>
  <si>
    <r>
      <rPr>
        <b/>
        <sz val="11"/>
        <color theme="1"/>
        <rFont val="Calibri"/>
        <family val="2"/>
        <scheme val="minor"/>
      </rPr>
      <t>QT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2571</t>
    </r>
    <r>
      <rPr>
        <sz val="11"/>
        <color theme="1"/>
        <rFont val="Calibri"/>
        <family val="2"/>
        <scheme val="minor"/>
      </rPr>
      <t>: 181 faulty, 2390 clean)</t>
    </r>
  </si>
  <si>
    <r>
      <rPr>
        <b/>
        <sz val="11"/>
        <color theme="1"/>
        <rFont val="Calibri"/>
        <family val="2"/>
        <scheme val="minor"/>
      </rPr>
      <t>Openstack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1331</t>
    </r>
    <r>
      <rPr>
        <sz val="11"/>
        <color theme="1"/>
        <rFont val="Calibri"/>
        <family val="2"/>
        <scheme val="minor"/>
      </rPr>
      <t>: 163 faulty; 1168 clean)</t>
    </r>
  </si>
  <si>
    <r>
      <rPr>
        <b/>
        <sz val="11"/>
        <color theme="1"/>
        <rFont val="Calibri"/>
        <family val="2"/>
        <scheme val="minor"/>
      </rPr>
      <t>QT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4783</t>
    </r>
    <r>
      <rPr>
        <sz val="11"/>
        <color theme="1"/>
        <rFont val="Calibri"/>
        <family val="2"/>
        <scheme val="minor"/>
      </rPr>
      <t>: 695 faulty; 4088 clean)</t>
    </r>
  </si>
  <si>
    <t>Openstack (4552: 875 faulty, 3677 clean)</t>
  </si>
  <si>
    <t>Flagged as potentially correct</t>
  </si>
  <si>
    <t>TOT flagged</t>
  </si>
  <si>
    <t>rate flagged %</t>
  </si>
  <si>
    <t>Priority  1 (Predicted as fault-prone
 &amp; flagged as potentially correct)</t>
  </si>
  <si>
    <t>Identified faults</t>
  </si>
  <si>
    <t>Flagged as uncertain</t>
  </si>
  <si>
    <t>Priority 2 (flagged as uncertain)</t>
  </si>
  <si>
    <t>CodeBERT 
(Calibrated)</t>
  </si>
  <si>
    <t>Prio 1 (predicted as fault-prone)</t>
  </si>
  <si>
    <t xml:space="preserve"> ID rate</t>
  </si>
  <si>
    <t>Lapredict 
(Calibrated)</t>
  </si>
  <si>
    <t>TP+TN</t>
  </si>
  <si>
    <t>FP+FN</t>
  </si>
  <si>
    <t>OS</t>
  </si>
  <si>
    <t>Baseline</t>
  </si>
  <si>
    <t xml:space="preserve">Prio </t>
  </si>
  <si>
    <t># investigated</t>
  </si>
  <si>
    <t># faults identified</t>
  </si>
  <si>
    <t>Total</t>
  </si>
  <si>
    <t>Cpa (1- 0.05): 0.95</t>
  </si>
  <si>
    <t>Cpa (1- 0.1): 0.90</t>
  </si>
  <si>
    <t>Cpa (1- 0.15): 0.85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</si>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</sst>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1"/>
      <name val="Aptos Narrow"/>
      <family val="2"/>
    </font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i/>
      <sz val="16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1" fontId="1" fillId="0" borderId="0" xfId="0" applyNumberFormat="1" applyFont="1" applyAlignment="1">
      <alignment horizontal="right" vertical="center"/>
    </xf>
    <xf numFmtId="0" fontId="5" fillId="0" borderId="0" xfId="0" applyFont="1"/>
    <xf numFmtId="1" fontId="0" fillId="3" borderId="0" xfId="0" applyNumberFormat="1" applyFill="1"/>
    <xf numFmtId="1" fontId="2" fillId="0" borderId="0" xfId="0" applyNumberFormat="1" applyFont="1"/>
    <xf numFmtId="1" fontId="0" fillId="0" borderId="0" xfId="0" applyNumberFormat="1"/>
    <xf numFmtId="0" fontId="1" fillId="0" borderId="0" xfId="0" applyFont="1"/>
    <xf numFmtId="1" fontId="0" fillId="4" borderId="0" xfId="0" applyNumberFormat="1" applyFill="1"/>
    <xf numFmtId="1" fontId="4" fillId="0" borderId="0" xfId="0" applyNumberFormat="1" applyFont="1" applyAlignment="1">
      <alignment horizontal="right"/>
    </xf>
    <xf numFmtId="1" fontId="1" fillId="0" borderId="0" xfId="0" applyNumberFormat="1" applyFont="1"/>
    <xf numFmtId="9" fontId="2" fillId="0" borderId="0" xfId="1" applyFont="1"/>
    <xf numFmtId="0" fontId="0" fillId="4" borderId="0" xfId="0" applyFill="1"/>
    <xf numFmtId="0" fontId="0" fillId="3" borderId="0" xfId="0" applyFill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" fontId="2" fillId="0" borderId="0" xfId="1" applyNumberFormat="1" applyFont="1"/>
    <xf numFmtId="2" fontId="2" fillId="0" borderId="0" xfId="1" applyNumberFormat="1" applyFont="1"/>
    <xf numFmtId="1" fontId="4" fillId="0" borderId="0" xfId="1" applyNumberFormat="1" applyFont="1" applyAlignment="1">
      <alignment horizontal="right"/>
    </xf>
    <xf numFmtId="9" fontId="0" fillId="0" borderId="0" xfId="1" applyFont="1"/>
    <xf numFmtId="0" fontId="7" fillId="5" borderId="0" xfId="0" applyFont="1" applyFill="1"/>
    <xf numFmtId="0" fontId="7" fillId="5" borderId="0" xfId="0" applyFont="1" applyFill="1" applyAlignment="1">
      <alignment horizontal="center"/>
    </xf>
    <xf numFmtId="0" fontId="8" fillId="5" borderId="0" xfId="0" applyFont="1" applyFill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165" fontId="0" fillId="0" borderId="0" xfId="1" applyNumberFormat="1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1" fillId="0" borderId="0" xfId="1" applyNumberFormat="1" applyFont="1"/>
    <xf numFmtId="0" fontId="9" fillId="0" borderId="0" xfId="0" applyFont="1" applyAlignment="1">
      <alignment horizontal="center" vertical="center"/>
    </xf>
    <xf numFmtId="2" fontId="10" fillId="0" borderId="0" xfId="0" applyNumberFormat="1" applyFont="1"/>
    <xf numFmtId="10" fontId="0" fillId="0" borderId="0" xfId="1" applyNumberFormat="1" applyFont="1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vertical="center"/>
    </xf>
    <xf numFmtId="0" fontId="12" fillId="0" borderId="0" xfId="0" applyFont="1" applyAlignment="1">
      <alignment horizontal="right"/>
    </xf>
    <xf numFmtId="166" fontId="13" fillId="0" borderId="0" xfId="1" applyNumberFormat="1" applyFont="1" applyAlignment="1"/>
    <xf numFmtId="9" fontId="0" fillId="0" borderId="0" xfId="1" applyFont="1" applyFill="1"/>
    <xf numFmtId="9" fontId="2" fillId="0" borderId="0" xfId="1" applyFont="1" applyFill="1"/>
    <xf numFmtId="1" fontId="13" fillId="0" borderId="0" xfId="0" applyNumberFormat="1" applyFont="1"/>
    <xf numFmtId="9" fontId="4" fillId="0" borderId="0" xfId="1" applyFont="1" applyFill="1" applyAlignment="1">
      <alignment horizontal="right"/>
    </xf>
    <xf numFmtId="9" fontId="1" fillId="0" borderId="0" xfId="1" applyFont="1" applyFill="1"/>
    <xf numFmtId="1" fontId="13" fillId="0" borderId="0" xfId="1" applyNumberFormat="1" applyFont="1"/>
    <xf numFmtId="164" fontId="2" fillId="0" borderId="0" xfId="0" applyNumberFormat="1" applyFont="1"/>
    <xf numFmtId="1" fontId="11" fillId="0" borderId="0" xfId="0" applyNumberFormat="1" applyFont="1"/>
    <xf numFmtId="1" fontId="14" fillId="0" borderId="0" xfId="0" applyNumberFormat="1" applyFont="1"/>
    <xf numFmtId="1" fontId="14" fillId="0" borderId="0" xfId="1" applyNumberFormat="1" applyFont="1"/>
    <xf numFmtId="2" fontId="2" fillId="0" borderId="0" xfId="0" applyNumberFormat="1" applyFont="1"/>
    <xf numFmtId="0" fontId="1" fillId="6" borderId="0" xfId="0" applyFont="1" applyFill="1"/>
    <xf numFmtId="0" fontId="0" fillId="6" borderId="0" xfId="0" applyFill="1"/>
    <xf numFmtId="0" fontId="11" fillId="0" borderId="0" xfId="0" applyFont="1"/>
    <xf numFmtId="2" fontId="11" fillId="0" borderId="0" xfId="0" applyNumberFormat="1" applyFont="1"/>
    <xf numFmtId="0" fontId="14" fillId="0" borderId="0" xfId="0" applyFont="1"/>
    <xf numFmtId="0" fontId="14" fillId="6" borderId="0" xfId="0" applyFont="1" applyFill="1"/>
    <xf numFmtId="1" fontId="2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7" fillId="5" borderId="0" xfId="0" applyFont="1" applyFill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" fontId="11" fillId="4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3"/>
  <sheetViews>
    <sheetView workbookViewId="0">
      <selection activeCell="C13" sqref="C13"/>
    </sheetView>
  </sheetViews>
  <sheetFormatPr defaultRowHeight="14.4" x14ac:dyDescent="0.3"/>
  <cols>
    <col min="1" max="1" width="13.5546875" customWidth="1"/>
    <col min="2" max="2" width="8.77734375" bestFit="1" customWidth="1"/>
    <col min="3" max="3" width="9" bestFit="1" customWidth="1"/>
    <col min="4" max="5" width="8.77734375" bestFit="1" customWidth="1"/>
    <col min="6" max="7" width="8.109375" style="1" customWidth="1"/>
    <col min="8" max="8" width="7.88671875" style="1" customWidth="1"/>
    <col min="9" max="9" width="7.21875" style="1" customWidth="1"/>
    <col min="10" max="10" width="8.33203125" style="1" customWidth="1"/>
    <col min="11" max="12" width="11.6640625" style="1" customWidth="1"/>
    <col min="13" max="13" width="11.6640625" customWidth="1"/>
    <col min="14" max="14" width="3.6640625" style="2" customWidth="1"/>
    <col min="15" max="15" width="9.109375" style="1" customWidth="1"/>
    <col min="16" max="16" width="11.88671875" bestFit="1" customWidth="1"/>
    <col min="17" max="17" width="10.21875" bestFit="1" customWidth="1"/>
    <col min="21" max="21" width="8.6640625" customWidth="1"/>
    <col min="22" max="22" width="8.77734375"/>
    <col min="26" max="28" width="11.88671875" customWidth="1"/>
  </cols>
  <sheetData>
    <row r="1" spans="1:30" x14ac:dyDescent="0.3">
      <c r="B1" s="61" t="s">
        <v>28</v>
      </c>
      <c r="C1" s="61"/>
      <c r="D1" s="61"/>
      <c r="E1" s="61"/>
      <c r="P1" s="61" t="s">
        <v>29</v>
      </c>
      <c r="Q1" s="61"/>
      <c r="R1" s="61"/>
      <c r="S1" s="61"/>
    </row>
    <row r="2" spans="1:30" x14ac:dyDescent="0.3"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4" t="s">
        <v>12</v>
      </c>
      <c r="H2" s="4"/>
      <c r="I2" s="20" t="s">
        <v>15</v>
      </c>
      <c r="J2" s="19" t="s">
        <v>19</v>
      </c>
      <c r="K2" s="19"/>
      <c r="L2" s="19"/>
      <c r="N2" s="5"/>
      <c r="O2" s="4"/>
      <c r="P2" t="s">
        <v>1</v>
      </c>
      <c r="Q2" t="s">
        <v>2</v>
      </c>
      <c r="R2" t="s">
        <v>3</v>
      </c>
      <c r="S2" t="s">
        <v>4</v>
      </c>
      <c r="U2" s="4" t="s">
        <v>12</v>
      </c>
      <c r="W2" s="20" t="s">
        <v>15</v>
      </c>
      <c r="X2" s="19" t="s">
        <v>19</v>
      </c>
    </row>
    <row r="3" spans="1:30" ht="30.6" customHeight="1" x14ac:dyDescent="0.3">
      <c r="A3" s="38" t="s">
        <v>25</v>
      </c>
      <c r="B3" s="6">
        <v>28.67</v>
      </c>
      <c r="C3" s="6">
        <v>2326.29</v>
      </c>
      <c r="D3" s="6">
        <v>63.74</v>
      </c>
      <c r="E3" s="6">
        <v>152.30000000000001</v>
      </c>
      <c r="F3" s="1">
        <f>SUM(B3:E3)</f>
        <v>2571</v>
      </c>
      <c r="I3" s="21">
        <f>SUM(B3:C3)</f>
        <v>2354.96</v>
      </c>
      <c r="J3" s="21"/>
      <c r="K3" s="21"/>
      <c r="L3" s="21"/>
      <c r="P3" s="6">
        <v>32.74</v>
      </c>
      <c r="Q3" s="6">
        <v>1110.94</v>
      </c>
      <c r="R3" s="6">
        <v>57.37</v>
      </c>
      <c r="S3" s="6">
        <v>129.94999999999999</v>
      </c>
      <c r="T3" s="1">
        <f>SUM(P3:S3)</f>
        <v>1331</v>
      </c>
      <c r="W3" s="10">
        <f>SUM(P3:Q3)</f>
        <v>1143.68</v>
      </c>
    </row>
    <row r="4" spans="1:30" s="25" customFormat="1" ht="21" x14ac:dyDescent="0.4">
      <c r="B4" s="62" t="s">
        <v>13</v>
      </c>
      <c r="C4" s="62"/>
      <c r="D4" s="62"/>
      <c r="E4" s="62"/>
      <c r="F4" s="62"/>
      <c r="G4" s="62"/>
      <c r="H4" s="26"/>
      <c r="I4" s="26"/>
      <c r="J4" s="26"/>
      <c r="K4" s="26"/>
      <c r="L4" s="26"/>
      <c r="N4" s="27"/>
    </row>
    <row r="5" spans="1:30" s="28" customFormat="1" ht="28.8" x14ac:dyDescent="0.4">
      <c r="A5" s="38" t="s">
        <v>39</v>
      </c>
      <c r="B5" s="6">
        <v>10.61</v>
      </c>
      <c r="C5" s="6">
        <v>2373.8000000000002</v>
      </c>
      <c r="D5" s="6">
        <v>16.23</v>
      </c>
      <c r="E5" s="6">
        <v>170.36</v>
      </c>
      <c r="F5" s="9">
        <f>SUM(B5:E5)</f>
        <v>2571.0000000000005</v>
      </c>
      <c r="G5" s="29"/>
      <c r="H5" s="29"/>
      <c r="I5" s="60">
        <f>SUM(B5:C5)</f>
        <v>2384.4100000000003</v>
      </c>
      <c r="J5" s="29"/>
      <c r="K5" s="48" t="s">
        <v>40</v>
      </c>
      <c r="L5" s="42" t="s">
        <v>36</v>
      </c>
      <c r="M5" s="21" t="s">
        <v>41</v>
      </c>
      <c r="N5" s="30"/>
      <c r="P5" s="6">
        <v>10.57</v>
      </c>
      <c r="Q5" s="6">
        <v>1152.49</v>
      </c>
      <c r="R5" s="6">
        <v>15.82</v>
      </c>
      <c r="S5" s="6">
        <v>152.12</v>
      </c>
      <c r="T5" s="9">
        <f>SUM(P5:S5)</f>
        <v>1331</v>
      </c>
      <c r="U5" s="36">
        <f>(SUM(R5:S5)/T5)</f>
        <v>0.12617580766341097</v>
      </c>
      <c r="W5" s="20" t="s">
        <v>15</v>
      </c>
      <c r="Z5" s="48" t="s">
        <v>40</v>
      </c>
      <c r="AA5" s="42" t="s">
        <v>36</v>
      </c>
      <c r="AB5" s="21" t="s">
        <v>41</v>
      </c>
    </row>
    <row r="6" spans="1:30" s="28" customFormat="1" ht="21" x14ac:dyDescent="0.4">
      <c r="A6" s="38"/>
      <c r="B6" s="6"/>
      <c r="C6" s="6"/>
      <c r="D6" s="6"/>
      <c r="E6" s="6"/>
      <c r="F6" s="9"/>
      <c r="G6" s="29"/>
      <c r="H6" s="29"/>
      <c r="I6" s="20"/>
      <c r="J6" s="29"/>
      <c r="K6" s="48">
        <f>B5+D5</f>
        <v>26.84</v>
      </c>
      <c r="L6" s="48">
        <f>B5</f>
        <v>10.61</v>
      </c>
      <c r="M6" s="53">
        <f>L6/K6</f>
        <v>0.39530551415797316</v>
      </c>
      <c r="N6" s="30"/>
      <c r="P6" s="6"/>
      <c r="Q6" s="6"/>
      <c r="R6" s="6"/>
      <c r="S6" s="6"/>
      <c r="T6" s="9"/>
      <c r="U6" s="36"/>
      <c r="W6" s="60">
        <f>SUM(P5:Q5)</f>
        <v>1163.06</v>
      </c>
      <c r="Z6" s="48">
        <f>P5+R5</f>
        <v>26.39</v>
      </c>
      <c r="AA6" s="48">
        <f>P5</f>
        <v>10.57</v>
      </c>
      <c r="AB6" s="49">
        <f>AA6/Z6</f>
        <v>0.40053050397877982</v>
      </c>
    </row>
    <row r="7" spans="1:30" s="28" customFormat="1" ht="21" x14ac:dyDescent="0.4">
      <c r="A7" s="38"/>
      <c r="B7" s="6"/>
      <c r="C7" s="6"/>
      <c r="D7" s="6"/>
      <c r="E7" s="6"/>
      <c r="F7" s="9"/>
      <c r="G7" s="29"/>
      <c r="H7" s="29"/>
      <c r="I7" s="20"/>
      <c r="J7" s="29"/>
      <c r="K7" s="48">
        <f>C5+E5</f>
        <v>2544.1600000000003</v>
      </c>
      <c r="L7" s="48">
        <f>E5</f>
        <v>170.36</v>
      </c>
      <c r="M7" s="53">
        <f>L7/K7</f>
        <v>6.6961197408967985E-2</v>
      </c>
      <c r="N7" s="30"/>
      <c r="P7" s="6"/>
      <c r="Q7" s="6"/>
      <c r="R7" s="6"/>
      <c r="S7" s="6"/>
      <c r="T7" s="9"/>
      <c r="U7" s="36"/>
      <c r="W7" s="20"/>
      <c r="Z7" s="48">
        <f>Q5+S5</f>
        <v>1304.6100000000001</v>
      </c>
      <c r="AA7" s="48">
        <f>S5</f>
        <v>152.12</v>
      </c>
      <c r="AB7" s="49">
        <f>AA7/Z7</f>
        <v>0.11660189635216654</v>
      </c>
    </row>
    <row r="8" spans="1:30" s="28" customFormat="1" ht="21" x14ac:dyDescent="0.4">
      <c r="A8" s="38"/>
      <c r="B8" s="6"/>
      <c r="C8" s="6"/>
      <c r="D8" s="6"/>
      <c r="E8" s="6"/>
      <c r="F8" s="9"/>
      <c r="G8" s="29"/>
      <c r="H8" s="29"/>
      <c r="I8" s="20"/>
      <c r="J8" s="29"/>
      <c r="K8" s="48"/>
      <c r="L8" s="48"/>
      <c r="M8" s="49"/>
      <c r="N8" s="30"/>
      <c r="P8" s="6"/>
      <c r="Q8" s="6"/>
      <c r="R8" s="6"/>
      <c r="S8" s="6"/>
      <c r="T8" s="9"/>
      <c r="U8" s="36"/>
      <c r="W8" s="20"/>
    </row>
    <row r="9" spans="1:30" s="28" customFormat="1" ht="21" x14ac:dyDescent="0.4">
      <c r="A9" s="40"/>
      <c r="B9" s="63" t="s">
        <v>32</v>
      </c>
      <c r="C9" s="63"/>
      <c r="D9" s="63"/>
      <c r="E9" s="63"/>
      <c r="F9" s="4" t="s">
        <v>33</v>
      </c>
      <c r="G9" s="4" t="s">
        <v>34</v>
      </c>
      <c r="H9" s="13" t="s">
        <v>18</v>
      </c>
      <c r="I9" s="4" t="s">
        <v>15</v>
      </c>
      <c r="J9" s="4" t="s">
        <v>19</v>
      </c>
      <c r="K9" s="42" t="s">
        <v>35</v>
      </c>
      <c r="L9" s="42" t="s">
        <v>36</v>
      </c>
      <c r="M9" s="21" t="s">
        <v>41</v>
      </c>
      <c r="N9" s="41"/>
      <c r="O9" s="11"/>
      <c r="P9"/>
      <c r="Q9" s="63" t="s">
        <v>32</v>
      </c>
      <c r="R9" s="63"/>
      <c r="S9" s="63"/>
      <c r="T9" s="63"/>
      <c r="U9" s="4" t="s">
        <v>33</v>
      </c>
      <c r="V9" s="4" t="s">
        <v>34</v>
      </c>
      <c r="W9" s="13" t="s">
        <v>18</v>
      </c>
      <c r="X9" s="4" t="s">
        <v>15</v>
      </c>
      <c r="Y9" s="4" t="s">
        <v>19</v>
      </c>
      <c r="Z9" s="42" t="s">
        <v>35</v>
      </c>
      <c r="AA9" s="42" t="s">
        <v>36</v>
      </c>
      <c r="AB9" s="21" t="s">
        <v>41</v>
      </c>
      <c r="AC9" s="41"/>
      <c r="AD9" s="11"/>
    </row>
    <row r="10" spans="1:30" x14ac:dyDescent="0.3">
      <c r="A10" s="7" t="s">
        <v>6</v>
      </c>
      <c r="I10" s="9">
        <f>SUM(B5:C5)</f>
        <v>2384.4100000000003</v>
      </c>
      <c r="J10" s="20"/>
      <c r="K10" s="20"/>
      <c r="L10" s="20"/>
      <c r="W10" s="10">
        <f>SUM(P5:Q5)</f>
        <v>1163.06</v>
      </c>
    </row>
    <row r="11" spans="1:30" x14ac:dyDescent="0.3">
      <c r="A11" t="s">
        <v>7</v>
      </c>
      <c r="B11" s="12">
        <v>1</v>
      </c>
      <c r="C11" s="12">
        <v>2238</v>
      </c>
      <c r="D11" s="8">
        <v>0</v>
      </c>
      <c r="E11" s="8">
        <v>130</v>
      </c>
      <c r="F11" s="9">
        <f>SUM(B11:E11)</f>
        <v>2369</v>
      </c>
      <c r="G11" s="15">
        <f>F11/F5</f>
        <v>0.92143134966938922</v>
      </c>
      <c r="H11" s="44">
        <f t="shared" ref="H11:H13" si="0">I11/F11</f>
        <v>0.94512452511608269</v>
      </c>
      <c r="I11" s="21">
        <f>SUM(B11:C11)</f>
        <v>2239</v>
      </c>
      <c r="J11" s="22">
        <f>I11/I10</f>
        <v>0.93901636044136694</v>
      </c>
      <c r="K11" s="21">
        <f>B11+D11</f>
        <v>1</v>
      </c>
      <c r="L11" s="21">
        <f>B11</f>
        <v>1</v>
      </c>
      <c r="M11" s="18">
        <f>L11/K11</f>
        <v>1</v>
      </c>
      <c r="P11" s="12">
        <v>0</v>
      </c>
      <c r="Q11" s="12">
        <v>911.54</v>
      </c>
      <c r="R11" s="8">
        <v>0.09</v>
      </c>
      <c r="S11" s="8">
        <v>66.67</v>
      </c>
      <c r="T11" s="9">
        <f t="shared" ref="T11:T13" si="1">SUM(P11:S11)</f>
        <v>978.3</v>
      </c>
      <c r="U11" s="24">
        <f>T11/T5</f>
        <v>0.73501126972201347</v>
      </c>
      <c r="V11" s="43">
        <f t="shared" ref="V11:V13" si="2">W11/T11</f>
        <v>0.93175917407748132</v>
      </c>
      <c r="W11" s="10">
        <f>SUM(P11:Q11)</f>
        <v>911.54</v>
      </c>
      <c r="X11" s="24">
        <f>W11/W10</f>
        <v>0.78374288514779977</v>
      </c>
      <c r="Z11" s="10">
        <f>P11+R11</f>
        <v>0.09</v>
      </c>
      <c r="AA11" s="10">
        <f>P11</f>
        <v>0</v>
      </c>
      <c r="AB11" s="18">
        <f>AA11/Z11</f>
        <v>0</v>
      </c>
    </row>
    <row r="12" spans="1:30" x14ac:dyDescent="0.3">
      <c r="A12" t="s">
        <v>8</v>
      </c>
      <c r="B12" s="12">
        <v>1</v>
      </c>
      <c r="C12" s="12">
        <v>2317.6999999999998</v>
      </c>
      <c r="D12" s="8">
        <v>1</v>
      </c>
      <c r="E12" s="8">
        <v>148</v>
      </c>
      <c r="F12" s="9">
        <f t="shared" ref="F12:F13" si="3">SUM(B12:E12)</f>
        <v>2467.6999999999998</v>
      </c>
      <c r="G12" s="15">
        <f>F12/F5</f>
        <v>0.95982108129132604</v>
      </c>
      <c r="H12" s="44">
        <f t="shared" si="0"/>
        <v>0.93961988896543336</v>
      </c>
      <c r="I12" s="21">
        <f>SUM(B12:C12)</f>
        <v>2318.6999999999998</v>
      </c>
      <c r="J12" s="22">
        <f>I12/I10</f>
        <v>0.9724418199890118</v>
      </c>
      <c r="K12" s="21">
        <f>B12+D12</f>
        <v>2</v>
      </c>
      <c r="L12" s="21">
        <f>B12</f>
        <v>1</v>
      </c>
      <c r="M12" s="18">
        <f>L12/K12</f>
        <v>0.5</v>
      </c>
      <c r="P12" s="12">
        <v>1</v>
      </c>
      <c r="Q12" s="12">
        <v>1113</v>
      </c>
      <c r="R12" s="8">
        <v>2</v>
      </c>
      <c r="S12" s="8">
        <v>130</v>
      </c>
      <c r="T12" s="9">
        <f t="shared" si="1"/>
        <v>1246</v>
      </c>
      <c r="U12" s="24">
        <f>T12/T5</f>
        <v>0.93613824192336592</v>
      </c>
      <c r="V12" s="43">
        <f t="shared" si="2"/>
        <v>0.8940609951845907</v>
      </c>
      <c r="W12" s="10">
        <f>SUM(P12:Q12)</f>
        <v>1114</v>
      </c>
      <c r="X12" s="24">
        <f>W12/W10</f>
        <v>0.95781816931198738</v>
      </c>
      <c r="Z12" s="10">
        <f>P12+R12</f>
        <v>3</v>
      </c>
      <c r="AA12" s="10">
        <f>P12</f>
        <v>1</v>
      </c>
      <c r="AB12" s="18">
        <f>AA12/Z12</f>
        <v>0.33333333333333331</v>
      </c>
    </row>
    <row r="13" spans="1:30" x14ac:dyDescent="0.3">
      <c r="A13" t="s">
        <v>9</v>
      </c>
      <c r="B13" s="12">
        <v>0</v>
      </c>
      <c r="C13" s="12">
        <v>2180</v>
      </c>
      <c r="D13" s="8">
        <v>0</v>
      </c>
      <c r="E13" s="8">
        <v>115</v>
      </c>
      <c r="F13" s="9">
        <f t="shared" si="3"/>
        <v>2295</v>
      </c>
      <c r="G13" s="15">
        <f>F13/F5</f>
        <v>0.89264877479579918</v>
      </c>
      <c r="H13" s="44">
        <f t="shared" si="0"/>
        <v>0.94989106753812635</v>
      </c>
      <c r="I13" s="21">
        <f>SUM(B13:C13)</f>
        <v>2180</v>
      </c>
      <c r="J13" s="22">
        <f>I13/I10</f>
        <v>0.91427229377497987</v>
      </c>
      <c r="K13" s="21">
        <f>B13+D13</f>
        <v>0</v>
      </c>
      <c r="L13" s="21">
        <f>B13</f>
        <v>0</v>
      </c>
      <c r="M13" s="18" t="e">
        <f>L13/K13</f>
        <v>#DIV/0!</v>
      </c>
      <c r="P13" s="12">
        <v>3.86</v>
      </c>
      <c r="Q13" s="12">
        <v>1133</v>
      </c>
      <c r="R13" s="8">
        <v>8</v>
      </c>
      <c r="S13" s="8">
        <v>138</v>
      </c>
      <c r="T13" s="9">
        <f t="shared" si="1"/>
        <v>1282.8599999999999</v>
      </c>
      <c r="U13" s="24">
        <f>T13/T5</f>
        <v>0.96383170548459796</v>
      </c>
      <c r="V13" s="43">
        <f t="shared" si="2"/>
        <v>0.88619179021873007</v>
      </c>
      <c r="W13" s="10">
        <f>SUM(P13:Q13)</f>
        <v>1136.8599999999999</v>
      </c>
      <c r="X13" s="31">
        <f>W13/W10</f>
        <v>0.97747321720289582</v>
      </c>
      <c r="Z13" s="10">
        <f>P13+R13</f>
        <v>11.86</v>
      </c>
      <c r="AA13" s="10">
        <f>P13</f>
        <v>3.86</v>
      </c>
      <c r="AB13" s="18">
        <f>AA13/Z13</f>
        <v>0.32546374367622261</v>
      </c>
    </row>
    <row r="14" spans="1:30" x14ac:dyDescent="0.3">
      <c r="B14" s="24"/>
      <c r="G14" s="15"/>
      <c r="I14" s="9"/>
      <c r="M14" s="18"/>
      <c r="P14" s="10"/>
      <c r="Q14" s="18"/>
      <c r="T14" s="10"/>
      <c r="U14" s="24"/>
      <c r="W14" s="10"/>
      <c r="X14" s="37"/>
    </row>
    <row r="15" spans="1:30" x14ac:dyDescent="0.3">
      <c r="B15" s="64" t="s">
        <v>37</v>
      </c>
      <c r="C15" s="64"/>
      <c r="D15" s="64"/>
      <c r="E15" s="64"/>
      <c r="F15" s="9"/>
      <c r="G15" s="9"/>
      <c r="H15" s="9"/>
      <c r="I15" s="9">
        <v>216.04000000000002</v>
      </c>
      <c r="J15" s="9"/>
      <c r="K15" s="45" t="s">
        <v>38</v>
      </c>
      <c r="L15" s="42" t="s">
        <v>36</v>
      </c>
      <c r="M15" s="21" t="s">
        <v>41</v>
      </c>
      <c r="N15" s="9"/>
      <c r="O15"/>
      <c r="Q15" s="64" t="s">
        <v>37</v>
      </c>
      <c r="R15" s="64"/>
      <c r="S15" s="64"/>
      <c r="T15" s="64"/>
      <c r="U15" s="10"/>
      <c r="X15" s="10">
        <v>187.32</v>
      </c>
      <c r="Z15" s="45" t="s">
        <v>38</v>
      </c>
      <c r="AA15" s="42" t="s">
        <v>36</v>
      </c>
      <c r="AB15" s="21" t="s">
        <v>41</v>
      </c>
      <c r="AC15" s="9"/>
    </row>
    <row r="16" spans="1:30" x14ac:dyDescent="0.3">
      <c r="A16" s="7" t="s">
        <v>20</v>
      </c>
      <c r="G16" s="15"/>
      <c r="I16" s="9">
        <f>SUM(D5:E5)</f>
        <v>186.59</v>
      </c>
      <c r="U16" s="24"/>
      <c r="W16" s="10">
        <f>SUM(R5:S5)</f>
        <v>167.94</v>
      </c>
    </row>
    <row r="17" spans="1:28" x14ac:dyDescent="0.3">
      <c r="A17" t="s">
        <v>7</v>
      </c>
      <c r="B17" s="8">
        <f>B5-B11</f>
        <v>9.61</v>
      </c>
      <c r="C17" s="8">
        <f>C5-C11</f>
        <v>135.80000000000018</v>
      </c>
      <c r="D17" s="12">
        <f>D5-D11</f>
        <v>16.23</v>
      </c>
      <c r="E17" s="12">
        <f>E5-E11</f>
        <v>40.360000000000014</v>
      </c>
      <c r="F17" s="9">
        <f>SUM(B17:E17)</f>
        <v>202.0000000000002</v>
      </c>
      <c r="G17" s="15">
        <f>F17/F5</f>
        <v>7.8568650330610723E-2</v>
      </c>
      <c r="H17" s="44">
        <f t="shared" ref="H17:H19" si="4">I17/F17</f>
        <v>0.28014851485148495</v>
      </c>
      <c r="I17" s="1">
        <f>SUM(D17:E17)</f>
        <v>56.590000000000018</v>
      </c>
      <c r="J17" s="15">
        <f>I17/I16</f>
        <v>0.30328527788198734</v>
      </c>
      <c r="K17" s="21">
        <f>SUM(B17:E17)</f>
        <v>202.0000000000002</v>
      </c>
      <c r="L17" s="21">
        <f>B17+E17</f>
        <v>49.970000000000013</v>
      </c>
      <c r="M17">
        <f t="shared" ref="M17:M19" si="5">L17/K17</f>
        <v>0.24737623762376221</v>
      </c>
      <c r="O17" s="1" t="s">
        <v>23</v>
      </c>
      <c r="P17" s="8">
        <f>P5-P11</f>
        <v>10.57</v>
      </c>
      <c r="Q17" s="8">
        <f>Q5-Q11</f>
        <v>240.95000000000005</v>
      </c>
      <c r="R17" s="12">
        <f>R5-R11</f>
        <v>15.73</v>
      </c>
      <c r="S17" s="12">
        <f>S5-S11</f>
        <v>85.45</v>
      </c>
      <c r="T17" s="9">
        <f>SUM(P17:S17)</f>
        <v>352.70000000000005</v>
      </c>
      <c r="U17" s="24">
        <f>T17/T5</f>
        <v>0.26498873027798653</v>
      </c>
      <c r="V17" s="43">
        <f t="shared" ref="V17:V19" si="6">W17/T17</f>
        <v>0.28687269634250068</v>
      </c>
      <c r="W17" s="10">
        <f t="shared" ref="W17:W19" si="7">SUM(R17:S17)</f>
        <v>101.18</v>
      </c>
      <c r="X17" s="24">
        <f>W17/W16</f>
        <v>0.60247707514588544</v>
      </c>
      <c r="Z17" s="10">
        <f>SUM(P17:S17)</f>
        <v>352.70000000000005</v>
      </c>
      <c r="AA17" s="10">
        <f>P17+S17</f>
        <v>96.02000000000001</v>
      </c>
      <c r="AB17" s="18">
        <f t="shared" ref="AB17:AB19" si="8">AA17/Z17</f>
        <v>0.2722426991777715</v>
      </c>
    </row>
    <row r="18" spans="1:28" x14ac:dyDescent="0.3">
      <c r="A18" t="s">
        <v>22</v>
      </c>
      <c r="B18" s="8">
        <f>B5-B12</f>
        <v>9.61</v>
      </c>
      <c r="C18" s="8">
        <f>C5-C12</f>
        <v>56.100000000000364</v>
      </c>
      <c r="D18" s="12">
        <f>D5-D12</f>
        <v>15.23</v>
      </c>
      <c r="E18" s="12">
        <f>E5-E12</f>
        <v>22.360000000000014</v>
      </c>
      <c r="F18" s="9">
        <f>SUM(B18:E18)</f>
        <v>103.30000000000038</v>
      </c>
      <c r="G18" s="15">
        <f>F18/F5</f>
        <v>4.0178918708673808E-2</v>
      </c>
      <c r="H18" s="44">
        <f t="shared" si="4"/>
        <v>0.3638915779283628</v>
      </c>
      <c r="I18" s="1">
        <f>SUM(D18:E18)</f>
        <v>37.590000000000018</v>
      </c>
      <c r="J18" s="15">
        <f>I18/I16</f>
        <v>0.20145774157243163</v>
      </c>
      <c r="K18" s="21">
        <f>SUM(B18:E18)</f>
        <v>103.30000000000038</v>
      </c>
      <c r="L18" s="21">
        <f>B18+E18</f>
        <v>31.970000000000013</v>
      </c>
      <c r="M18">
        <f t="shared" si="5"/>
        <v>0.30948693126815002</v>
      </c>
      <c r="O18" s="1" t="s">
        <v>23</v>
      </c>
      <c r="P18" s="8">
        <f>P5-P12</f>
        <v>9.57</v>
      </c>
      <c r="Q18" s="8">
        <f>Q5-Q12</f>
        <v>39.490000000000009</v>
      </c>
      <c r="R18" s="12">
        <f>R5-R12</f>
        <v>13.82</v>
      </c>
      <c r="S18" s="12">
        <f>S5-S12</f>
        <v>22.120000000000005</v>
      </c>
      <c r="T18" s="9">
        <f>SUM(P18:S18)</f>
        <v>85.000000000000014</v>
      </c>
      <c r="U18" s="24">
        <f>T18/T5</f>
        <v>6.386175807663412E-2</v>
      </c>
      <c r="V18" s="43">
        <f t="shared" si="6"/>
        <v>0.42282352941176471</v>
      </c>
      <c r="W18" s="10">
        <f t="shared" si="7"/>
        <v>35.940000000000005</v>
      </c>
      <c r="X18" s="24">
        <f>W18/W16</f>
        <v>0.21400500178635229</v>
      </c>
      <c r="Z18" s="10">
        <f>SUM(P18:S18)</f>
        <v>85.000000000000014</v>
      </c>
      <c r="AA18" s="10">
        <f>P18+S18</f>
        <v>31.690000000000005</v>
      </c>
      <c r="AB18" s="18">
        <f t="shared" si="8"/>
        <v>0.37282352941176472</v>
      </c>
    </row>
    <row r="19" spans="1:28" x14ac:dyDescent="0.3">
      <c r="A19" t="s">
        <v>21</v>
      </c>
      <c r="B19" s="8">
        <f>B5-B13</f>
        <v>10.61</v>
      </c>
      <c r="C19" s="8">
        <f>C5-C13</f>
        <v>193.80000000000018</v>
      </c>
      <c r="D19" s="12">
        <f>D5-D13</f>
        <v>16.23</v>
      </c>
      <c r="E19" s="12">
        <f>E5-E13</f>
        <v>55.360000000000014</v>
      </c>
      <c r="F19" s="9">
        <f>SUM(B19:E19)</f>
        <v>276.00000000000023</v>
      </c>
      <c r="G19" s="15">
        <f>F19/F5</f>
        <v>0.10735122520420078</v>
      </c>
      <c r="H19" s="44">
        <f t="shared" si="4"/>
        <v>0.25938405797101433</v>
      </c>
      <c r="I19" s="1">
        <f>SUM(D19:E19)</f>
        <v>71.590000000000018</v>
      </c>
      <c r="J19" s="15">
        <f>I19/I16</f>
        <v>0.38367543812637345</v>
      </c>
      <c r="K19" s="21">
        <f>SUM(B19:E19)</f>
        <v>276.00000000000023</v>
      </c>
      <c r="L19" s="21">
        <f>B19+E19</f>
        <v>65.970000000000013</v>
      </c>
      <c r="M19">
        <f t="shared" si="5"/>
        <v>0.23902173913043465</v>
      </c>
      <c r="O19" s="1" t="s">
        <v>24</v>
      </c>
      <c r="P19" s="8">
        <f>P5-P13</f>
        <v>6.7100000000000009</v>
      </c>
      <c r="Q19" s="8">
        <f>Q5-Q13</f>
        <v>19.490000000000009</v>
      </c>
      <c r="R19" s="12">
        <f>R5-R13</f>
        <v>7.82</v>
      </c>
      <c r="S19" s="12">
        <f>S5-S13</f>
        <v>14.120000000000005</v>
      </c>
      <c r="T19" s="9">
        <f t="shared" ref="T19" si="9">SUM(P19:S19)</f>
        <v>48.140000000000015</v>
      </c>
      <c r="U19" s="24">
        <f>T19/T5</f>
        <v>3.6168294515401968E-2</v>
      </c>
      <c r="V19" s="43">
        <f t="shared" si="6"/>
        <v>0.45575405068550057</v>
      </c>
      <c r="W19" s="10">
        <f t="shared" si="7"/>
        <v>21.940000000000005</v>
      </c>
      <c r="X19" s="24">
        <f>W19/W16</f>
        <v>0.13064189591520783</v>
      </c>
      <c r="Z19" s="10">
        <f>SUM(P19:S19)</f>
        <v>48.140000000000015</v>
      </c>
      <c r="AA19" s="10">
        <f>P19+S19</f>
        <v>20.830000000000005</v>
      </c>
      <c r="AB19" s="18">
        <f t="shared" si="8"/>
        <v>0.43269630245118401</v>
      </c>
    </row>
    <row r="20" spans="1:28" x14ac:dyDescent="0.3">
      <c r="P20" s="18"/>
      <c r="Q20" s="18"/>
    </row>
    <row r="23" spans="1:28" x14ac:dyDescent="0.3">
      <c r="B23" s="11"/>
      <c r="C23" s="64" t="s">
        <v>0</v>
      </c>
      <c r="D23" s="64"/>
      <c r="E23" s="11"/>
      <c r="F23"/>
      <c r="G23"/>
      <c r="H23" s="64" t="s">
        <v>45</v>
      </c>
      <c r="I23" s="64"/>
      <c r="J23"/>
    </row>
    <row r="24" spans="1:28" x14ac:dyDescent="0.3">
      <c r="B24" s="64" t="s">
        <v>46</v>
      </c>
      <c r="C24" s="64"/>
      <c r="D24" s="64"/>
      <c r="E24" s="64"/>
      <c r="F24" s="64"/>
      <c r="G24" s="64"/>
      <c r="H24" s="64"/>
      <c r="I24" s="64"/>
      <c r="J24"/>
    </row>
    <row r="25" spans="1:28" x14ac:dyDescent="0.3">
      <c r="B25" s="11" t="s">
        <v>47</v>
      </c>
      <c r="C25" s="11" t="s">
        <v>48</v>
      </c>
      <c r="D25" s="11" t="s">
        <v>49</v>
      </c>
      <c r="E25" s="52" t="s">
        <v>41</v>
      </c>
      <c r="F25" s="54"/>
      <c r="G25" s="11" t="s">
        <v>47</v>
      </c>
      <c r="H25" s="11" t="s">
        <v>48</v>
      </c>
      <c r="I25" s="11" t="s">
        <v>49</v>
      </c>
      <c r="J25" s="52" t="s">
        <v>41</v>
      </c>
    </row>
    <row r="26" spans="1:28" x14ac:dyDescent="0.3">
      <c r="B26">
        <v>1</v>
      </c>
      <c r="C26" s="10">
        <f>K6</f>
        <v>26.84</v>
      </c>
      <c r="D26" s="10">
        <f>L6</f>
        <v>10.61</v>
      </c>
      <c r="E26" s="18">
        <f>D26/C26</f>
        <v>0.39530551415797316</v>
      </c>
      <c r="F26" s="54"/>
      <c r="G26">
        <v>1</v>
      </c>
      <c r="H26" s="10">
        <f>Z6</f>
        <v>26.39</v>
      </c>
      <c r="I26" s="10">
        <f>AA6</f>
        <v>10.57</v>
      </c>
      <c r="J26" s="18">
        <f>I26/H26</f>
        <v>0.40053050397877982</v>
      </c>
    </row>
    <row r="27" spans="1:28" x14ac:dyDescent="0.3">
      <c r="B27">
        <v>2</v>
      </c>
      <c r="C27" s="10">
        <f>K7</f>
        <v>2544.1600000000003</v>
      </c>
      <c r="D27" s="10">
        <f>L7</f>
        <v>170.36</v>
      </c>
      <c r="E27" s="18">
        <f>D27/C27</f>
        <v>6.6961197408967985E-2</v>
      </c>
      <c r="F27" s="55"/>
      <c r="G27">
        <v>2</v>
      </c>
      <c r="H27" s="10">
        <f>Z7</f>
        <v>1304.6100000000001</v>
      </c>
      <c r="I27" s="10">
        <f>AA7</f>
        <v>152.12</v>
      </c>
      <c r="J27" s="18">
        <f>I27/H27</f>
        <v>0.11660189635216654</v>
      </c>
    </row>
    <row r="28" spans="1:28" x14ac:dyDescent="0.3">
      <c r="B28" t="s">
        <v>50</v>
      </c>
      <c r="C28" s="10">
        <f>SUM(C26:C27)</f>
        <v>2571.0000000000005</v>
      </c>
      <c r="D28" s="10">
        <f>SUM(D26:D27)</f>
        <v>180.97000000000003</v>
      </c>
      <c r="E28" s="18">
        <f>D28/C28</f>
        <v>7.0388953714507971E-2</v>
      </c>
      <c r="F28" s="55"/>
      <c r="G28" t="s">
        <v>50</v>
      </c>
      <c r="H28" s="10">
        <f>SUM(H26:H27)</f>
        <v>1331.0000000000002</v>
      </c>
      <c r="I28" s="10">
        <f>SUM(I26:I27)</f>
        <v>162.69</v>
      </c>
      <c r="J28" s="18">
        <f>I28/H28</f>
        <v>0.12223140495867767</v>
      </c>
    </row>
    <row r="29" spans="1:28" x14ac:dyDescent="0.3">
      <c r="B29" s="64" t="s">
        <v>51</v>
      </c>
      <c r="C29" s="64"/>
      <c r="D29" s="64"/>
      <c r="E29" s="64"/>
      <c r="F29" s="64"/>
      <c r="G29" s="64"/>
      <c r="H29" s="64"/>
      <c r="I29" s="64"/>
      <c r="J29"/>
    </row>
    <row r="30" spans="1:28" x14ac:dyDescent="0.3">
      <c r="B30" s="11" t="s">
        <v>47</v>
      </c>
      <c r="C30" s="11" t="s">
        <v>48</v>
      </c>
      <c r="D30" s="11" t="s">
        <v>49</v>
      </c>
      <c r="E30" s="52" t="s">
        <v>41</v>
      </c>
      <c r="F30" s="54"/>
      <c r="G30" s="11" t="s">
        <v>47</v>
      </c>
      <c r="H30" s="11" t="s">
        <v>48</v>
      </c>
      <c r="I30" s="11" t="s">
        <v>49</v>
      </c>
      <c r="J30" s="52" t="s">
        <v>41</v>
      </c>
    </row>
    <row r="31" spans="1:28" x14ac:dyDescent="0.3">
      <c r="B31">
        <v>1</v>
      </c>
      <c r="C31" s="10">
        <f>K11</f>
        <v>1</v>
      </c>
      <c r="D31" s="10">
        <f>L11</f>
        <v>1</v>
      </c>
      <c r="E31" s="18">
        <f>D31/C31</f>
        <v>1</v>
      </c>
      <c r="G31">
        <v>1</v>
      </c>
      <c r="H31" s="50">
        <f>Z11</f>
        <v>0.09</v>
      </c>
      <c r="I31" s="50">
        <f>AA11</f>
        <v>0</v>
      </c>
      <c r="J31" s="18">
        <f t="shared" ref="J31:J33" si="10">I31/H31</f>
        <v>0</v>
      </c>
    </row>
    <row r="32" spans="1:28" x14ac:dyDescent="0.3">
      <c r="B32">
        <v>2</v>
      </c>
      <c r="C32" s="10">
        <f>K17</f>
        <v>202.0000000000002</v>
      </c>
      <c r="D32" s="10">
        <f>L17</f>
        <v>49.970000000000013</v>
      </c>
      <c r="E32" s="18">
        <f>D32/C32</f>
        <v>0.24737623762376221</v>
      </c>
      <c r="G32">
        <v>2</v>
      </c>
      <c r="H32" s="50">
        <f>Z17</f>
        <v>352.70000000000005</v>
      </c>
      <c r="I32" s="50">
        <f>AA17</f>
        <v>96.02000000000001</v>
      </c>
      <c r="J32" s="18">
        <f t="shared" si="10"/>
        <v>0.2722426991777715</v>
      </c>
    </row>
    <row r="33" spans="2:10" x14ac:dyDescent="0.3">
      <c r="B33" t="s">
        <v>50</v>
      </c>
      <c r="C33" s="10">
        <f>SUM(C31:C32)</f>
        <v>203.0000000000002</v>
      </c>
      <c r="D33" s="10">
        <f>SUM(D31:D32)</f>
        <v>50.970000000000013</v>
      </c>
      <c r="E33" s="18">
        <f>D33/C33</f>
        <v>0.25108374384236437</v>
      </c>
      <c r="G33" t="s">
        <v>50</v>
      </c>
      <c r="H33" s="10">
        <f>SUM(H31:H32)</f>
        <v>352.79</v>
      </c>
      <c r="I33" s="10">
        <f>SUM(I31:I32)</f>
        <v>96.02000000000001</v>
      </c>
      <c r="J33" s="18">
        <f t="shared" si="10"/>
        <v>0.27217324754103006</v>
      </c>
    </row>
    <row r="34" spans="2:10" x14ac:dyDescent="0.3">
      <c r="B34" s="64" t="s">
        <v>52</v>
      </c>
      <c r="C34" s="64"/>
      <c r="D34" s="64"/>
      <c r="E34" s="64"/>
      <c r="F34" s="64"/>
      <c r="G34" s="64"/>
      <c r="H34" s="64"/>
      <c r="I34" s="64"/>
    </row>
    <row r="35" spans="2:10" x14ac:dyDescent="0.3">
      <c r="B35" s="11" t="s">
        <v>47</v>
      </c>
      <c r="C35" s="11" t="s">
        <v>48</v>
      </c>
      <c r="D35" s="11" t="s">
        <v>49</v>
      </c>
      <c r="E35" s="52" t="s">
        <v>41</v>
      </c>
      <c r="F35" s="54"/>
      <c r="G35" s="11" t="s">
        <v>47</v>
      </c>
      <c r="H35" s="11" t="s">
        <v>48</v>
      </c>
      <c r="I35" s="11" t="s">
        <v>49</v>
      </c>
      <c r="J35" s="52" t="s">
        <v>41</v>
      </c>
    </row>
    <row r="36" spans="2:10" x14ac:dyDescent="0.3">
      <c r="B36" s="56">
        <v>1</v>
      </c>
      <c r="C36" s="50">
        <f>K12</f>
        <v>2</v>
      </c>
      <c r="D36" s="50">
        <f>L12</f>
        <v>1</v>
      </c>
      <c r="E36" s="57">
        <f>D36/C36</f>
        <v>0.5</v>
      </c>
      <c r="F36" s="56"/>
      <c r="G36" s="56">
        <v>1</v>
      </c>
      <c r="H36" s="50">
        <f>Z12</f>
        <v>3</v>
      </c>
      <c r="I36" s="50">
        <f>AA12</f>
        <v>1</v>
      </c>
      <c r="J36" s="57">
        <f t="shared" ref="J36:J38" si="11">I36/H36</f>
        <v>0.33333333333333331</v>
      </c>
    </row>
    <row r="37" spans="2:10" x14ac:dyDescent="0.3">
      <c r="B37" s="56">
        <v>2</v>
      </c>
      <c r="C37" s="50">
        <f>K18</f>
        <v>103.30000000000038</v>
      </c>
      <c r="D37" s="50">
        <f>L18</f>
        <v>31.970000000000013</v>
      </c>
      <c r="E37" s="57">
        <f>D37/C37</f>
        <v>0.30948693126815002</v>
      </c>
      <c r="F37" s="56"/>
      <c r="G37" s="56">
        <v>2</v>
      </c>
      <c r="H37" s="50">
        <f>Z18</f>
        <v>85.000000000000014</v>
      </c>
      <c r="I37" s="50">
        <f>AA18</f>
        <v>31.690000000000005</v>
      </c>
      <c r="J37" s="57">
        <f t="shared" si="11"/>
        <v>0.37282352941176472</v>
      </c>
    </row>
    <row r="38" spans="2:10" x14ac:dyDescent="0.3">
      <c r="B38" s="56" t="s">
        <v>50</v>
      </c>
      <c r="C38" s="50">
        <f>SUM(C36:C37)</f>
        <v>105.30000000000038</v>
      </c>
      <c r="D38" s="50">
        <f>SUM(D36:D37)</f>
        <v>32.970000000000013</v>
      </c>
      <c r="E38" s="57">
        <f>D38/C38</f>
        <v>0.31310541310541212</v>
      </c>
      <c r="F38" s="56"/>
      <c r="G38" s="56" t="s">
        <v>50</v>
      </c>
      <c r="H38" s="50">
        <f>SUM(H36:H37)</f>
        <v>88.000000000000014</v>
      </c>
      <c r="I38" s="50">
        <f>SUM(I36:I37)</f>
        <v>32.690000000000005</v>
      </c>
      <c r="J38" s="57">
        <f t="shared" si="11"/>
        <v>0.37147727272727271</v>
      </c>
    </row>
    <row r="39" spans="2:10" x14ac:dyDescent="0.3">
      <c r="B39" s="65" t="s">
        <v>53</v>
      </c>
      <c r="C39" s="65"/>
      <c r="D39" s="65"/>
      <c r="E39" s="65"/>
      <c r="F39" s="65"/>
      <c r="G39" s="65"/>
      <c r="H39" s="65"/>
      <c r="I39" s="65"/>
      <c r="J39" s="56"/>
    </row>
    <row r="40" spans="2:10" x14ac:dyDescent="0.3">
      <c r="B40" s="58" t="s">
        <v>47</v>
      </c>
      <c r="C40" s="58" t="s">
        <v>48</v>
      </c>
      <c r="D40" s="58" t="s">
        <v>49</v>
      </c>
      <c r="E40" s="52" t="s">
        <v>41</v>
      </c>
      <c r="F40" s="59"/>
      <c r="G40" s="58" t="s">
        <v>47</v>
      </c>
      <c r="H40" s="58" t="s">
        <v>48</v>
      </c>
      <c r="I40" s="58" t="s">
        <v>49</v>
      </c>
      <c r="J40" s="52" t="s">
        <v>41</v>
      </c>
    </row>
    <row r="41" spans="2:10" x14ac:dyDescent="0.3">
      <c r="B41" s="56">
        <v>1</v>
      </c>
      <c r="C41" s="50">
        <f>K13</f>
        <v>0</v>
      </c>
      <c r="D41" s="50">
        <f>L13</f>
        <v>0</v>
      </c>
      <c r="E41" s="57" t="e">
        <f>D41/C41</f>
        <v>#DIV/0!</v>
      </c>
      <c r="F41" s="56"/>
      <c r="G41" s="56">
        <v>1</v>
      </c>
      <c r="H41" s="50">
        <f>Z13</f>
        <v>11.86</v>
      </c>
      <c r="I41" s="50">
        <f>AA13</f>
        <v>3.86</v>
      </c>
      <c r="J41" s="57">
        <f t="shared" ref="J41:J43" si="12">I41/H41</f>
        <v>0.32546374367622261</v>
      </c>
    </row>
    <row r="42" spans="2:10" x14ac:dyDescent="0.3">
      <c r="B42" s="56">
        <v>2</v>
      </c>
      <c r="C42" s="50">
        <f>K19</f>
        <v>276.00000000000023</v>
      </c>
      <c r="D42" s="50">
        <f>L19</f>
        <v>65.970000000000013</v>
      </c>
      <c r="E42" s="57">
        <f>D42/C42</f>
        <v>0.23902173913043465</v>
      </c>
      <c r="F42" s="56"/>
      <c r="G42" s="56">
        <v>2</v>
      </c>
      <c r="H42" s="50">
        <f>Z19</f>
        <v>48.140000000000015</v>
      </c>
      <c r="I42" s="50">
        <f>AA19</f>
        <v>20.830000000000005</v>
      </c>
      <c r="J42" s="57">
        <f t="shared" si="12"/>
        <v>0.43269630245118401</v>
      </c>
    </row>
    <row r="43" spans="2:10" x14ac:dyDescent="0.3">
      <c r="B43" s="56" t="s">
        <v>50</v>
      </c>
      <c r="C43" s="50">
        <f>SUM(C41:C42)</f>
        <v>276.00000000000023</v>
      </c>
      <c r="D43" s="50">
        <f>SUM(D41:D42)</f>
        <v>65.970000000000013</v>
      </c>
      <c r="E43" s="57">
        <f>D43/C43</f>
        <v>0.23902173913043465</v>
      </c>
      <c r="F43" s="56"/>
      <c r="G43" s="56" t="s">
        <v>50</v>
      </c>
      <c r="H43" s="50">
        <f>SUM(H41:H42)</f>
        <v>60.000000000000014</v>
      </c>
      <c r="I43" s="50">
        <f>SUM(I41:I42)</f>
        <v>24.690000000000005</v>
      </c>
      <c r="J43" s="57">
        <f t="shared" si="12"/>
        <v>0.41149999999999998</v>
      </c>
    </row>
  </sheetData>
  <mergeCells count="13">
    <mergeCell ref="B29:I29"/>
    <mergeCell ref="B34:I34"/>
    <mergeCell ref="B39:I39"/>
    <mergeCell ref="B15:E15"/>
    <mergeCell ref="Q15:T15"/>
    <mergeCell ref="C23:D23"/>
    <mergeCell ref="H23:I23"/>
    <mergeCell ref="B24:I24"/>
    <mergeCell ref="B1:E1"/>
    <mergeCell ref="P1:S1"/>
    <mergeCell ref="B4:G4"/>
    <mergeCell ref="B9:E9"/>
    <mergeCell ref="Q9:T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2BE17-239F-4A20-BF85-2D92AD6F2F37}">
  <dimension ref="A1:AG43"/>
  <sheetViews>
    <sheetView workbookViewId="0">
      <selection activeCell="Q37" sqref="Q37"/>
    </sheetView>
  </sheetViews>
  <sheetFormatPr defaultRowHeight="14.4" x14ac:dyDescent="0.3"/>
  <cols>
    <col min="1" max="1" width="13.21875" customWidth="1"/>
    <col min="2" max="2" width="8.88671875" bestFit="1" customWidth="1"/>
    <col min="3" max="3" width="10.21875" bestFit="1" customWidth="1"/>
    <col min="4" max="4" width="8.88671875" bestFit="1" customWidth="1"/>
    <col min="5" max="5" width="9.21875" bestFit="1" customWidth="1"/>
    <col min="7" max="7" width="10" customWidth="1"/>
    <col min="8" max="8" width="11.109375" customWidth="1"/>
    <col min="9" max="9" width="9" bestFit="1" customWidth="1"/>
    <col min="10" max="11" width="9.33203125" customWidth="1"/>
    <col min="12" max="12" width="9" customWidth="1"/>
    <col min="14" max="14" width="7.21875" style="5" customWidth="1"/>
    <col min="15" max="15" width="8.77734375" bestFit="1" customWidth="1"/>
    <col min="16" max="16" width="9.21875" bestFit="1" customWidth="1"/>
    <col min="17" max="18" width="8.77734375" bestFit="1" customWidth="1"/>
    <col min="19" max="19" width="9.21875" style="4" bestFit="1" customWidth="1"/>
    <col min="21" max="21" width="8.77734375"/>
    <col min="23" max="23" width="9.109375" customWidth="1"/>
  </cols>
  <sheetData>
    <row r="1" spans="1:33" x14ac:dyDescent="0.3">
      <c r="B1" s="61" t="s">
        <v>30</v>
      </c>
      <c r="C1" s="61"/>
      <c r="D1" s="61"/>
      <c r="E1" s="61"/>
      <c r="F1" s="1"/>
      <c r="G1" s="1"/>
      <c r="H1" s="1"/>
      <c r="I1" s="1"/>
      <c r="J1" s="1"/>
      <c r="K1" s="1"/>
      <c r="L1" s="1"/>
      <c r="O1" s="61" t="s">
        <v>31</v>
      </c>
      <c r="P1" s="61"/>
      <c r="Q1" s="61"/>
      <c r="R1" s="61"/>
    </row>
    <row r="2" spans="1:33" x14ac:dyDescent="0.3"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4"/>
      <c r="H2" s="13"/>
      <c r="I2" s="4" t="s">
        <v>15</v>
      </c>
      <c r="J2" s="4"/>
      <c r="K2" s="4"/>
      <c r="L2" s="4"/>
      <c r="O2" s="3" t="s">
        <v>1</v>
      </c>
      <c r="P2" s="3" t="s">
        <v>2</v>
      </c>
      <c r="Q2" s="3" t="s">
        <v>3</v>
      </c>
      <c r="R2" s="3" t="s">
        <v>4</v>
      </c>
      <c r="S2" s="4" t="s">
        <v>5</v>
      </c>
      <c r="T2" s="4"/>
      <c r="V2" t="s">
        <v>14</v>
      </c>
      <c r="W2" s="4"/>
    </row>
    <row r="3" spans="1:33" s="11" customFormat="1" ht="28.8" x14ac:dyDescent="0.3">
      <c r="A3" s="39" t="s">
        <v>26</v>
      </c>
      <c r="B3" s="11">
        <v>25</v>
      </c>
      <c r="C3" s="11">
        <v>4063</v>
      </c>
      <c r="D3" s="11">
        <v>25</v>
      </c>
      <c r="E3" s="11">
        <v>670</v>
      </c>
      <c r="F3" s="13">
        <f>SUM(B3:E3)</f>
        <v>4783</v>
      </c>
      <c r="G3" s="13"/>
      <c r="H3" s="13"/>
      <c r="I3" s="23">
        <f>SUM(B3:C3)</f>
        <v>4088</v>
      </c>
      <c r="J3" s="13"/>
      <c r="K3" s="13"/>
      <c r="L3" s="23"/>
      <c r="N3" s="5"/>
      <c r="O3" s="11">
        <v>201</v>
      </c>
      <c r="P3" s="11">
        <v>3506</v>
      </c>
      <c r="Q3" s="11">
        <v>171</v>
      </c>
      <c r="R3" s="11">
        <v>674</v>
      </c>
      <c r="S3" s="4">
        <f>SUM(O3:R3)</f>
        <v>4552</v>
      </c>
      <c r="T3" s="13"/>
      <c r="V3" s="10">
        <f>SUM(O3:P3)</f>
        <v>3707</v>
      </c>
    </row>
    <row r="4" spans="1:33" s="25" customFormat="1" ht="21" x14ac:dyDescent="0.4">
      <c r="B4" s="62" t="s">
        <v>13</v>
      </c>
      <c r="C4" s="62"/>
      <c r="D4" s="62"/>
      <c r="E4" s="62"/>
      <c r="F4" s="62"/>
      <c r="G4" s="62"/>
      <c r="H4" s="26"/>
      <c r="I4" s="26"/>
      <c r="J4" s="26"/>
      <c r="K4" s="26"/>
      <c r="L4" s="26"/>
      <c r="N4" s="27"/>
      <c r="U4" s="26"/>
    </row>
    <row r="5" spans="1:33" s="28" customFormat="1" ht="30" x14ac:dyDescent="0.4">
      <c r="A5" s="39" t="s">
        <v>42</v>
      </c>
      <c r="B5" s="14">
        <v>22.545454545454547</v>
      </c>
      <c r="C5" s="14">
        <v>4066.7045454545455</v>
      </c>
      <c r="D5" s="14">
        <v>21.295454545454547</v>
      </c>
      <c r="E5" s="14">
        <v>672.4545454545455</v>
      </c>
      <c r="F5" s="13">
        <f>SUM(B5:E5)</f>
        <v>4783</v>
      </c>
      <c r="G5" s="29"/>
      <c r="H5" s="29"/>
      <c r="I5" s="13">
        <f>SUM(B5:C5)</f>
        <v>4089.25</v>
      </c>
      <c r="J5" s="29"/>
      <c r="K5" s="48" t="s">
        <v>40</v>
      </c>
      <c r="L5" s="42" t="s">
        <v>36</v>
      </c>
      <c r="M5" s="21" t="s">
        <v>41</v>
      </c>
      <c r="N5" s="5"/>
      <c r="O5" s="14">
        <v>196.53658536585365</v>
      </c>
      <c r="P5" s="14">
        <v>3504.4634146341464</v>
      </c>
      <c r="Q5" s="14">
        <v>172.53658536585365</v>
      </c>
      <c r="R5" s="14">
        <v>678.46341463414637</v>
      </c>
      <c r="S5" s="13">
        <f>SUM(O5:R5)</f>
        <v>4552</v>
      </c>
      <c r="V5" s="10">
        <f>SUM(O5:P5)</f>
        <v>3701</v>
      </c>
      <c r="X5" s="48" t="s">
        <v>40</v>
      </c>
      <c r="Y5" s="42" t="s">
        <v>36</v>
      </c>
      <c r="Z5" s="21" t="s">
        <v>41</v>
      </c>
    </row>
    <row r="6" spans="1:33" s="28" customFormat="1" ht="21" x14ac:dyDescent="0.4">
      <c r="B6" s="29"/>
      <c r="C6" s="29"/>
      <c r="D6" s="29"/>
      <c r="E6" s="29"/>
      <c r="F6" s="29"/>
      <c r="G6" s="29"/>
      <c r="H6" s="29"/>
      <c r="I6" s="29"/>
      <c r="J6" s="29"/>
      <c r="K6" s="48">
        <f>B5+D5</f>
        <v>43.840909090909093</v>
      </c>
      <c r="L6" s="48">
        <f>B5</f>
        <v>22.545454545454547</v>
      </c>
      <c r="M6" s="49">
        <f>L6/K6</f>
        <v>0.51425609123898397</v>
      </c>
      <c r="N6" s="5"/>
      <c r="X6" s="48">
        <f>O5+Q5</f>
        <v>369.07317073170731</v>
      </c>
      <c r="Y6" s="48">
        <f>O5</f>
        <v>196.53658536585365</v>
      </c>
      <c r="Z6" s="49">
        <f>Y6/X6</f>
        <v>0.53251387787470261</v>
      </c>
    </row>
    <row r="7" spans="1:33" s="28" customFormat="1" ht="21" x14ac:dyDescent="0.4">
      <c r="B7" s="29"/>
      <c r="C7" s="29"/>
      <c r="D7" s="29"/>
      <c r="E7" s="29"/>
      <c r="F7" s="29"/>
      <c r="G7" s="29"/>
      <c r="H7" s="29"/>
      <c r="I7" s="29"/>
      <c r="J7" s="29"/>
      <c r="K7" s="48">
        <f>C5+E5</f>
        <v>4739.159090909091</v>
      </c>
      <c r="L7" s="48">
        <f>E5</f>
        <v>672.4545454545455</v>
      </c>
      <c r="M7" s="49">
        <f>L7/K7</f>
        <v>0.14189322041213678</v>
      </c>
      <c r="N7" s="5"/>
      <c r="X7" s="48">
        <f>P5+R5</f>
        <v>4182.9268292682927</v>
      </c>
      <c r="Y7" s="48">
        <f>R5</f>
        <v>678.46341463414637</v>
      </c>
      <c r="Z7" s="49">
        <f>Y7/X7</f>
        <v>0.16219825072886299</v>
      </c>
    </row>
    <row r="8" spans="1:33" s="28" customFormat="1" ht="21" x14ac:dyDescent="0.4"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N8" s="5"/>
    </row>
    <row r="9" spans="1:33" s="28" customFormat="1" ht="21" x14ac:dyDescent="0.4">
      <c r="A9" s="40"/>
      <c r="B9" s="63" t="s">
        <v>32</v>
      </c>
      <c r="C9" s="63"/>
      <c r="D9" s="63"/>
      <c r="E9" s="63"/>
      <c r="F9" s="4" t="s">
        <v>33</v>
      </c>
      <c r="G9" s="4" t="s">
        <v>34</v>
      </c>
      <c r="H9" s="13" t="s">
        <v>18</v>
      </c>
      <c r="I9" s="4" t="s">
        <v>15</v>
      </c>
      <c r="J9" s="4" t="s">
        <v>19</v>
      </c>
      <c r="K9" s="42" t="s">
        <v>35</v>
      </c>
      <c r="L9" s="42" t="s">
        <v>36</v>
      </c>
      <c r="M9" s="21" t="s">
        <v>41</v>
      </c>
      <c r="N9" s="5"/>
      <c r="O9" s="63" t="s">
        <v>32</v>
      </c>
      <c r="P9" s="63"/>
      <c r="Q9" s="63"/>
      <c r="R9" s="63"/>
      <c r="S9" s="4" t="s">
        <v>33</v>
      </c>
      <c r="T9" s="4" t="s">
        <v>34</v>
      </c>
      <c r="U9" s="13" t="s">
        <v>18</v>
      </c>
      <c r="V9" s="4" t="s">
        <v>15</v>
      </c>
      <c r="W9" s="4" t="s">
        <v>19</v>
      </c>
      <c r="X9" s="42" t="s">
        <v>35</v>
      </c>
      <c r="Y9" s="42" t="s">
        <v>36</v>
      </c>
      <c r="Z9" s="21" t="s">
        <v>41</v>
      </c>
      <c r="AF9" s="41"/>
      <c r="AG9" s="11"/>
    </row>
    <row r="10" spans="1:33" x14ac:dyDescent="0.3">
      <c r="A10" s="7" t="s">
        <v>6</v>
      </c>
      <c r="I10" s="10">
        <f>SUM(B5:C5)</f>
        <v>4089.25</v>
      </c>
      <c r="K10" s="20"/>
      <c r="L10" s="20"/>
      <c r="S10"/>
      <c r="V10" s="20">
        <f>SUM(O5:P5)</f>
        <v>3701</v>
      </c>
    </row>
    <row r="11" spans="1:33" x14ac:dyDescent="0.3">
      <c r="A11" t="s">
        <v>7</v>
      </c>
      <c r="B11" s="12">
        <v>2</v>
      </c>
      <c r="C11" s="12">
        <v>2377</v>
      </c>
      <c r="D11" s="8">
        <v>3</v>
      </c>
      <c r="E11" s="8">
        <v>237</v>
      </c>
      <c r="F11" s="13">
        <f>SUM(B11:E11)</f>
        <v>2619</v>
      </c>
      <c r="G11" s="31">
        <f>F11/F5</f>
        <v>0.54756429019443864</v>
      </c>
      <c r="H11" s="46">
        <f t="shared" ref="H11:H13" si="0">I11/F11</f>
        <v>0.90836197021764031</v>
      </c>
      <c r="I11" s="23">
        <f>SUM(B11:C11)</f>
        <v>2379</v>
      </c>
      <c r="J11" s="24">
        <f>I11/I10</f>
        <v>0.58176927309408821</v>
      </c>
      <c r="K11" s="21">
        <f>B11+D11</f>
        <v>5</v>
      </c>
      <c r="L11" s="21">
        <f>B11</f>
        <v>2</v>
      </c>
      <c r="M11" s="18">
        <f>L11/K11</f>
        <v>0.4</v>
      </c>
      <c r="O11" s="12">
        <v>34</v>
      </c>
      <c r="P11" s="12">
        <v>1640</v>
      </c>
      <c r="Q11" s="8">
        <v>11</v>
      </c>
      <c r="R11" s="8">
        <v>152</v>
      </c>
      <c r="S11" s="13">
        <f>SUM(O11:R11)</f>
        <v>1837</v>
      </c>
      <c r="T11" s="24">
        <f>S11/S5</f>
        <v>0.40355887521968364</v>
      </c>
      <c r="U11" s="43">
        <f t="shared" ref="U11:U13" si="1">V11/S11</f>
        <v>0.9112683723462166</v>
      </c>
      <c r="V11" s="10">
        <f>SUM(O11:P11)</f>
        <v>1674</v>
      </c>
      <c r="W11" s="18">
        <f>V11/V10</f>
        <v>0.45231018643609833</v>
      </c>
      <c r="X11" s="21">
        <f>O11+Q11</f>
        <v>45</v>
      </c>
      <c r="Y11" s="21">
        <f>O11</f>
        <v>34</v>
      </c>
      <c r="Z11" s="18">
        <f>Y11/X11</f>
        <v>0.75555555555555554</v>
      </c>
    </row>
    <row r="12" spans="1:33" x14ac:dyDescent="0.3">
      <c r="A12" t="s">
        <v>8</v>
      </c>
      <c r="B12" s="12">
        <v>5</v>
      </c>
      <c r="C12" s="12">
        <v>3530</v>
      </c>
      <c r="D12" s="8">
        <v>5</v>
      </c>
      <c r="E12" s="8">
        <v>481</v>
      </c>
      <c r="F12" s="13">
        <f>SUM(B12:E12)</f>
        <v>4021</v>
      </c>
      <c r="G12" s="24">
        <f>F12/F5</f>
        <v>0.84068576207401213</v>
      </c>
      <c r="H12" s="46">
        <f t="shared" si="0"/>
        <v>0.87913454364585919</v>
      </c>
      <c r="I12" s="23">
        <f>SUM(B12:C12)</f>
        <v>3535</v>
      </c>
      <c r="J12" s="24">
        <f>I12/I10</f>
        <v>0.86446169835544417</v>
      </c>
      <c r="K12" s="21">
        <f>B12+D12</f>
        <v>10</v>
      </c>
      <c r="L12" s="21">
        <f>B12</f>
        <v>5</v>
      </c>
      <c r="M12" s="18">
        <f>L12/K12</f>
        <v>0.5</v>
      </c>
      <c r="O12" s="12">
        <v>57</v>
      </c>
      <c r="P12" s="12">
        <v>2392</v>
      </c>
      <c r="Q12" s="8">
        <v>23.365853658536587</v>
      </c>
      <c r="R12" s="8">
        <v>278</v>
      </c>
      <c r="S12" s="13">
        <f>SUM(O12:R12)</f>
        <v>2750.3658536585367</v>
      </c>
      <c r="T12" s="24">
        <f>S12/S5</f>
        <v>0.60421042479317588</v>
      </c>
      <c r="U12" s="43">
        <f t="shared" si="1"/>
        <v>0.8904269941914601</v>
      </c>
      <c r="V12" s="10">
        <f>SUM(O12:P12)</f>
        <v>2449</v>
      </c>
      <c r="W12" s="18">
        <f>V12/V10</f>
        <v>0.66171305052688467</v>
      </c>
      <c r="X12" s="21">
        <f>O12+Q12</f>
        <v>80.365853658536594</v>
      </c>
      <c r="Y12" s="21">
        <f>O12</f>
        <v>57</v>
      </c>
      <c r="Z12" s="18">
        <f>Y12/X12</f>
        <v>0.70925644916540209</v>
      </c>
    </row>
    <row r="13" spans="1:33" x14ac:dyDescent="0.3">
      <c r="A13" t="s">
        <v>9</v>
      </c>
      <c r="B13" s="16">
        <v>18</v>
      </c>
      <c r="C13" s="12">
        <v>4021</v>
      </c>
      <c r="D13" s="8">
        <v>18</v>
      </c>
      <c r="E13" s="8">
        <v>652</v>
      </c>
      <c r="F13" s="13">
        <f>SUM(B13:E13)</f>
        <v>4709</v>
      </c>
      <c r="G13" s="24">
        <f>F13/F5</f>
        <v>0.98452853857411671</v>
      </c>
      <c r="H13" s="46">
        <f t="shared" si="0"/>
        <v>0.85771926098959439</v>
      </c>
      <c r="I13" s="23">
        <f>SUM(B13:C13)</f>
        <v>4039</v>
      </c>
      <c r="J13" s="24">
        <f>I13/I10</f>
        <v>0.98771168307146784</v>
      </c>
      <c r="K13" s="21">
        <f>B13+D13</f>
        <v>36</v>
      </c>
      <c r="L13" s="21">
        <f>B13</f>
        <v>18</v>
      </c>
      <c r="M13" s="18">
        <f>L13/K13</f>
        <v>0.5</v>
      </c>
      <c r="O13" s="12">
        <v>86.463414634146346</v>
      </c>
      <c r="P13" s="12">
        <v>2943.5365853658536</v>
      </c>
      <c r="Q13" s="8">
        <v>44.6</v>
      </c>
      <c r="R13" s="8">
        <v>431</v>
      </c>
      <c r="S13" s="13">
        <f>SUM(O13:R13)</f>
        <v>3505.6</v>
      </c>
      <c r="T13" s="24">
        <f>S13/S5</f>
        <v>0.7701230228471001</v>
      </c>
      <c r="U13" s="43">
        <f t="shared" si="1"/>
        <v>0.86433135554541307</v>
      </c>
      <c r="V13" s="10">
        <f>SUM(O13:P13)</f>
        <v>3030</v>
      </c>
      <c r="W13" s="18">
        <f>V13/V10</f>
        <v>0.81869764928397726</v>
      </c>
      <c r="X13" s="21">
        <f>O13+Q13</f>
        <v>131.06341463414634</v>
      </c>
      <c r="Y13" s="21">
        <f>O13</f>
        <v>86.463414634146346</v>
      </c>
      <c r="Z13" s="18">
        <f>Y13/X13</f>
        <v>0.65970671430698236</v>
      </c>
    </row>
    <row r="14" spans="1:33" x14ac:dyDescent="0.3">
      <c r="G14" s="24"/>
      <c r="J14" s="24"/>
      <c r="K14" s="24"/>
      <c r="O14" s="10"/>
      <c r="P14" s="10"/>
      <c r="S14" s="10"/>
      <c r="T14" s="24"/>
      <c r="V14" s="10"/>
    </row>
    <row r="15" spans="1:33" x14ac:dyDescent="0.3">
      <c r="B15" s="64" t="s">
        <v>37</v>
      </c>
      <c r="C15" s="64"/>
      <c r="D15" s="64"/>
      <c r="E15" s="64"/>
      <c r="F15" s="9"/>
      <c r="G15" s="9"/>
      <c r="H15" s="9"/>
      <c r="I15" s="9" t="s">
        <v>44</v>
      </c>
      <c r="J15" s="9"/>
      <c r="K15" s="45" t="s">
        <v>38</v>
      </c>
      <c r="L15" s="42" t="s">
        <v>36</v>
      </c>
      <c r="M15" s="21" t="s">
        <v>41</v>
      </c>
      <c r="N15" s="9"/>
      <c r="Q15" s="64" t="s">
        <v>37</v>
      </c>
      <c r="R15" s="64"/>
      <c r="S15" s="64"/>
      <c r="T15" s="64"/>
      <c r="U15" s="10"/>
      <c r="V15" s="9" t="s">
        <v>44</v>
      </c>
      <c r="X15" s="45" t="s">
        <v>38</v>
      </c>
      <c r="Y15" s="42" t="s">
        <v>36</v>
      </c>
      <c r="Z15" s="21" t="s">
        <v>41</v>
      </c>
      <c r="AC15" s="9"/>
    </row>
    <row r="16" spans="1:33" x14ac:dyDescent="0.3">
      <c r="A16" s="7" t="s">
        <v>20</v>
      </c>
      <c r="G16" s="24"/>
      <c r="I16" s="10">
        <f>SUM(D5:E5)</f>
        <v>693.75</v>
      </c>
      <c r="J16" s="24"/>
      <c r="K16" s="1"/>
      <c r="L16" s="1"/>
      <c r="T16" s="24"/>
      <c r="V16" s="20">
        <f>SUM(Q5:R5)</f>
        <v>851</v>
      </c>
      <c r="X16" s="10"/>
    </row>
    <row r="17" spans="1:26" x14ac:dyDescent="0.3">
      <c r="A17" t="s">
        <v>7</v>
      </c>
      <c r="B17" s="8">
        <f>B5-B11</f>
        <v>20.545454545454547</v>
      </c>
      <c r="C17" s="8">
        <f>C5-C11</f>
        <v>1689.7045454545455</v>
      </c>
      <c r="D17" s="12">
        <f>D5-D11</f>
        <v>18.295454545454547</v>
      </c>
      <c r="E17" s="12">
        <f>E5-E11</f>
        <v>435.4545454545455</v>
      </c>
      <c r="F17" s="13">
        <f>SUM(B17:E17)</f>
        <v>2164</v>
      </c>
      <c r="G17" s="24">
        <f>F17/F5</f>
        <v>0.45243570980556136</v>
      </c>
      <c r="H17" s="46">
        <f>I17/F17</f>
        <v>0.20968114602587803</v>
      </c>
      <c r="I17" s="13">
        <f>SUM(D17:E17)</f>
        <v>453.75000000000006</v>
      </c>
      <c r="J17" s="24">
        <f>I17/I16</f>
        <v>0.65405405405405415</v>
      </c>
      <c r="K17" s="21">
        <f>SUM(B17:E17)</f>
        <v>2164</v>
      </c>
      <c r="L17" s="21">
        <f>B17+E17</f>
        <v>456.00000000000006</v>
      </c>
      <c r="M17" s="18">
        <f>L17/K17</f>
        <v>0.21072088724584107</v>
      </c>
      <c r="O17" s="8">
        <f>O5-O11</f>
        <v>162.53658536585365</v>
      </c>
      <c r="P17" s="8">
        <f>P5-P11</f>
        <v>1864.4634146341464</v>
      </c>
      <c r="Q17" s="12">
        <f>Q5-Q11</f>
        <v>161.53658536585365</v>
      </c>
      <c r="R17" s="12">
        <f>R5-R11</f>
        <v>526.46341463414637</v>
      </c>
      <c r="S17" s="13">
        <f>SUM(O17:R17)</f>
        <v>2715</v>
      </c>
      <c r="T17" s="24">
        <f>S17/S5</f>
        <v>0.5964411247803163</v>
      </c>
      <c r="U17" s="43">
        <f>V17/S17</f>
        <v>0.25340699815837936</v>
      </c>
      <c r="V17" s="10">
        <f t="shared" ref="V17:V18" si="2">SUM(Q17:R17)</f>
        <v>688</v>
      </c>
      <c r="W17" s="24">
        <f>V17/V16</f>
        <v>0.80846063454759109</v>
      </c>
      <c r="X17" s="21">
        <f>SUM(O17:R17)</f>
        <v>2715</v>
      </c>
      <c r="Y17" s="21">
        <f>O17+R17</f>
        <v>689</v>
      </c>
      <c r="Z17" s="18">
        <f>Y17/X17</f>
        <v>0.25377532228360955</v>
      </c>
    </row>
    <row r="18" spans="1:26" x14ac:dyDescent="0.3">
      <c r="A18" t="s">
        <v>8</v>
      </c>
      <c r="B18" s="8">
        <f>B5-B12</f>
        <v>17.545454545454547</v>
      </c>
      <c r="C18" s="8">
        <f>C5-C12</f>
        <v>536.7045454545455</v>
      </c>
      <c r="D18" s="12">
        <f>D5-D12</f>
        <v>16.295454545454547</v>
      </c>
      <c r="E18" s="12">
        <f>E5-E12</f>
        <v>191.4545454545455</v>
      </c>
      <c r="F18" s="13">
        <f>SUM(B18:E18)</f>
        <v>762</v>
      </c>
      <c r="G18" s="24">
        <f>F18/F5</f>
        <v>0.15931423792598787</v>
      </c>
      <c r="H18" s="46">
        <f>I18/F18</f>
        <v>0.27263779527559062</v>
      </c>
      <c r="I18" s="13">
        <f t="shared" ref="I18" si="3">SUM(D18:E18)</f>
        <v>207.75000000000006</v>
      </c>
      <c r="J18" s="24">
        <f>I18/I16</f>
        <v>0.29945945945945956</v>
      </c>
      <c r="K18" s="21">
        <f>SUM(B18:E18)</f>
        <v>762</v>
      </c>
      <c r="L18" s="21">
        <f>B18+E18</f>
        <v>209.00000000000006</v>
      </c>
      <c r="M18" s="18">
        <f t="shared" ref="M18:M19" si="4">L18/K18</f>
        <v>0.2742782152230972</v>
      </c>
      <c r="O18" s="8">
        <f>O5-O12</f>
        <v>139.53658536585365</v>
      </c>
      <c r="P18" s="8">
        <f>P5-P12</f>
        <v>1112.4634146341464</v>
      </c>
      <c r="Q18" s="12">
        <f>Q5-Q12</f>
        <v>149.17073170731706</v>
      </c>
      <c r="R18" s="12">
        <f>R5-R12</f>
        <v>400.46341463414637</v>
      </c>
      <c r="S18" s="13">
        <f>SUM(O18:R18)</f>
        <v>1801.6341463414635</v>
      </c>
      <c r="T18" s="24">
        <f>S18/S5</f>
        <v>0.39578957520682417</v>
      </c>
      <c r="U18" s="43">
        <f>V18/S18</f>
        <v>0.30507533810768001</v>
      </c>
      <c r="V18" s="10">
        <f t="shared" si="2"/>
        <v>549.63414634146341</v>
      </c>
      <c r="W18" s="24">
        <f>V18/V16</f>
        <v>0.64586856209337651</v>
      </c>
      <c r="X18" s="21">
        <f>SUM(O18:R18)</f>
        <v>1801.6341463414635</v>
      </c>
      <c r="Y18" s="21">
        <f>O18+R18</f>
        <v>540</v>
      </c>
      <c r="Z18" s="18">
        <f t="shared" ref="Z18:Z19" si="5">Y18/X18</f>
        <v>0.29972788931457889</v>
      </c>
    </row>
    <row r="19" spans="1:26" x14ac:dyDescent="0.3">
      <c r="A19" t="s">
        <v>21</v>
      </c>
      <c r="B19" s="8">
        <f>B5-B13</f>
        <v>4.5454545454545467</v>
      </c>
      <c r="C19" s="8">
        <f>C5-C13</f>
        <v>45.704545454545496</v>
      </c>
      <c r="D19" s="12">
        <f>D5-D13</f>
        <v>3.2954545454545467</v>
      </c>
      <c r="E19" s="12">
        <f>E5-E13</f>
        <v>20.454545454545496</v>
      </c>
      <c r="F19" s="13">
        <f>SUM(B19:E19)</f>
        <v>74.000000000000085</v>
      </c>
      <c r="G19" s="24">
        <f>F19/F5</f>
        <v>1.5471461425883355E-2</v>
      </c>
      <c r="H19" s="46">
        <f>I19/F19</f>
        <v>0.32094594594594616</v>
      </c>
      <c r="I19" s="13">
        <f>SUM(D19:E19)</f>
        <v>23.750000000000043</v>
      </c>
      <c r="J19" s="24">
        <f>I19/I16</f>
        <v>3.4234234234234294E-2</v>
      </c>
      <c r="K19" s="21">
        <f>SUM(B19:E19)</f>
        <v>74.000000000000085</v>
      </c>
      <c r="L19" s="21">
        <f>B19+E19</f>
        <v>25.000000000000043</v>
      </c>
      <c r="M19">
        <f t="shared" si="4"/>
        <v>0.33783783783783805</v>
      </c>
      <c r="O19" s="8">
        <f>O5-O13</f>
        <v>110.07317073170731</v>
      </c>
      <c r="P19" s="8">
        <f>P5-P13</f>
        <v>560.92682926829275</v>
      </c>
      <c r="Q19" s="12">
        <f>Q5-Q13</f>
        <v>127.93658536585366</v>
      </c>
      <c r="R19" s="12">
        <f>R5-R13</f>
        <v>247.46341463414637</v>
      </c>
      <c r="S19" s="13">
        <f>SUM(O19:R19)</f>
        <v>1046.4000000000001</v>
      </c>
      <c r="T19" s="24">
        <f>S19/S5</f>
        <v>0.22987697715289984</v>
      </c>
      <c r="U19" s="43">
        <f>V19/S19</f>
        <v>0.35875382262996941</v>
      </c>
      <c r="V19" s="10">
        <f>SUM(Q19:R19)</f>
        <v>375.40000000000003</v>
      </c>
      <c r="W19" s="24">
        <f>V19/V16</f>
        <v>0.44112808460634551</v>
      </c>
      <c r="X19" s="21">
        <f>SUM(O19:R19)</f>
        <v>1046.4000000000001</v>
      </c>
      <c r="Y19" s="21">
        <f>O19+R19</f>
        <v>357.53658536585368</v>
      </c>
      <c r="Z19" s="18">
        <f t="shared" si="5"/>
        <v>0.34168251659580817</v>
      </c>
    </row>
    <row r="22" spans="1:26" x14ac:dyDescent="0.3">
      <c r="B22" s="11"/>
      <c r="C22" s="64"/>
      <c r="D22" s="64"/>
      <c r="E22" s="11"/>
      <c r="H22" s="64"/>
      <c r="I22" s="64"/>
    </row>
    <row r="23" spans="1:26" x14ac:dyDescent="0.3">
      <c r="B23" s="11"/>
      <c r="C23" s="64" t="s">
        <v>0</v>
      </c>
      <c r="D23" s="64"/>
      <c r="E23" s="11"/>
      <c r="H23" s="64" t="s">
        <v>45</v>
      </c>
      <c r="I23" s="64"/>
    </row>
    <row r="24" spans="1:26" x14ac:dyDescent="0.3">
      <c r="B24" s="64" t="s">
        <v>46</v>
      </c>
      <c r="C24" s="64"/>
      <c r="D24" s="64"/>
      <c r="E24" s="64"/>
      <c r="F24" s="64"/>
      <c r="G24" s="64"/>
      <c r="H24" s="64"/>
      <c r="I24" s="64"/>
    </row>
    <row r="25" spans="1:26" x14ac:dyDescent="0.3">
      <c r="B25" s="11" t="s">
        <v>47</v>
      </c>
      <c r="C25" s="11" t="s">
        <v>48</v>
      </c>
      <c r="D25" s="11" t="s">
        <v>49</v>
      </c>
      <c r="E25" s="52" t="s">
        <v>41</v>
      </c>
      <c r="F25" s="54"/>
      <c r="G25" s="11" t="s">
        <v>47</v>
      </c>
      <c r="H25" s="11" t="s">
        <v>48</v>
      </c>
      <c r="I25" s="11" t="s">
        <v>49</v>
      </c>
      <c r="J25" s="52" t="s">
        <v>41</v>
      </c>
    </row>
    <row r="26" spans="1:26" x14ac:dyDescent="0.3">
      <c r="B26">
        <v>1</v>
      </c>
      <c r="C26" s="10">
        <f>K6</f>
        <v>43.840909090909093</v>
      </c>
      <c r="D26" s="10">
        <f>L6</f>
        <v>22.545454545454547</v>
      </c>
      <c r="E26" s="18">
        <f>D26/C26</f>
        <v>0.51425609123898397</v>
      </c>
      <c r="F26" s="54"/>
      <c r="G26">
        <v>1</v>
      </c>
      <c r="H26" s="10">
        <f>X6</f>
        <v>369.07317073170731</v>
      </c>
      <c r="I26" s="10">
        <f>Y6</f>
        <v>196.53658536585365</v>
      </c>
      <c r="J26" s="18">
        <f>I26/H26</f>
        <v>0.53251387787470261</v>
      </c>
    </row>
    <row r="27" spans="1:26" x14ac:dyDescent="0.3">
      <c r="B27">
        <v>2</v>
      </c>
      <c r="C27" s="10">
        <f>K7</f>
        <v>4739.159090909091</v>
      </c>
      <c r="D27" s="10">
        <f>L7</f>
        <v>672.4545454545455</v>
      </c>
      <c r="E27" s="18">
        <f>D27/C27</f>
        <v>0.14189322041213678</v>
      </c>
      <c r="F27" s="55"/>
      <c r="G27">
        <v>2</v>
      </c>
      <c r="H27" s="10">
        <f>X7</f>
        <v>4182.9268292682927</v>
      </c>
      <c r="I27" s="10">
        <f>Y7</f>
        <v>678.46341463414637</v>
      </c>
      <c r="J27" s="18">
        <f>I27/H27</f>
        <v>0.16219825072886299</v>
      </c>
    </row>
    <row r="28" spans="1:26" x14ac:dyDescent="0.3">
      <c r="B28" t="s">
        <v>50</v>
      </c>
      <c r="C28" s="10">
        <f>SUM(C26:C27)</f>
        <v>4783</v>
      </c>
      <c r="D28" s="10">
        <f>SUM(D26:D27)</f>
        <v>695</v>
      </c>
      <c r="E28" s="18">
        <f>D28/C28</f>
        <v>0.14530629312147189</v>
      </c>
      <c r="F28" s="55"/>
      <c r="G28" t="s">
        <v>50</v>
      </c>
      <c r="H28" s="10">
        <f>SUM(H26:H27)</f>
        <v>4552</v>
      </c>
      <c r="I28" s="10">
        <f>SUM(I26:I27)</f>
        <v>875</v>
      </c>
      <c r="J28" s="18">
        <f>I28/H28</f>
        <v>0.19222319859402459</v>
      </c>
    </row>
    <row r="29" spans="1:26" x14ac:dyDescent="0.3">
      <c r="B29" s="64" t="s">
        <v>51</v>
      </c>
      <c r="C29" s="64"/>
      <c r="D29" s="64"/>
      <c r="E29" s="64"/>
      <c r="F29" s="64"/>
      <c r="G29" s="64"/>
      <c r="H29" s="64"/>
      <c r="I29" s="64"/>
    </row>
    <row r="30" spans="1:26" x14ac:dyDescent="0.3">
      <c r="B30" s="11" t="s">
        <v>47</v>
      </c>
      <c r="C30" s="11" t="s">
        <v>48</v>
      </c>
      <c r="D30" s="11" t="s">
        <v>49</v>
      </c>
      <c r="E30" s="52" t="s">
        <v>41</v>
      </c>
      <c r="F30" s="54"/>
      <c r="G30" s="11" t="s">
        <v>47</v>
      </c>
      <c r="H30" s="11" t="s">
        <v>48</v>
      </c>
      <c r="I30" s="11" t="s">
        <v>49</v>
      </c>
      <c r="J30" s="52" t="s">
        <v>41</v>
      </c>
    </row>
    <row r="31" spans="1:26" x14ac:dyDescent="0.3">
      <c r="B31">
        <v>1</v>
      </c>
      <c r="C31" s="10">
        <f>K11</f>
        <v>5</v>
      </c>
      <c r="D31" s="10">
        <f>L11</f>
        <v>2</v>
      </c>
      <c r="E31" s="18">
        <f>D31/C31</f>
        <v>0.4</v>
      </c>
      <c r="F31" s="1"/>
      <c r="G31">
        <v>1</v>
      </c>
      <c r="H31" s="50">
        <f>X11</f>
        <v>45</v>
      </c>
      <c r="I31" s="50">
        <f>Y11</f>
        <v>34</v>
      </c>
      <c r="J31" s="18">
        <f t="shared" ref="J31:J33" si="6">I31/H31</f>
        <v>0.75555555555555554</v>
      </c>
    </row>
    <row r="32" spans="1:26" x14ac:dyDescent="0.3">
      <c r="B32">
        <v>2</v>
      </c>
      <c r="C32" s="10">
        <f>K17</f>
        <v>2164</v>
      </c>
      <c r="D32" s="10">
        <f>L17</f>
        <v>456.00000000000006</v>
      </c>
      <c r="E32" s="18">
        <f>D32/C32</f>
        <v>0.21072088724584107</v>
      </c>
      <c r="F32" s="1"/>
      <c r="G32">
        <v>2</v>
      </c>
      <c r="H32" s="50">
        <f>X17</f>
        <v>2715</v>
      </c>
      <c r="I32" s="50">
        <f>Y17</f>
        <v>689</v>
      </c>
      <c r="J32" s="18">
        <f t="shared" si="6"/>
        <v>0.25377532228360955</v>
      </c>
    </row>
    <row r="33" spans="2:10" x14ac:dyDescent="0.3">
      <c r="B33" t="s">
        <v>50</v>
      </c>
      <c r="C33" s="10">
        <f>SUM(C31:C32)</f>
        <v>2169</v>
      </c>
      <c r="D33" s="10">
        <f>SUM(D31:D32)</f>
        <v>458.00000000000006</v>
      </c>
      <c r="E33" s="18">
        <f>D33/C33</f>
        <v>0.21115721530659293</v>
      </c>
      <c r="F33" s="1"/>
      <c r="G33" t="s">
        <v>50</v>
      </c>
      <c r="H33" s="10">
        <f>SUM(H31:H32)</f>
        <v>2760</v>
      </c>
      <c r="I33" s="10">
        <f>SUM(I31:I32)</f>
        <v>723</v>
      </c>
      <c r="J33" s="18">
        <f t="shared" si="6"/>
        <v>0.26195652173913042</v>
      </c>
    </row>
    <row r="34" spans="2:10" x14ac:dyDescent="0.3">
      <c r="B34" s="64" t="s">
        <v>52</v>
      </c>
      <c r="C34" s="64"/>
      <c r="D34" s="64"/>
      <c r="E34" s="64"/>
      <c r="F34" s="64"/>
      <c r="G34" s="64"/>
      <c r="H34" s="64"/>
      <c r="I34" s="64"/>
      <c r="J34" s="1"/>
    </row>
    <row r="35" spans="2:10" x14ac:dyDescent="0.3">
      <c r="B35" s="11" t="s">
        <v>47</v>
      </c>
      <c r="C35" s="11" t="s">
        <v>48</v>
      </c>
      <c r="D35" s="11" t="s">
        <v>49</v>
      </c>
      <c r="E35" s="52" t="s">
        <v>41</v>
      </c>
      <c r="F35" s="54"/>
      <c r="G35" s="11" t="s">
        <v>47</v>
      </c>
      <c r="H35" s="11" t="s">
        <v>48</v>
      </c>
      <c r="I35" s="11" t="s">
        <v>49</v>
      </c>
      <c r="J35" s="52" t="s">
        <v>41</v>
      </c>
    </row>
    <row r="36" spans="2:10" x14ac:dyDescent="0.3">
      <c r="B36" s="56">
        <v>1</v>
      </c>
      <c r="C36" s="50">
        <f>K12</f>
        <v>10</v>
      </c>
      <c r="D36" s="50">
        <f>L12</f>
        <v>5</v>
      </c>
      <c r="E36" s="57">
        <f>D36/C36</f>
        <v>0.5</v>
      </c>
      <c r="F36" s="56"/>
      <c r="G36" s="56">
        <v>1</v>
      </c>
      <c r="H36" s="50">
        <f>X12</f>
        <v>80.365853658536594</v>
      </c>
      <c r="I36" s="50">
        <f>Y12</f>
        <v>57</v>
      </c>
      <c r="J36" s="57">
        <f t="shared" ref="J36:J38" si="7">I36/H36</f>
        <v>0.70925644916540209</v>
      </c>
    </row>
    <row r="37" spans="2:10" x14ac:dyDescent="0.3">
      <c r="B37" s="56">
        <v>2</v>
      </c>
      <c r="C37" s="50">
        <f>K18</f>
        <v>762</v>
      </c>
      <c r="D37" s="50">
        <f>L18</f>
        <v>209.00000000000006</v>
      </c>
      <c r="E37" s="57">
        <f>D37/C37</f>
        <v>0.2742782152230972</v>
      </c>
      <c r="F37" s="56"/>
      <c r="G37" s="56">
        <v>2</v>
      </c>
      <c r="H37" s="50">
        <f>X18</f>
        <v>1801.6341463414635</v>
      </c>
      <c r="I37" s="50">
        <f>Y18</f>
        <v>540</v>
      </c>
      <c r="J37" s="57">
        <f t="shared" si="7"/>
        <v>0.29972788931457889</v>
      </c>
    </row>
    <row r="38" spans="2:10" x14ac:dyDescent="0.3">
      <c r="B38" s="56" t="s">
        <v>50</v>
      </c>
      <c r="C38" s="50">
        <f>SUM(C36:C37)</f>
        <v>772</v>
      </c>
      <c r="D38" s="50">
        <f>SUM(D36:D37)</f>
        <v>214.00000000000006</v>
      </c>
      <c r="E38" s="57">
        <f>D38/C38</f>
        <v>0.2772020725388602</v>
      </c>
      <c r="F38" s="56"/>
      <c r="G38" s="56" t="s">
        <v>50</v>
      </c>
      <c r="H38" s="50">
        <f>SUM(H36:H37)</f>
        <v>1882</v>
      </c>
      <c r="I38" s="50">
        <f>SUM(I36:I37)</f>
        <v>597</v>
      </c>
      <c r="J38" s="57">
        <f t="shared" si="7"/>
        <v>0.31721572794899044</v>
      </c>
    </row>
    <row r="39" spans="2:10" x14ac:dyDescent="0.3">
      <c r="B39" s="65" t="s">
        <v>53</v>
      </c>
      <c r="C39" s="65"/>
      <c r="D39" s="65"/>
      <c r="E39" s="65"/>
      <c r="F39" s="65"/>
      <c r="G39" s="65"/>
      <c r="H39" s="65"/>
      <c r="I39" s="65"/>
      <c r="J39" s="56"/>
    </row>
    <row r="40" spans="2:10" x14ac:dyDescent="0.3">
      <c r="B40" s="58" t="s">
        <v>47</v>
      </c>
      <c r="C40" s="58" t="s">
        <v>48</v>
      </c>
      <c r="D40" s="58" t="s">
        <v>49</v>
      </c>
      <c r="E40" s="52" t="s">
        <v>41</v>
      </c>
      <c r="F40" s="59"/>
      <c r="G40" s="58" t="s">
        <v>47</v>
      </c>
      <c r="H40" s="58" t="s">
        <v>48</v>
      </c>
      <c r="I40" s="58" t="s">
        <v>49</v>
      </c>
      <c r="J40" s="52" t="s">
        <v>41</v>
      </c>
    </row>
    <row r="41" spans="2:10" x14ac:dyDescent="0.3">
      <c r="B41" s="56">
        <v>1</v>
      </c>
      <c r="C41" s="50">
        <f>K13</f>
        <v>36</v>
      </c>
      <c r="D41" s="50">
        <f>L13</f>
        <v>18</v>
      </c>
      <c r="E41" s="57">
        <f>D41/C41</f>
        <v>0.5</v>
      </c>
      <c r="F41" s="56"/>
      <c r="G41" s="56">
        <v>1</v>
      </c>
      <c r="H41" s="50">
        <f>X13</f>
        <v>131.06341463414634</v>
      </c>
      <c r="I41" s="50">
        <f>Y13</f>
        <v>86.463414634146346</v>
      </c>
      <c r="J41" s="57">
        <f t="shared" ref="J41:J43" si="8">I41/H41</f>
        <v>0.65970671430698236</v>
      </c>
    </row>
    <row r="42" spans="2:10" x14ac:dyDescent="0.3">
      <c r="B42" s="56">
        <v>2</v>
      </c>
      <c r="C42" s="50">
        <f>K19</f>
        <v>74.000000000000085</v>
      </c>
      <c r="D42" s="50">
        <f>L19</f>
        <v>25.000000000000043</v>
      </c>
      <c r="E42" s="57">
        <f>D42/C42</f>
        <v>0.33783783783783805</v>
      </c>
      <c r="F42" s="56"/>
      <c r="G42" s="56">
        <v>2</v>
      </c>
      <c r="H42" s="50">
        <f>X19</f>
        <v>1046.4000000000001</v>
      </c>
      <c r="I42" s="50">
        <f>Y19</f>
        <v>357.53658536585368</v>
      </c>
      <c r="J42" s="57">
        <f t="shared" si="8"/>
        <v>0.34168251659580817</v>
      </c>
    </row>
    <row r="43" spans="2:10" x14ac:dyDescent="0.3">
      <c r="B43" s="56" t="s">
        <v>50</v>
      </c>
      <c r="C43" s="50">
        <f>SUM(C41:C42)</f>
        <v>110.00000000000009</v>
      </c>
      <c r="D43" s="50">
        <f>SUM(D41:D42)</f>
        <v>43.000000000000043</v>
      </c>
      <c r="E43" s="57">
        <f>D43/C43</f>
        <v>0.39090909090909098</v>
      </c>
      <c r="F43" s="56"/>
      <c r="G43" s="56" t="s">
        <v>50</v>
      </c>
      <c r="H43" s="50">
        <f>SUM(H41:H42)</f>
        <v>1177.4634146341464</v>
      </c>
      <c r="I43" s="50">
        <f>SUM(I41:I42)</f>
        <v>444</v>
      </c>
      <c r="J43" s="57">
        <f t="shared" si="8"/>
        <v>0.37708177976634349</v>
      </c>
    </row>
  </sheetData>
  <mergeCells count="15">
    <mergeCell ref="B1:E1"/>
    <mergeCell ref="O1:R1"/>
    <mergeCell ref="B4:G4"/>
    <mergeCell ref="B9:E9"/>
    <mergeCell ref="B39:I39"/>
    <mergeCell ref="O9:R9"/>
    <mergeCell ref="C23:D23"/>
    <mergeCell ref="H23:I23"/>
    <mergeCell ref="B24:I24"/>
    <mergeCell ref="B29:I29"/>
    <mergeCell ref="B34:I34"/>
    <mergeCell ref="B15:E15"/>
    <mergeCell ref="Q15:T15"/>
    <mergeCell ref="C22:D22"/>
    <mergeCell ref="H22:I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3B52-C35E-446B-B149-83C7F965D318}">
  <dimension ref="A1:AF43"/>
  <sheetViews>
    <sheetView tabSelected="1" workbookViewId="0">
      <selection activeCell="F13" sqref="F13"/>
    </sheetView>
  </sheetViews>
  <sheetFormatPr defaultRowHeight="14.4" x14ac:dyDescent="0.3"/>
  <cols>
    <col min="1" max="1" width="12.6640625" customWidth="1"/>
    <col min="7" max="7" width="12.21875" customWidth="1"/>
    <col min="8" max="8" width="8.77734375"/>
    <col min="14" max="14" width="5.21875" style="5" customWidth="1"/>
    <col min="15" max="15" width="8.77734375" bestFit="1" customWidth="1"/>
    <col min="16" max="17" width="9.5546875" bestFit="1" customWidth="1"/>
    <col min="18" max="18" width="8.77734375" bestFit="1" customWidth="1"/>
    <col min="19" max="19" width="9.5546875" bestFit="1" customWidth="1"/>
    <col min="21" max="21" width="8.77734375"/>
  </cols>
  <sheetData>
    <row r="1" spans="1:32" x14ac:dyDescent="0.3">
      <c r="B1" s="61" t="s">
        <v>28</v>
      </c>
      <c r="C1" s="61"/>
      <c r="D1" s="61"/>
      <c r="E1" s="61"/>
      <c r="F1" s="1"/>
      <c r="G1" s="1"/>
      <c r="H1" s="1"/>
      <c r="I1" s="1"/>
      <c r="J1" s="1"/>
      <c r="K1" s="1"/>
      <c r="L1" s="1"/>
      <c r="M1" s="1"/>
      <c r="N1" s="2"/>
      <c r="O1" s="61" t="s">
        <v>29</v>
      </c>
      <c r="P1" s="61"/>
      <c r="Q1" s="61"/>
      <c r="R1" s="61"/>
    </row>
    <row r="2" spans="1:32" x14ac:dyDescent="0.3"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4"/>
      <c r="H2" s="4"/>
      <c r="I2" s="4" t="s">
        <v>43</v>
      </c>
      <c r="J2" s="4"/>
      <c r="K2" s="4"/>
      <c r="L2" s="4"/>
      <c r="M2" s="4"/>
      <c r="O2" s="3" t="s">
        <v>1</v>
      </c>
      <c r="P2" s="3" t="s">
        <v>2</v>
      </c>
      <c r="Q2" s="3" t="s">
        <v>3</v>
      </c>
      <c r="R2" s="3" t="s">
        <v>4</v>
      </c>
      <c r="S2" s="4" t="s">
        <v>5</v>
      </c>
      <c r="T2" s="3" t="s">
        <v>12</v>
      </c>
      <c r="V2" s="4" t="s">
        <v>43</v>
      </c>
    </row>
    <row r="3" spans="1:32" s="11" customFormat="1" ht="43.2" x14ac:dyDescent="0.3">
      <c r="A3" s="39" t="s">
        <v>27</v>
      </c>
      <c r="B3" s="14">
        <v>124.05</v>
      </c>
      <c r="C3" s="14">
        <v>1727.29</v>
      </c>
      <c r="D3" s="14">
        <v>660.73</v>
      </c>
      <c r="E3" s="14">
        <v>58.93</v>
      </c>
      <c r="F3" s="14">
        <f>SUM(B3:E3)</f>
        <v>2570.9999999999995</v>
      </c>
      <c r="G3" s="14"/>
      <c r="H3" s="14"/>
      <c r="I3" s="51">
        <f>SUM(B3:C3)</f>
        <v>1851.34</v>
      </c>
      <c r="J3" s="14"/>
      <c r="K3" s="14"/>
      <c r="L3" s="14"/>
      <c r="M3" s="14"/>
      <c r="N3" s="5"/>
      <c r="O3" s="14">
        <v>138.04</v>
      </c>
      <c r="P3" s="14">
        <v>638.75</v>
      </c>
      <c r="Q3" s="14">
        <v>529.26</v>
      </c>
      <c r="R3" s="14">
        <v>24.95</v>
      </c>
      <c r="S3" s="14">
        <f>SUM(O3:R3)</f>
        <v>1331</v>
      </c>
      <c r="V3" s="50">
        <f>SUM(O3:P3)</f>
        <v>776.79</v>
      </c>
      <c r="X3" s="10">
        <f>SUM(Q3:R3)</f>
        <v>554.21</v>
      </c>
    </row>
    <row r="4" spans="1:32" s="25" customFormat="1" ht="21" x14ac:dyDescent="0.4">
      <c r="B4" s="62" t="s">
        <v>13</v>
      </c>
      <c r="C4" s="62"/>
      <c r="D4" s="62"/>
      <c r="E4" s="62"/>
      <c r="F4" s="62"/>
      <c r="G4" s="62"/>
      <c r="H4" s="26"/>
      <c r="I4" s="26"/>
      <c r="J4" s="26"/>
      <c r="K4" s="26"/>
      <c r="L4" s="26"/>
      <c r="M4" s="26"/>
      <c r="N4" s="27"/>
      <c r="U4" s="26"/>
    </row>
    <row r="5" spans="1:32" s="28" customFormat="1" ht="13.5" customHeight="1" x14ac:dyDescent="0.4">
      <c r="B5">
        <v>5</v>
      </c>
      <c r="C5">
        <v>2381</v>
      </c>
      <c r="D5" s="10">
        <v>7</v>
      </c>
      <c r="E5" s="10">
        <v>178</v>
      </c>
      <c r="F5" s="14">
        <f>SUM(B5:E5)</f>
        <v>2571</v>
      </c>
      <c r="G5" s="35"/>
      <c r="H5" s="29"/>
      <c r="I5" s="51">
        <f>SUM(B5:C5)</f>
        <v>2386</v>
      </c>
      <c r="J5" s="29"/>
      <c r="K5" s="48" t="s">
        <v>40</v>
      </c>
      <c r="L5" s="42" t="s">
        <v>36</v>
      </c>
      <c r="M5" s="21" t="s">
        <v>41</v>
      </c>
      <c r="N5" s="5"/>
      <c r="O5">
        <v>0</v>
      </c>
      <c r="P5">
        <v>1168</v>
      </c>
      <c r="Q5">
        <v>0</v>
      </c>
      <c r="R5">
        <v>163</v>
      </c>
      <c r="S5" s="14">
        <f>SUM(O5:R5)</f>
        <v>1331</v>
      </c>
      <c r="T5" s="35"/>
      <c r="V5" s="50">
        <f>SUM(O5:P5)</f>
        <v>1168</v>
      </c>
      <c r="X5" s="48" t="s">
        <v>40</v>
      </c>
      <c r="Y5" s="42" t="s">
        <v>36</v>
      </c>
      <c r="Z5" s="21" t="s">
        <v>41</v>
      </c>
    </row>
    <row r="6" spans="1:32" s="28" customFormat="1" ht="13.5" customHeight="1" x14ac:dyDescent="0.4">
      <c r="B6" s="32"/>
      <c r="C6" s="32"/>
      <c r="D6" s="32"/>
      <c r="E6" s="32"/>
      <c r="F6" s="33"/>
      <c r="G6" s="35"/>
      <c r="H6" s="29"/>
      <c r="I6" s="29"/>
      <c r="J6" s="29"/>
      <c r="K6" s="48">
        <f>B5+D5</f>
        <v>12</v>
      </c>
      <c r="L6" s="48">
        <f>B5</f>
        <v>5</v>
      </c>
      <c r="M6" s="49">
        <f>L6/K6</f>
        <v>0.41666666666666669</v>
      </c>
      <c r="N6" s="5"/>
      <c r="O6" s="32"/>
      <c r="P6" s="32"/>
      <c r="Q6" s="32"/>
      <c r="R6" s="32"/>
      <c r="S6" s="33"/>
      <c r="T6" s="35"/>
      <c r="X6" s="48">
        <f>O5+Q5</f>
        <v>0</v>
      </c>
      <c r="Y6" s="48">
        <f>O5</f>
        <v>0</v>
      </c>
      <c r="Z6" s="49">
        <v>0</v>
      </c>
    </row>
    <row r="7" spans="1:32" s="28" customFormat="1" ht="13.5" customHeight="1" x14ac:dyDescent="0.4">
      <c r="B7" s="32"/>
      <c r="C7" s="32"/>
      <c r="D7" s="32"/>
      <c r="E7" s="32"/>
      <c r="F7" s="33"/>
      <c r="G7" s="35"/>
      <c r="H7" s="29"/>
      <c r="I7" s="29"/>
      <c r="J7" s="29"/>
      <c r="K7" s="48">
        <f>C5+E5</f>
        <v>2559</v>
      </c>
      <c r="L7" s="48">
        <f>E5</f>
        <v>178</v>
      </c>
      <c r="M7" s="49">
        <f>L7/K7</f>
        <v>6.9558421258304026E-2</v>
      </c>
      <c r="N7" s="5"/>
      <c r="O7" s="32"/>
      <c r="P7" s="32"/>
      <c r="Q7" s="32"/>
      <c r="R7" s="32"/>
      <c r="S7" s="33"/>
      <c r="T7" s="35"/>
      <c r="X7" s="48">
        <f>P5+R5</f>
        <v>1331</v>
      </c>
      <c r="Y7" s="48">
        <f>R5</f>
        <v>163</v>
      </c>
      <c r="Z7" s="53">
        <f>Y7/X7</f>
        <v>0.12246431254695718</v>
      </c>
    </row>
    <row r="8" spans="1:32" s="28" customFormat="1" ht="13.5" customHeight="1" x14ac:dyDescent="0.4">
      <c r="B8" s="32"/>
      <c r="C8" s="32"/>
      <c r="D8" s="32"/>
      <c r="E8" s="32"/>
      <c r="F8" s="33"/>
      <c r="G8" s="35"/>
      <c r="H8" s="29"/>
      <c r="I8" s="29"/>
      <c r="J8" s="29"/>
      <c r="K8" s="29"/>
      <c r="L8" s="29"/>
      <c r="M8" s="29"/>
      <c r="N8" s="5"/>
      <c r="O8" s="32"/>
      <c r="P8" s="32"/>
      <c r="Q8" s="32"/>
      <c r="R8" s="32"/>
      <c r="S8" s="33"/>
      <c r="T8" s="35"/>
    </row>
    <row r="9" spans="1:32" s="28" customFormat="1" ht="21" x14ac:dyDescent="0.4">
      <c r="A9" s="40"/>
      <c r="B9" s="63" t="s">
        <v>32</v>
      </c>
      <c r="C9" s="63"/>
      <c r="D9" s="63"/>
      <c r="E9" s="63"/>
      <c r="F9" s="4" t="s">
        <v>33</v>
      </c>
      <c r="G9" s="4" t="s">
        <v>34</v>
      </c>
      <c r="H9" s="13" t="s">
        <v>18</v>
      </c>
      <c r="I9" s="4" t="s">
        <v>15</v>
      </c>
      <c r="J9" s="4" t="s">
        <v>19</v>
      </c>
      <c r="K9" s="42" t="s">
        <v>35</v>
      </c>
      <c r="L9" s="42" t="s">
        <v>36</v>
      </c>
      <c r="M9" s="21" t="s">
        <v>41</v>
      </c>
      <c r="N9" s="5"/>
      <c r="O9" s="63" t="s">
        <v>32</v>
      </c>
      <c r="P9" s="63"/>
      <c r="Q9" s="63"/>
      <c r="R9" s="63"/>
      <c r="S9" s="4" t="s">
        <v>33</v>
      </c>
      <c r="T9" s="4" t="s">
        <v>34</v>
      </c>
      <c r="U9" s="13" t="s">
        <v>18</v>
      </c>
      <c r="V9" s="4" t="s">
        <v>15</v>
      </c>
      <c r="W9" s="4" t="s">
        <v>19</v>
      </c>
      <c r="X9" s="42" t="s">
        <v>35</v>
      </c>
      <c r="Y9" s="42" t="s">
        <v>36</v>
      </c>
      <c r="Z9" s="21" t="s">
        <v>41</v>
      </c>
      <c r="AE9" s="41"/>
      <c r="AF9" s="11"/>
    </row>
    <row r="10" spans="1:32" x14ac:dyDescent="0.3">
      <c r="A10" s="7" t="s">
        <v>6</v>
      </c>
      <c r="F10" s="10"/>
      <c r="H10" s="19"/>
      <c r="U10" s="19" t="s">
        <v>17</v>
      </c>
      <c r="W10" t="s">
        <v>16</v>
      </c>
    </row>
    <row r="11" spans="1:32" x14ac:dyDescent="0.3">
      <c r="A11" t="s">
        <v>7</v>
      </c>
      <c r="B11" s="12">
        <v>0</v>
      </c>
      <c r="C11" s="66">
        <v>2263</v>
      </c>
      <c r="D11" s="8">
        <v>0</v>
      </c>
      <c r="E11" s="8">
        <v>142</v>
      </c>
      <c r="F11" s="14">
        <f>SUM(B11:E11)</f>
        <v>2405</v>
      </c>
      <c r="G11" s="24">
        <f>F11/2571</f>
        <v>0.93543368339167643</v>
      </c>
      <c r="H11" s="47">
        <f>I11/F11</f>
        <v>0.94095634095634095</v>
      </c>
      <c r="I11" s="14">
        <f>SUM(B11:C11)</f>
        <v>2263</v>
      </c>
      <c r="J11" s="24">
        <f>I11/I5</f>
        <v>0.94844928751047775</v>
      </c>
      <c r="K11" s="21">
        <f>B11+D11</f>
        <v>0</v>
      </c>
      <c r="L11" s="21">
        <f>B11</f>
        <v>0</v>
      </c>
      <c r="M11" s="18">
        <v>0</v>
      </c>
      <c r="O11" s="16">
        <v>0</v>
      </c>
      <c r="P11" s="66">
        <v>841</v>
      </c>
      <c r="Q11" s="8">
        <v>0</v>
      </c>
      <c r="R11" s="17">
        <v>64</v>
      </c>
      <c r="S11" s="14">
        <f>SUM(O11:R11)</f>
        <v>905</v>
      </c>
      <c r="T11" s="24">
        <f>S11/1331</f>
        <v>0.67993989481592787</v>
      </c>
      <c r="U11" s="43">
        <f>V11/S11</f>
        <v>0.92928176795580109</v>
      </c>
      <c r="V11" s="10">
        <f>SUM(O11:P11)</f>
        <v>841</v>
      </c>
      <c r="W11" s="24">
        <f>V11/V5</f>
        <v>0.72003424657534243</v>
      </c>
      <c r="X11" s="21">
        <f>O11+Q11</f>
        <v>0</v>
      </c>
      <c r="Y11" s="21">
        <f>O11</f>
        <v>0</v>
      </c>
      <c r="Z11" s="18">
        <v>0</v>
      </c>
      <c r="AB11" s="21"/>
      <c r="AC11" s="21"/>
      <c r="AD11" s="18"/>
    </row>
    <row r="12" spans="1:32" x14ac:dyDescent="0.3">
      <c r="A12" t="s">
        <v>8</v>
      </c>
      <c r="B12" s="12">
        <v>0</v>
      </c>
      <c r="C12" s="66">
        <v>2315</v>
      </c>
      <c r="D12" s="8">
        <v>0</v>
      </c>
      <c r="E12" s="8">
        <v>156</v>
      </c>
      <c r="F12" s="14">
        <f>SUM(B12:E12)</f>
        <v>2471</v>
      </c>
      <c r="G12" s="24">
        <f>F12/2571</f>
        <v>0.96110462854920264</v>
      </c>
      <c r="H12" s="47">
        <f>I12/F12</f>
        <v>0.93686766491299067</v>
      </c>
      <c r="I12" s="14">
        <f>SUM(B12:C12)</f>
        <v>2315</v>
      </c>
      <c r="J12" s="24">
        <f>I12/I5</f>
        <v>0.97024308466051967</v>
      </c>
      <c r="K12" s="21">
        <f>B12+D12</f>
        <v>0</v>
      </c>
      <c r="L12" s="21">
        <f>B12</f>
        <v>0</v>
      </c>
      <c r="M12" s="18">
        <v>0</v>
      </c>
      <c r="O12" s="16">
        <v>0</v>
      </c>
      <c r="P12" s="66">
        <v>1087</v>
      </c>
      <c r="Q12" s="8">
        <v>0</v>
      </c>
      <c r="R12" s="17">
        <v>135</v>
      </c>
      <c r="S12" s="14">
        <f>SUM(O12:R12)</f>
        <v>1222</v>
      </c>
      <c r="T12" s="24">
        <f>S12/1331</f>
        <v>0.91810668670172801</v>
      </c>
      <c r="U12" s="43">
        <f>V12/S12</f>
        <v>0.88952536824877249</v>
      </c>
      <c r="V12" s="10">
        <f>SUM(O12:P12)</f>
        <v>1087</v>
      </c>
      <c r="W12" s="24">
        <f>V12/V5</f>
        <v>0.93065068493150682</v>
      </c>
      <c r="X12" s="21">
        <f>O12+Q12</f>
        <v>0</v>
      </c>
      <c r="Y12" s="21">
        <f>O12</f>
        <v>0</v>
      </c>
      <c r="Z12" s="18">
        <v>0</v>
      </c>
      <c r="AB12" s="21"/>
      <c r="AC12" s="21"/>
      <c r="AD12" s="18"/>
    </row>
    <row r="13" spans="1:32" x14ac:dyDescent="0.3">
      <c r="A13" t="s">
        <v>9</v>
      </c>
      <c r="B13" s="12">
        <v>0</v>
      </c>
      <c r="C13" s="66">
        <v>2191</v>
      </c>
      <c r="D13" s="8">
        <v>0</v>
      </c>
      <c r="E13" s="8">
        <v>123</v>
      </c>
      <c r="F13" s="14" t="s">
        <v>54</v>
      </c>
      <c r="G13" s="24" t="e">
        <f>F13/2571</f>
        <v>#VALUE!</v>
      </c>
      <c r="H13" s="47" t="e">
        <f>I13/F13</f>
        <v>#VALUE!</v>
      </c>
      <c r="I13" s="14">
        <f>SUM(B13:C13)</f>
        <v>2191</v>
      </c>
      <c r="J13" s="24">
        <f>I13/I5</f>
        <v>0.91827326068734283</v>
      </c>
      <c r="K13" s="21">
        <f>B13+D13</f>
        <v>0</v>
      </c>
      <c r="L13" s="21">
        <f>B13</f>
        <v>0</v>
      </c>
      <c r="M13" s="18">
        <v>0</v>
      </c>
      <c r="O13" s="16">
        <v>0</v>
      </c>
      <c r="P13" s="66">
        <v>1126</v>
      </c>
      <c r="Q13" s="8">
        <v>0</v>
      </c>
      <c r="R13" s="17">
        <v>148</v>
      </c>
      <c r="S13" s="14">
        <f>SUM(O13:R13)</f>
        <v>1274</v>
      </c>
      <c r="T13" s="24">
        <f>S13/1331</f>
        <v>0.95717505634861011</v>
      </c>
      <c r="U13" s="43">
        <f>V13/S13</f>
        <v>0.8838304552590267</v>
      </c>
      <c r="V13" s="10">
        <f>SUM(O13:P13)</f>
        <v>1126</v>
      </c>
      <c r="W13" s="24">
        <f>V13/V5</f>
        <v>0.96404109589041098</v>
      </c>
      <c r="X13" s="21">
        <f>O13+Q13</f>
        <v>0</v>
      </c>
      <c r="Y13" s="21">
        <f>O13</f>
        <v>0</v>
      </c>
      <c r="Z13" s="18">
        <v>0</v>
      </c>
      <c r="AB13" s="21"/>
      <c r="AC13" s="21"/>
      <c r="AD13" s="18"/>
    </row>
    <row r="15" spans="1:32" x14ac:dyDescent="0.3">
      <c r="C15" s="10"/>
      <c r="F15" s="10"/>
    </row>
    <row r="16" spans="1:32" x14ac:dyDescent="0.3">
      <c r="A16" s="7" t="s">
        <v>10</v>
      </c>
      <c r="I16" s="10">
        <f>SUM(D5:E5)</f>
        <v>185</v>
      </c>
      <c r="V16">
        <f>SUM(Q5:R5)</f>
        <v>163</v>
      </c>
    </row>
    <row r="17" spans="1:26" x14ac:dyDescent="0.3">
      <c r="A17" t="s">
        <v>7</v>
      </c>
      <c r="B17" s="8">
        <f>B5-B11</f>
        <v>5</v>
      </c>
      <c r="C17" s="8">
        <f>C5-C11</f>
        <v>118</v>
      </c>
      <c r="D17" s="12">
        <f>D5-D11</f>
        <v>7</v>
      </c>
      <c r="E17" s="12">
        <f>E5-E11</f>
        <v>36</v>
      </c>
      <c r="F17">
        <v>162</v>
      </c>
      <c r="G17" s="24">
        <f>F17/F5</f>
        <v>6.3010501750291714E-2</v>
      </c>
      <c r="H17" s="47">
        <f t="shared" ref="H17:H19" si="0">I17/F17</f>
        <v>0.26543209876543211</v>
      </c>
      <c r="I17" s="34">
        <f t="shared" ref="I17:I19" si="1">SUM(D17:E17)</f>
        <v>43</v>
      </c>
      <c r="J17" s="24">
        <f>I17/I16</f>
        <v>0.23243243243243245</v>
      </c>
      <c r="K17" s="21">
        <f>SUM(B17:E17)</f>
        <v>166</v>
      </c>
      <c r="L17" s="21">
        <f>B17+E17</f>
        <v>41</v>
      </c>
      <c r="M17" s="18">
        <f>L17/K17</f>
        <v>0.24698795180722891</v>
      </c>
      <c r="O17" s="8">
        <f>O5-O11</f>
        <v>0</v>
      </c>
      <c r="P17" s="8">
        <f>P5-P11</f>
        <v>327</v>
      </c>
      <c r="Q17" s="12">
        <f>Q5-Q11</f>
        <v>0</v>
      </c>
      <c r="R17" s="12">
        <f>R5-R11</f>
        <v>99</v>
      </c>
      <c r="S17" s="14">
        <f>SUM(O17:R17)</f>
        <v>426</v>
      </c>
      <c r="T17" s="24">
        <f>S17/S5</f>
        <v>0.32006010518407213</v>
      </c>
      <c r="U17" s="43">
        <f t="shared" ref="U17:U18" si="2">V17/S17</f>
        <v>0.23239436619718309</v>
      </c>
      <c r="V17" s="10">
        <f>SUM(Q17:R17)</f>
        <v>99</v>
      </c>
      <c r="W17" s="24">
        <f>V17/V16</f>
        <v>0.6073619631901841</v>
      </c>
      <c r="X17" s="21">
        <f>SUM(O17:R17)</f>
        <v>426</v>
      </c>
      <c r="Y17" s="21">
        <f>O17+R17</f>
        <v>99</v>
      </c>
      <c r="Z17" s="18">
        <f>Y17/X17</f>
        <v>0.23239436619718309</v>
      </c>
    </row>
    <row r="18" spans="1:26" x14ac:dyDescent="0.3">
      <c r="A18" t="s">
        <v>8</v>
      </c>
      <c r="B18" s="8">
        <f>B5-B12</f>
        <v>5</v>
      </c>
      <c r="C18" s="8">
        <f>C5-C12</f>
        <v>66</v>
      </c>
      <c r="D18" s="12">
        <f>D5-D12</f>
        <v>7</v>
      </c>
      <c r="E18" s="12">
        <f>E5-E12</f>
        <v>22</v>
      </c>
      <c r="F18">
        <v>103</v>
      </c>
      <c r="G18" s="24">
        <f>F18/F5</f>
        <v>4.0062232594321276E-2</v>
      </c>
      <c r="H18" s="47">
        <f t="shared" si="0"/>
        <v>0.28155339805825241</v>
      </c>
      <c r="I18" s="34">
        <f t="shared" si="1"/>
        <v>29</v>
      </c>
      <c r="J18" s="24">
        <f>I18/I16</f>
        <v>0.15675675675675677</v>
      </c>
      <c r="K18" s="21">
        <f>SUM(B18:E18)</f>
        <v>100</v>
      </c>
      <c r="L18" s="21">
        <f>B18+E18</f>
        <v>27</v>
      </c>
      <c r="M18" s="18">
        <f t="shared" ref="M18:M19" si="3">L18/K18</f>
        <v>0.27</v>
      </c>
      <c r="O18" s="8">
        <f>O5-O12</f>
        <v>0</v>
      </c>
      <c r="P18" s="8">
        <f>P5-P12</f>
        <v>81</v>
      </c>
      <c r="Q18" s="12">
        <f>Q5-Q12</f>
        <v>0</v>
      </c>
      <c r="R18" s="12">
        <f>R5-R12</f>
        <v>28</v>
      </c>
      <c r="S18" s="14">
        <f>SUM(O18:R18)</f>
        <v>109</v>
      </c>
      <c r="T18" s="24">
        <f>S18/S5</f>
        <v>8.1893313298271972E-2</v>
      </c>
      <c r="U18" s="43">
        <f t="shared" si="2"/>
        <v>0.25688073394495414</v>
      </c>
      <c r="V18" s="10">
        <f>SUM(Q18:R18)</f>
        <v>28</v>
      </c>
      <c r="W18" s="24">
        <f>V18/V16</f>
        <v>0.17177914110429449</v>
      </c>
      <c r="X18" s="21">
        <f>SUM(O18:R18)</f>
        <v>109</v>
      </c>
      <c r="Y18" s="21">
        <f>O18+R18</f>
        <v>28</v>
      </c>
      <c r="Z18" s="18">
        <f t="shared" ref="Z18:Z19" si="4">Y18/X18</f>
        <v>0.25688073394495414</v>
      </c>
    </row>
    <row r="19" spans="1:26" x14ac:dyDescent="0.3">
      <c r="A19" t="s">
        <v>11</v>
      </c>
      <c r="B19" s="8">
        <f>B5-B13</f>
        <v>5</v>
      </c>
      <c r="C19" s="8">
        <f>C5-C13</f>
        <v>190</v>
      </c>
      <c r="D19" s="12">
        <f>D5-D13</f>
        <v>7</v>
      </c>
      <c r="E19" s="12">
        <f>E5-E13</f>
        <v>55</v>
      </c>
      <c r="F19">
        <v>259</v>
      </c>
      <c r="G19" s="24">
        <f>F19/F5</f>
        <v>0.10073901205756515</v>
      </c>
      <c r="H19" s="47">
        <f t="shared" si="0"/>
        <v>0.23938223938223938</v>
      </c>
      <c r="I19" s="34">
        <f t="shared" si="1"/>
        <v>62</v>
      </c>
      <c r="J19" s="24">
        <f>I19/I16</f>
        <v>0.33513513513513515</v>
      </c>
      <c r="K19" s="21">
        <f>SUM(B19:E19)</f>
        <v>257</v>
      </c>
      <c r="L19" s="21">
        <f>B19+E19</f>
        <v>60</v>
      </c>
      <c r="M19" s="18">
        <f t="shared" si="3"/>
        <v>0.23346303501945526</v>
      </c>
      <c r="O19" s="8">
        <f>O5-O13</f>
        <v>0</v>
      </c>
      <c r="P19" s="8">
        <f>P5-P13</f>
        <v>42</v>
      </c>
      <c r="Q19" s="12">
        <f>Q5-Q13</f>
        <v>0</v>
      </c>
      <c r="R19" s="12">
        <f>R5-R13</f>
        <v>15</v>
      </c>
      <c r="S19" s="14">
        <f>SUM(O19:R19)</f>
        <v>57</v>
      </c>
      <c r="T19" s="24">
        <f>S19/S5</f>
        <v>4.2824943651389932E-2</v>
      </c>
      <c r="U19" s="43">
        <f>V19/S19</f>
        <v>0.26315789473684209</v>
      </c>
      <c r="V19" s="10">
        <f>SUM(Q19:R19)</f>
        <v>15</v>
      </c>
      <c r="W19" s="24">
        <f>V19/V16</f>
        <v>9.202453987730061E-2</v>
      </c>
      <c r="X19" s="21">
        <f>SUM(O19:R19)</f>
        <v>57</v>
      </c>
      <c r="Y19" s="21">
        <f>O19+R19</f>
        <v>15</v>
      </c>
      <c r="Z19" s="18">
        <f t="shared" si="4"/>
        <v>0.26315789473684209</v>
      </c>
    </row>
    <row r="23" spans="1:26" x14ac:dyDescent="0.3">
      <c r="B23" s="11"/>
      <c r="C23" s="64" t="s">
        <v>0</v>
      </c>
      <c r="D23" s="64"/>
      <c r="E23" s="11"/>
      <c r="H23" s="64" t="s">
        <v>45</v>
      </c>
      <c r="I23" s="64"/>
    </row>
    <row r="24" spans="1:26" x14ac:dyDescent="0.3">
      <c r="B24" s="64" t="s">
        <v>46</v>
      </c>
      <c r="C24" s="64"/>
      <c r="D24" s="64"/>
      <c r="E24" s="64"/>
      <c r="F24" s="64"/>
      <c r="G24" s="64"/>
      <c r="H24" s="64"/>
      <c r="I24" s="64"/>
    </row>
    <row r="25" spans="1:26" x14ac:dyDescent="0.3">
      <c r="B25" s="11" t="s">
        <v>47</v>
      </c>
      <c r="C25" s="11" t="s">
        <v>48</v>
      </c>
      <c r="D25" s="11" t="s">
        <v>49</v>
      </c>
      <c r="E25" s="52" t="s">
        <v>41</v>
      </c>
      <c r="F25" s="54"/>
      <c r="G25" s="11" t="s">
        <v>47</v>
      </c>
      <c r="H25" s="11" t="s">
        <v>48</v>
      </c>
      <c r="I25" s="11" t="s">
        <v>49</v>
      </c>
      <c r="J25" s="52" t="s">
        <v>41</v>
      </c>
    </row>
    <row r="26" spans="1:26" x14ac:dyDescent="0.3">
      <c r="B26">
        <v>1</v>
      </c>
      <c r="C26" s="10">
        <f>K6</f>
        <v>12</v>
      </c>
      <c r="D26" s="10">
        <f>L6</f>
        <v>5</v>
      </c>
      <c r="E26" s="18">
        <f>D26/C26</f>
        <v>0.41666666666666669</v>
      </c>
      <c r="F26" s="54"/>
      <c r="G26">
        <v>1</v>
      </c>
      <c r="H26" s="10">
        <f>X6</f>
        <v>0</v>
      </c>
      <c r="I26" s="10">
        <f>Y6</f>
        <v>0</v>
      </c>
      <c r="J26" s="18">
        <v>0</v>
      </c>
    </row>
    <row r="27" spans="1:26" x14ac:dyDescent="0.3">
      <c r="B27">
        <v>2</v>
      </c>
      <c r="C27" s="10">
        <f>K7</f>
        <v>2559</v>
      </c>
      <c r="D27" s="10">
        <f>L7</f>
        <v>178</v>
      </c>
      <c r="E27" s="18">
        <f>D27/C27</f>
        <v>6.9558421258304026E-2</v>
      </c>
      <c r="F27" s="55"/>
      <c r="G27">
        <v>2</v>
      </c>
      <c r="H27" s="10">
        <f>X7</f>
        <v>1331</v>
      </c>
      <c r="I27" s="10">
        <f>Y7</f>
        <v>163</v>
      </c>
      <c r="J27" s="18">
        <f>I27/H27</f>
        <v>0.12246431254695718</v>
      </c>
    </row>
    <row r="28" spans="1:26" x14ac:dyDescent="0.3">
      <c r="B28" t="s">
        <v>50</v>
      </c>
      <c r="C28" s="10">
        <f>SUM(C26:C27)</f>
        <v>2571</v>
      </c>
      <c r="D28" s="10">
        <f>SUM(D26:D27)</f>
        <v>183</v>
      </c>
      <c r="E28" s="18">
        <f>D28/C28</f>
        <v>7.1178529754959155E-2</v>
      </c>
      <c r="F28" s="55"/>
      <c r="G28" t="s">
        <v>50</v>
      </c>
      <c r="H28" s="10">
        <f>SUM(H26:H27)</f>
        <v>1331</v>
      </c>
      <c r="I28" s="10">
        <f>SUM(I26:I27)</f>
        <v>163</v>
      </c>
      <c r="J28" s="18">
        <f>I28/H28</f>
        <v>0.12246431254695718</v>
      </c>
    </row>
    <row r="29" spans="1:26" x14ac:dyDescent="0.3">
      <c r="B29" s="64" t="s">
        <v>51</v>
      </c>
      <c r="C29" s="64"/>
      <c r="D29" s="64"/>
      <c r="E29" s="64"/>
      <c r="F29" s="64"/>
      <c r="G29" s="64"/>
      <c r="H29" s="64"/>
      <c r="I29" s="64"/>
    </row>
    <row r="30" spans="1:26" x14ac:dyDescent="0.3">
      <c r="B30" s="11" t="s">
        <v>47</v>
      </c>
      <c r="C30" s="11" t="s">
        <v>48</v>
      </c>
      <c r="D30" s="11" t="s">
        <v>49</v>
      </c>
      <c r="E30" s="52" t="s">
        <v>41</v>
      </c>
      <c r="F30" s="54"/>
      <c r="G30" s="11" t="s">
        <v>47</v>
      </c>
      <c r="H30" s="11" t="s">
        <v>48</v>
      </c>
      <c r="I30" s="11" t="s">
        <v>49</v>
      </c>
      <c r="J30" s="52" t="s">
        <v>41</v>
      </c>
    </row>
    <row r="31" spans="1:26" x14ac:dyDescent="0.3">
      <c r="B31">
        <v>1</v>
      </c>
      <c r="C31" s="10">
        <f>K11</f>
        <v>0</v>
      </c>
      <c r="D31" s="10">
        <f>L11</f>
        <v>0</v>
      </c>
      <c r="E31" s="18">
        <v>0</v>
      </c>
      <c r="F31" s="1"/>
      <c r="G31">
        <v>1</v>
      </c>
      <c r="H31" s="50">
        <f>X11</f>
        <v>0</v>
      </c>
      <c r="I31" s="50">
        <f>Y11</f>
        <v>0</v>
      </c>
      <c r="J31" s="18">
        <v>0</v>
      </c>
    </row>
    <row r="32" spans="1:26" x14ac:dyDescent="0.3">
      <c r="B32">
        <v>2</v>
      </c>
      <c r="C32" s="10">
        <f>K17</f>
        <v>166</v>
      </c>
      <c r="D32" s="10">
        <f>L17</f>
        <v>41</v>
      </c>
      <c r="E32" s="18">
        <f>D32/C32</f>
        <v>0.24698795180722891</v>
      </c>
      <c r="F32" s="1"/>
      <c r="G32">
        <v>2</v>
      </c>
      <c r="H32" s="50">
        <f>X17</f>
        <v>426</v>
      </c>
      <c r="I32" s="50">
        <f>Y17</f>
        <v>99</v>
      </c>
      <c r="J32" s="18">
        <f t="shared" ref="J32:J33" si="5">I32/H32</f>
        <v>0.23239436619718309</v>
      </c>
    </row>
    <row r="33" spans="2:10" x14ac:dyDescent="0.3">
      <c r="B33" t="s">
        <v>50</v>
      </c>
      <c r="C33" s="10">
        <f>SUM(C31:C32)</f>
        <v>166</v>
      </c>
      <c r="D33" s="10">
        <f>SUM(D31:D32)</f>
        <v>41</v>
      </c>
      <c r="E33" s="18">
        <f>D33/C33</f>
        <v>0.24698795180722891</v>
      </c>
      <c r="F33" s="1"/>
      <c r="G33" t="s">
        <v>50</v>
      </c>
      <c r="H33" s="10">
        <f>SUM(H31:H32)</f>
        <v>426</v>
      </c>
      <c r="I33" s="10">
        <f>SUM(I31:I32)</f>
        <v>99</v>
      </c>
      <c r="J33" s="18">
        <f t="shared" si="5"/>
        <v>0.23239436619718309</v>
      </c>
    </row>
    <row r="34" spans="2:10" x14ac:dyDescent="0.3">
      <c r="B34" s="64" t="s">
        <v>52</v>
      </c>
      <c r="C34" s="64"/>
      <c r="D34" s="64"/>
      <c r="E34" s="64"/>
      <c r="F34" s="64"/>
      <c r="G34" s="64"/>
      <c r="H34" s="64"/>
      <c r="I34" s="64"/>
      <c r="J34" s="1"/>
    </row>
    <row r="35" spans="2:10" x14ac:dyDescent="0.3">
      <c r="B35" s="11" t="s">
        <v>47</v>
      </c>
      <c r="C35" s="11" t="s">
        <v>48</v>
      </c>
      <c r="D35" s="11" t="s">
        <v>49</v>
      </c>
      <c r="E35" s="52" t="s">
        <v>41</v>
      </c>
      <c r="F35" s="54"/>
      <c r="G35" s="11" t="s">
        <v>47</v>
      </c>
      <c r="H35" s="11" t="s">
        <v>48</v>
      </c>
      <c r="I35" s="11" t="s">
        <v>49</v>
      </c>
      <c r="J35" s="52" t="s">
        <v>41</v>
      </c>
    </row>
    <row r="36" spans="2:10" x14ac:dyDescent="0.3">
      <c r="B36" s="56">
        <v>1</v>
      </c>
      <c r="C36" s="50">
        <f>K12</f>
        <v>0</v>
      </c>
      <c r="D36" s="50">
        <f>L12</f>
        <v>0</v>
      </c>
      <c r="E36" s="57">
        <v>0</v>
      </c>
      <c r="F36" s="56"/>
      <c r="G36" s="56">
        <v>1</v>
      </c>
      <c r="H36" s="50">
        <f>X12</f>
        <v>0</v>
      </c>
      <c r="I36" s="50">
        <f>Y12</f>
        <v>0</v>
      </c>
      <c r="J36" s="57">
        <v>0</v>
      </c>
    </row>
    <row r="37" spans="2:10" x14ac:dyDescent="0.3">
      <c r="B37" s="56">
        <v>2</v>
      </c>
      <c r="C37" s="50">
        <f>K18</f>
        <v>100</v>
      </c>
      <c r="D37" s="50">
        <f>L18</f>
        <v>27</v>
      </c>
      <c r="E37" s="57">
        <f>D37/C37</f>
        <v>0.27</v>
      </c>
      <c r="F37" s="56"/>
      <c r="G37" s="56">
        <v>2</v>
      </c>
      <c r="H37" s="50">
        <f>X18</f>
        <v>109</v>
      </c>
      <c r="I37" s="50">
        <f>Y18</f>
        <v>28</v>
      </c>
      <c r="J37" s="57">
        <f t="shared" ref="J37:J38" si="6">I37/H37</f>
        <v>0.25688073394495414</v>
      </c>
    </row>
    <row r="38" spans="2:10" x14ac:dyDescent="0.3">
      <c r="B38" s="56" t="s">
        <v>50</v>
      </c>
      <c r="C38" s="50">
        <f>SUM(C36:C37)</f>
        <v>100</v>
      </c>
      <c r="D38" s="50">
        <f>SUM(D36:D37)</f>
        <v>27</v>
      </c>
      <c r="E38" s="57">
        <f>D38/C38</f>
        <v>0.27</v>
      </c>
      <c r="F38" s="56"/>
      <c r="G38" s="56" t="s">
        <v>50</v>
      </c>
      <c r="H38" s="50">
        <f>SUM(H36:H37)</f>
        <v>109</v>
      </c>
      <c r="I38" s="50">
        <f>SUM(I36:I37)</f>
        <v>28</v>
      </c>
      <c r="J38" s="57">
        <f t="shared" si="6"/>
        <v>0.25688073394495414</v>
      </c>
    </row>
    <row r="39" spans="2:10" x14ac:dyDescent="0.3">
      <c r="B39" s="65" t="s">
        <v>53</v>
      </c>
      <c r="C39" s="65"/>
      <c r="D39" s="65"/>
      <c r="E39" s="65"/>
      <c r="F39" s="65"/>
      <c r="G39" s="65"/>
      <c r="H39" s="65"/>
      <c r="I39" s="65"/>
      <c r="J39" s="56"/>
    </row>
    <row r="40" spans="2:10" x14ac:dyDescent="0.3">
      <c r="B40" s="58" t="s">
        <v>47</v>
      </c>
      <c r="C40" s="58" t="s">
        <v>48</v>
      </c>
      <c r="D40" s="58" t="s">
        <v>49</v>
      </c>
      <c r="E40" s="52" t="s">
        <v>41</v>
      </c>
      <c r="F40" s="59"/>
      <c r="G40" s="58" t="s">
        <v>47</v>
      </c>
      <c r="H40" s="58" t="s">
        <v>48</v>
      </c>
      <c r="I40" s="58" t="s">
        <v>49</v>
      </c>
      <c r="J40" s="52" t="s">
        <v>41</v>
      </c>
    </row>
    <row r="41" spans="2:10" x14ac:dyDescent="0.3">
      <c r="B41" s="56">
        <v>1</v>
      </c>
      <c r="C41" s="50">
        <f>K13</f>
        <v>0</v>
      </c>
      <c r="D41" s="50">
        <f>L13</f>
        <v>0</v>
      </c>
      <c r="E41" s="57">
        <v>0</v>
      </c>
      <c r="F41" s="56"/>
      <c r="G41" s="56">
        <v>1</v>
      </c>
      <c r="H41" s="50">
        <f>X13</f>
        <v>0</v>
      </c>
      <c r="I41" s="50">
        <f>Y13</f>
        <v>0</v>
      </c>
      <c r="J41" s="57">
        <v>0</v>
      </c>
    </row>
    <row r="42" spans="2:10" x14ac:dyDescent="0.3">
      <c r="B42" s="56">
        <v>2</v>
      </c>
      <c r="C42" s="50">
        <f>K19</f>
        <v>257</v>
      </c>
      <c r="D42" s="50">
        <f>L19</f>
        <v>60</v>
      </c>
      <c r="E42" s="57">
        <f>D42/C42</f>
        <v>0.23346303501945526</v>
      </c>
      <c r="F42" s="56"/>
      <c r="G42" s="56">
        <v>2</v>
      </c>
      <c r="H42" s="50">
        <f>X19</f>
        <v>57</v>
      </c>
      <c r="I42" s="50">
        <f>Y19</f>
        <v>15</v>
      </c>
      <c r="J42" s="57">
        <f t="shared" ref="J42:J43" si="7">I42/H42</f>
        <v>0.26315789473684209</v>
      </c>
    </row>
    <row r="43" spans="2:10" x14ac:dyDescent="0.3">
      <c r="B43" s="56" t="s">
        <v>50</v>
      </c>
      <c r="C43" s="50">
        <f>SUM(C41:C42)</f>
        <v>257</v>
      </c>
      <c r="D43" s="50">
        <f>SUM(D41:D42)</f>
        <v>60</v>
      </c>
      <c r="E43" s="57">
        <f>D43/C43</f>
        <v>0.23346303501945526</v>
      </c>
      <c r="F43" s="56"/>
      <c r="G43" s="56" t="s">
        <v>50</v>
      </c>
      <c r="H43" s="50">
        <f>SUM(H41:H42)</f>
        <v>57</v>
      </c>
      <c r="I43" s="50">
        <f>SUM(I41:I42)</f>
        <v>15</v>
      </c>
      <c r="J43" s="57">
        <f t="shared" si="7"/>
        <v>0.26315789473684209</v>
      </c>
    </row>
  </sheetData>
  <mergeCells count="11">
    <mergeCell ref="B39:I39"/>
    <mergeCell ref="C23:D23"/>
    <mergeCell ref="H23:I23"/>
    <mergeCell ref="B24:I24"/>
    <mergeCell ref="B29:I29"/>
    <mergeCell ref="B34:I34"/>
    <mergeCell ref="B1:E1"/>
    <mergeCell ref="O1:R1"/>
    <mergeCell ref="B4:G4"/>
    <mergeCell ref="B9:E9"/>
    <mergeCell ref="O9:R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CodeBERT4JIT</vt:lpstr>
      <vt:lpstr>LApredict</vt:lpstr>
      <vt:lpstr>DeepJIT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Xhulja Shahini</cp:lastModifiedBy>
  <dcterms:created xsi:type="dcterms:W3CDTF">2015-06-05T18:17:20Z</dcterms:created>
  <dcterms:modified xsi:type="dcterms:W3CDTF">2025-09-11T20:16:37Z</dcterms:modified>
</cp:coreProperties>
</file>