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CP_res\"/>
    </mc:Choice>
  </mc:AlternateContent>
  <xr:revisionPtr revIDLastSave="0" documentId="13_ncr:1_{8316E8D2-0C5F-426C-9151-EB05019251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Apredict" sheetId="1" r:id="rId1"/>
    <sheet name="DeepJIT" sheetId="2" r:id="rId2"/>
    <sheet name="CodeBERT4J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H17" i="3"/>
  <c r="H15" i="3"/>
  <c r="H13" i="3"/>
  <c r="H9" i="3"/>
  <c r="H7" i="3"/>
  <c r="H7" i="2"/>
  <c r="H5" i="2"/>
  <c r="H17" i="2"/>
  <c r="H15" i="2"/>
  <c r="H13" i="2"/>
  <c r="H9" i="2"/>
  <c r="H17" i="1"/>
  <c r="H15" i="1"/>
  <c r="H13" i="1"/>
  <c r="H9" i="1"/>
  <c r="H7" i="1"/>
  <c r="H5" i="1"/>
  <c r="S17" i="3"/>
  <c r="R17" i="3"/>
  <c r="P17" i="3"/>
  <c r="O17" i="3"/>
  <c r="S15" i="3"/>
  <c r="R15" i="3"/>
  <c r="P15" i="3"/>
  <c r="O15" i="3"/>
  <c r="S13" i="3"/>
  <c r="R13" i="3"/>
  <c r="P13" i="3"/>
  <c r="O13" i="3"/>
  <c r="S9" i="3"/>
  <c r="R9" i="3"/>
  <c r="P9" i="3"/>
  <c r="O9" i="3"/>
  <c r="S7" i="3"/>
  <c r="R7" i="3"/>
  <c r="P7" i="3"/>
  <c r="O7" i="3"/>
  <c r="S5" i="3"/>
  <c r="R5" i="3"/>
  <c r="P5" i="3"/>
  <c r="O5" i="3"/>
  <c r="S17" i="2"/>
  <c r="R17" i="2"/>
  <c r="P17" i="2"/>
  <c r="O17" i="2"/>
  <c r="S15" i="2"/>
  <c r="R15" i="2"/>
  <c r="P15" i="2"/>
  <c r="O15" i="2"/>
  <c r="S13" i="2"/>
  <c r="R13" i="2"/>
  <c r="P13" i="2"/>
  <c r="O13" i="2"/>
  <c r="S9" i="2"/>
  <c r="R9" i="2"/>
  <c r="Q9" i="2"/>
  <c r="P9" i="2"/>
  <c r="O9" i="2"/>
  <c r="S7" i="2"/>
  <c r="R7" i="2"/>
  <c r="Q7" i="2"/>
  <c r="P7" i="2"/>
  <c r="O7" i="2"/>
  <c r="S5" i="2"/>
  <c r="R5" i="2"/>
  <c r="Q5" i="2"/>
  <c r="P5" i="2"/>
  <c r="O5" i="2"/>
  <c r="S17" i="1"/>
  <c r="R17" i="1"/>
  <c r="P17" i="1"/>
  <c r="O17" i="1"/>
  <c r="S15" i="1"/>
  <c r="R15" i="1"/>
  <c r="P15" i="1"/>
  <c r="O15" i="1"/>
  <c r="S13" i="1"/>
  <c r="R13" i="1"/>
  <c r="P13" i="1"/>
  <c r="O13" i="1"/>
  <c r="S9" i="1"/>
  <c r="R9" i="1"/>
  <c r="P9" i="1"/>
  <c r="O9" i="1"/>
  <c r="S7" i="1"/>
  <c r="R7" i="1"/>
  <c r="P7" i="1"/>
  <c r="O7" i="1"/>
  <c r="S5" i="1"/>
  <c r="R5" i="1"/>
  <c r="P5" i="1"/>
  <c r="O5" i="1"/>
</calcChain>
</file>

<file path=xl/sharedStrings.xml><?xml version="1.0" encoding="utf-8"?>
<sst xmlns="http://schemas.openxmlformats.org/spreadsheetml/2006/main" count="111" uniqueCount="34">
  <si>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</si>
  <si>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</si>
  <si>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</si>
  <si>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</si>
  <si>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</si>
  <si>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</si>
  <si>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</si>
  <si>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</si>
  <si>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</si>
  <si>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</si>
  <si>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</si>
  <si>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</si>
  <si>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</si>
  <si>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</si>
  <si>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</si>
  <si>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</si>
  <si>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</si>
  <si>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</si>
  <si>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</si>
  <si>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</si>
  <si>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 xml:space="preserve">OPENSTACK </t>
  </si>
  <si>
    <t>0.95</t>
  </si>
  <si>
    <t>Test avg</t>
  </si>
  <si>
    <t>0.9</t>
  </si>
  <si>
    <t>Test AVG</t>
  </si>
  <si>
    <t>0.85</t>
  </si>
  <si>
    <t xml:space="preserve">QT </t>
  </si>
  <si>
    <t>LApredict with Openstack makes 3707 correct predictions; 3506 clean and 201 fault-prone</t>
  </si>
  <si>
    <t>LApredict with QT makes 4088 correct predictions; 4063 clean and 25 fault-prone</t>
  </si>
  <si>
    <t>DeepJIT with Openstack makes 777 correct predictions; 639 clean and 138 fault-prone</t>
  </si>
  <si>
    <t>DeepJIT with QT makes 1851 correct predictions; 1727 clean and 124 fault-prone</t>
  </si>
  <si>
    <t>CodeBERT4JIT with openstack makes 1144 correct predictions, where 1111 are clean and 33 fault prone</t>
  </si>
  <si>
    <t>CodeBERT4JIT with QT makes 2355 correct predictions; 2326  clean, 29 fault-prone</t>
  </si>
  <si>
    <t>Rate flagged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</si>
</sst>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9"/>
      <name val="Aptos Narrow"/>
      <family val="2"/>
      <scheme val="minor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color theme="8" tint="0.39997558519241921"/>
      <name val="Aptos Narrow"/>
      <family val="2"/>
      <scheme val="minor"/>
    </font>
    <font>
      <sz val="11"/>
      <name val="Arial"/>
      <family val="2"/>
    </font>
    <font>
      <sz val="11"/>
      <color rgb="FF7030A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b/>
      <sz val="11"/>
      <color theme="6"/>
      <name val="Calibri"/>
      <family val="2"/>
    </font>
    <font>
      <sz val="11"/>
      <color theme="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2" fontId="4" fillId="0" borderId="0" xfId="0" applyNumberFormat="1" applyFont="1" applyAlignment="1">
      <alignment horizontal="right"/>
    </xf>
    <xf numFmtId="0" fontId="8" fillId="3" borderId="2" xfId="0" applyFont="1" applyFill="1" applyBorder="1" applyAlignment="1">
      <alignment horizontal="center" vertical="top"/>
    </xf>
    <xf numFmtId="0" fontId="9" fillId="0" borderId="0" xfId="0" applyFont="1"/>
    <xf numFmtId="2" fontId="9" fillId="0" borderId="0" xfId="0" applyNumberFormat="1" applyFon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zoomScale="110" workbookViewId="0">
      <selection activeCell="H2" sqref="H1:H1048576"/>
    </sheetView>
  </sheetViews>
  <sheetFormatPr defaultRowHeight="14.4" x14ac:dyDescent="0.3"/>
  <cols>
    <col min="3" max="3" width="8.88671875" customWidth="1"/>
    <col min="4" max="6" width="16" customWidth="1"/>
    <col min="7" max="7" width="15.44140625" style="1" customWidth="1"/>
    <col min="8" max="8" width="15.44140625" style="21" customWidth="1"/>
    <col min="9" max="10" width="11" customWidth="1"/>
    <col min="11" max="11" width="15.88671875" style="1" customWidth="1"/>
    <col min="12" max="13" width="15.88671875" customWidth="1"/>
    <col min="14" max="14" width="9.77734375" customWidth="1"/>
    <col min="15" max="16" width="11.6640625" customWidth="1"/>
    <col min="17" max="17" width="12.44140625" customWidth="1"/>
  </cols>
  <sheetData>
    <row r="1" spans="1:19" x14ac:dyDescent="0.3">
      <c r="D1" s="23" t="s">
        <v>0</v>
      </c>
      <c r="E1" s="23"/>
      <c r="F1" s="23"/>
      <c r="G1" s="24" t="s">
        <v>1</v>
      </c>
      <c r="H1" s="24"/>
      <c r="I1" s="25"/>
      <c r="J1" s="25"/>
    </row>
    <row r="2" spans="1:19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20" t="s">
        <v>33</v>
      </c>
      <c r="I2" s="5" t="s">
        <v>9</v>
      </c>
      <c r="J2" s="5" t="s">
        <v>10</v>
      </c>
      <c r="K2" s="6" t="s">
        <v>11</v>
      </c>
      <c r="L2" s="2" t="s">
        <v>12</v>
      </c>
      <c r="M2" s="2" t="s">
        <v>13</v>
      </c>
      <c r="N2" s="7" t="s">
        <v>14</v>
      </c>
      <c r="O2" s="2" t="s">
        <v>15</v>
      </c>
      <c r="P2" s="2" t="s">
        <v>16</v>
      </c>
      <c r="Q2" s="8" t="s">
        <v>17</v>
      </c>
      <c r="R2" s="9" t="s">
        <v>18</v>
      </c>
      <c r="S2" s="9" t="s">
        <v>19</v>
      </c>
    </row>
    <row r="4" spans="1:19" ht="25.95" customHeight="1" x14ac:dyDescent="0.3">
      <c r="A4" s="26" t="s">
        <v>20</v>
      </c>
      <c r="B4" s="26"/>
      <c r="C4" s="26"/>
      <c r="D4" s="26"/>
      <c r="E4" s="26"/>
      <c r="F4" s="26"/>
      <c r="G4" s="27"/>
      <c r="H4" s="27"/>
      <c r="I4" s="26"/>
      <c r="J4" s="26"/>
      <c r="K4" s="27"/>
      <c r="L4" s="26"/>
      <c r="M4" s="26"/>
      <c r="N4" s="26"/>
      <c r="O4" s="26"/>
      <c r="P4" s="26"/>
      <c r="Q4" s="26"/>
    </row>
    <row r="5" spans="1:19" x14ac:dyDescent="0.3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1812</v>
      </c>
      <c r="H5" s="22">
        <f>G5/C5</f>
        <v>0.39806678383128297</v>
      </c>
      <c r="I5">
        <v>1629</v>
      </c>
      <c r="J5">
        <v>183</v>
      </c>
      <c r="K5" s="1">
        <v>1654</v>
      </c>
      <c r="L5">
        <v>1621</v>
      </c>
      <c r="M5">
        <v>33</v>
      </c>
      <c r="N5" s="10">
        <v>0.91</v>
      </c>
      <c r="O5" s="11">
        <f>L5/I5</f>
        <v>0.99508901166359731</v>
      </c>
      <c r="P5" s="11">
        <f>M5/J5</f>
        <v>0.18032786885245902</v>
      </c>
      <c r="Q5" s="10">
        <v>0.45</v>
      </c>
      <c r="R5" s="11">
        <f>L5/3506</f>
        <v>0.46235025670279523</v>
      </c>
      <c r="S5" s="11">
        <f>M5/201</f>
        <v>0.16417910447761194</v>
      </c>
    </row>
    <row r="6" spans="1:19" x14ac:dyDescent="0.3">
      <c r="H6" s="22"/>
      <c r="N6" s="10"/>
      <c r="O6" s="11"/>
      <c r="P6" s="11"/>
      <c r="Q6" s="10"/>
    </row>
    <row r="7" spans="1:19" x14ac:dyDescent="0.3">
      <c r="A7" t="s">
        <v>23</v>
      </c>
      <c r="B7" t="s">
        <v>24</v>
      </c>
      <c r="C7">
        <v>4552</v>
      </c>
      <c r="D7">
        <v>3707</v>
      </c>
      <c r="E7">
        <v>3506</v>
      </c>
      <c r="F7">
        <v>201</v>
      </c>
      <c r="G7" s="1">
        <v>2772</v>
      </c>
      <c r="H7" s="22">
        <f>G7/C7</f>
        <v>0.60896309314586994</v>
      </c>
      <c r="I7">
        <v>2437</v>
      </c>
      <c r="J7">
        <v>335</v>
      </c>
      <c r="K7" s="1">
        <v>2467</v>
      </c>
      <c r="L7">
        <v>2415</v>
      </c>
      <c r="M7">
        <v>52</v>
      </c>
      <c r="N7" s="10">
        <v>0.89</v>
      </c>
      <c r="O7" s="11">
        <f>L7/I7</f>
        <v>0.99097250718096019</v>
      </c>
      <c r="P7" s="11">
        <f>M7/J7</f>
        <v>0.15522388059701492</v>
      </c>
      <c r="Q7" s="10">
        <v>0.67</v>
      </c>
      <c r="R7" s="11">
        <f>L7/3506</f>
        <v>0.68881916714204217</v>
      </c>
      <c r="S7" s="11">
        <f>M7/201</f>
        <v>0.25870646766169153</v>
      </c>
    </row>
    <row r="8" spans="1:19" x14ac:dyDescent="0.3">
      <c r="H8" s="22"/>
      <c r="N8" s="10"/>
      <c r="O8" s="11"/>
      <c r="P8" s="11"/>
      <c r="Q8" s="10"/>
    </row>
    <row r="9" spans="1:19" x14ac:dyDescent="0.3">
      <c r="A9" t="s">
        <v>25</v>
      </c>
      <c r="B9" t="s">
        <v>22</v>
      </c>
      <c r="C9">
        <v>4552</v>
      </c>
      <c r="D9">
        <v>3707</v>
      </c>
      <c r="E9">
        <v>3506</v>
      </c>
      <c r="F9">
        <v>201</v>
      </c>
      <c r="G9" s="1">
        <v>3528</v>
      </c>
      <c r="H9" s="22">
        <f>G9/C9</f>
        <v>0.77504393673110716</v>
      </c>
      <c r="I9">
        <v>3001</v>
      </c>
      <c r="J9">
        <v>527</v>
      </c>
      <c r="K9" s="1">
        <v>3049</v>
      </c>
      <c r="L9">
        <v>2958</v>
      </c>
      <c r="M9">
        <v>92</v>
      </c>
      <c r="N9" s="10">
        <v>0.86</v>
      </c>
      <c r="O9" s="11">
        <f>L9/I9</f>
        <v>0.98567144285238251</v>
      </c>
      <c r="P9" s="11">
        <f>M9/J9</f>
        <v>0.17457305502846299</v>
      </c>
      <c r="Q9" s="10">
        <v>0.82</v>
      </c>
      <c r="R9" s="11">
        <f>L9/3506</f>
        <v>0.84369652025099828</v>
      </c>
      <c r="S9" s="11">
        <f>M9/201</f>
        <v>0.45771144278606968</v>
      </c>
    </row>
    <row r="10" spans="1:19" x14ac:dyDescent="0.3">
      <c r="H10" s="22"/>
    </row>
    <row r="12" spans="1:19" ht="25.95" customHeight="1" x14ac:dyDescent="0.3">
      <c r="A12" s="26" t="s">
        <v>26</v>
      </c>
      <c r="B12" s="26"/>
      <c r="C12" s="26"/>
      <c r="D12" s="26"/>
      <c r="E12" s="26"/>
      <c r="F12" s="26"/>
      <c r="G12" s="27"/>
      <c r="H12" s="27"/>
      <c r="I12" s="26"/>
      <c r="J12" s="26"/>
      <c r="K12" s="27"/>
      <c r="L12" s="26"/>
      <c r="M12" s="26"/>
      <c r="N12" s="26"/>
      <c r="O12" s="26"/>
      <c r="P12" s="26"/>
      <c r="Q12" s="26"/>
    </row>
    <row r="13" spans="1:19" x14ac:dyDescent="0.3">
      <c r="A13" t="s">
        <v>21</v>
      </c>
      <c r="B13" t="s">
        <v>22</v>
      </c>
      <c r="C13">
        <v>4783</v>
      </c>
      <c r="D13">
        <v>4088</v>
      </c>
      <c r="E13">
        <v>4063</v>
      </c>
      <c r="F13">
        <v>25</v>
      </c>
      <c r="G13" s="1">
        <v>2706</v>
      </c>
      <c r="H13" s="22">
        <f>G13/C13</f>
        <v>0.56575371106000416</v>
      </c>
      <c r="I13">
        <v>2456</v>
      </c>
      <c r="J13">
        <v>250</v>
      </c>
      <c r="K13" s="1">
        <v>2455</v>
      </c>
      <c r="L13">
        <v>2454</v>
      </c>
      <c r="M13">
        <v>1</v>
      </c>
      <c r="N13" s="10">
        <v>0.91</v>
      </c>
      <c r="O13" s="11">
        <f>L13/I13</f>
        <v>0.999185667752443</v>
      </c>
      <c r="P13" s="11">
        <f>M13/J13</f>
        <v>4.0000000000000001E-3</v>
      </c>
      <c r="Q13" s="10">
        <v>0.6</v>
      </c>
      <c r="R13" s="11">
        <f>L13/4063</f>
        <v>0.6039872015751907</v>
      </c>
      <c r="S13" s="11">
        <f>M13/25</f>
        <v>0.04</v>
      </c>
    </row>
    <row r="14" spans="1:19" x14ac:dyDescent="0.3">
      <c r="H14" s="22"/>
      <c r="N14" s="10"/>
      <c r="Q14" s="10"/>
    </row>
    <row r="15" spans="1:19" x14ac:dyDescent="0.3">
      <c r="A15" t="s">
        <v>23</v>
      </c>
      <c r="B15" t="s">
        <v>22</v>
      </c>
      <c r="C15">
        <v>4783</v>
      </c>
      <c r="D15">
        <v>4088</v>
      </c>
      <c r="E15">
        <v>4063</v>
      </c>
      <c r="F15">
        <v>25</v>
      </c>
      <c r="G15" s="1">
        <v>4049</v>
      </c>
      <c r="H15" s="22">
        <f>G15/C15</f>
        <v>0.84653982855948151</v>
      </c>
      <c r="I15">
        <v>3558</v>
      </c>
      <c r="J15">
        <v>491</v>
      </c>
      <c r="K15" s="1">
        <v>3558</v>
      </c>
      <c r="L15">
        <v>3553</v>
      </c>
      <c r="M15">
        <v>5</v>
      </c>
      <c r="N15" s="10">
        <v>0.88</v>
      </c>
      <c r="O15" s="11">
        <f>L15/I15</f>
        <v>0.99859471613265882</v>
      </c>
      <c r="P15" s="11">
        <f>M15/J15</f>
        <v>1.0183299389002037E-2</v>
      </c>
      <c r="Q15" s="10">
        <v>0.87</v>
      </c>
      <c r="R15" s="11">
        <f>L15/4063</f>
        <v>0.87447698744769875</v>
      </c>
      <c r="S15" s="11">
        <f>M15/25</f>
        <v>0.2</v>
      </c>
    </row>
    <row r="16" spans="1:19" x14ac:dyDescent="0.3">
      <c r="H16" s="22"/>
      <c r="N16" s="10"/>
      <c r="Q16" s="10"/>
    </row>
    <row r="17" spans="1:19" x14ac:dyDescent="0.3">
      <c r="A17" t="s">
        <v>25</v>
      </c>
      <c r="B17" t="s">
        <v>22</v>
      </c>
      <c r="C17">
        <v>4783</v>
      </c>
      <c r="D17">
        <v>4088</v>
      </c>
      <c r="E17">
        <v>4063</v>
      </c>
      <c r="F17">
        <v>25</v>
      </c>
      <c r="G17" s="1">
        <v>4698</v>
      </c>
      <c r="H17" s="22">
        <f>G17/C17</f>
        <v>0.9822287267405394</v>
      </c>
      <c r="I17">
        <v>4031</v>
      </c>
      <c r="J17">
        <v>667</v>
      </c>
      <c r="K17" s="1">
        <v>4034</v>
      </c>
      <c r="L17">
        <v>4019</v>
      </c>
      <c r="M17">
        <v>15</v>
      </c>
      <c r="N17" s="10">
        <v>0.86</v>
      </c>
      <c r="O17" s="11">
        <f>L17/I17</f>
        <v>0.99702307119821387</v>
      </c>
      <c r="P17" s="11">
        <f>M17/J17</f>
        <v>2.2488755622188907E-2</v>
      </c>
      <c r="Q17" s="10">
        <v>0.99</v>
      </c>
      <c r="R17" s="11">
        <f>L17/4063</f>
        <v>0.98917056362293876</v>
      </c>
      <c r="S17" s="11">
        <f>M17/25</f>
        <v>0.6</v>
      </c>
    </row>
    <row r="21" spans="1:19" x14ac:dyDescent="0.3">
      <c r="A21" s="12" t="s">
        <v>27</v>
      </c>
    </row>
    <row r="22" spans="1:19" x14ac:dyDescent="0.3">
      <c r="A22" s="12" t="s">
        <v>28</v>
      </c>
    </row>
  </sheetData>
  <mergeCells count="4">
    <mergeCell ref="D1:F1"/>
    <mergeCell ref="G1:J1"/>
    <mergeCell ref="A4:Q4"/>
    <mergeCell ref="A12:Q1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topLeftCell="A9" workbookViewId="0">
      <selection activeCell="G2" sqref="G1:G1048576"/>
    </sheetView>
  </sheetViews>
  <sheetFormatPr defaultRowHeight="14.4" x14ac:dyDescent="0.3"/>
  <cols>
    <col min="3" max="5" width="10.33203125" customWidth="1"/>
    <col min="6" max="6" width="9.33203125" customWidth="1"/>
    <col min="7" max="7" width="19.33203125" style="13" customWidth="1"/>
    <col min="8" max="8" width="15.44140625" style="21" customWidth="1"/>
    <col min="9" max="10" width="6.109375" customWidth="1"/>
    <col min="11" max="11" width="12.33203125" style="1" customWidth="1"/>
    <col min="12" max="13" width="8.77734375" customWidth="1"/>
    <col min="14" max="14" width="8.77734375" style="14" bestFit="1" customWidth="1"/>
    <col min="15" max="16" width="8.77734375" customWidth="1"/>
    <col min="17" max="17" width="8.77734375" style="14" bestFit="1" customWidth="1"/>
    <col min="18" max="19" width="8.77734375" bestFit="1" customWidth="1"/>
  </cols>
  <sheetData>
    <row r="1" spans="1:19" x14ac:dyDescent="0.3">
      <c r="D1" s="23" t="s">
        <v>0</v>
      </c>
      <c r="E1" s="23"/>
      <c r="F1" s="23"/>
      <c r="G1" s="24" t="s">
        <v>1</v>
      </c>
      <c r="H1" s="24"/>
      <c r="I1" s="25"/>
      <c r="J1" s="25"/>
      <c r="N1"/>
      <c r="Q1"/>
    </row>
    <row r="2" spans="1:19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20" t="s">
        <v>33</v>
      </c>
      <c r="I2" s="5" t="s">
        <v>9</v>
      </c>
      <c r="J2" s="5" t="s">
        <v>10</v>
      </c>
      <c r="K2" s="6" t="s">
        <v>11</v>
      </c>
      <c r="L2" s="2" t="s">
        <v>12</v>
      </c>
      <c r="M2" s="2" t="s">
        <v>13</v>
      </c>
      <c r="N2" s="7" t="s">
        <v>14</v>
      </c>
      <c r="O2" s="2" t="s">
        <v>15</v>
      </c>
      <c r="P2" s="2" t="s">
        <v>16</v>
      </c>
      <c r="Q2" s="8" t="s">
        <v>17</v>
      </c>
      <c r="R2" s="9" t="s">
        <v>18</v>
      </c>
      <c r="S2" s="9" t="s">
        <v>19</v>
      </c>
    </row>
    <row r="3" spans="1:19" x14ac:dyDescent="0.3">
      <c r="G3" s="1"/>
      <c r="N3"/>
      <c r="Q3"/>
    </row>
    <row r="4" spans="1:19" ht="25.95" customHeight="1" x14ac:dyDescent="0.3">
      <c r="A4" s="26" t="s">
        <v>20</v>
      </c>
      <c r="B4" s="26"/>
      <c r="C4" s="26"/>
      <c r="D4" s="26"/>
      <c r="E4" s="26"/>
      <c r="F4" s="26"/>
      <c r="G4" s="27"/>
      <c r="H4" s="27"/>
      <c r="I4" s="26"/>
      <c r="J4" s="26"/>
      <c r="K4" s="27"/>
      <c r="L4" s="26"/>
      <c r="M4" s="26"/>
      <c r="N4" s="26"/>
      <c r="O4" s="26"/>
      <c r="P4" s="26"/>
      <c r="Q4" s="26"/>
    </row>
    <row r="5" spans="1:19" x14ac:dyDescent="0.3">
      <c r="A5" t="s">
        <v>21</v>
      </c>
      <c r="B5" t="s">
        <v>22</v>
      </c>
      <c r="C5">
        <v>1331</v>
      </c>
      <c r="D5">
        <v>777</v>
      </c>
      <c r="E5">
        <v>639</v>
      </c>
      <c r="F5">
        <v>138</v>
      </c>
      <c r="G5" s="1">
        <v>384</v>
      </c>
      <c r="H5" s="22">
        <f>G5/C5</f>
        <v>0.28850488354620585</v>
      </c>
      <c r="I5">
        <v>353</v>
      </c>
      <c r="J5">
        <v>31</v>
      </c>
      <c r="K5" s="1">
        <v>303</v>
      </c>
      <c r="L5">
        <v>277</v>
      </c>
      <c r="M5">
        <v>27</v>
      </c>
      <c r="N5" s="10">
        <v>0.77</v>
      </c>
      <c r="O5" s="11">
        <f>L5/I5</f>
        <v>0.7847025495750708</v>
      </c>
      <c r="P5" s="11">
        <f>M5/J5</f>
        <v>0.87096774193548387</v>
      </c>
      <c r="Q5" s="10">
        <f>K5/777</f>
        <v>0.38996138996138996</v>
      </c>
      <c r="R5" s="11">
        <f>L5/639</f>
        <v>0.43348982785602502</v>
      </c>
      <c r="S5" s="11">
        <f>M5/138</f>
        <v>0.19565217391304349</v>
      </c>
    </row>
    <row r="6" spans="1:19" x14ac:dyDescent="0.3">
      <c r="G6" s="1"/>
      <c r="H6" s="22"/>
      <c r="N6" s="10"/>
      <c r="O6" s="11"/>
      <c r="P6" s="11"/>
      <c r="Q6" s="10"/>
      <c r="R6" s="11"/>
      <c r="S6" s="11"/>
    </row>
    <row r="7" spans="1:19" x14ac:dyDescent="0.3">
      <c r="A7" t="s">
        <v>23</v>
      </c>
      <c r="B7" t="s">
        <v>24</v>
      </c>
      <c r="C7">
        <v>1331</v>
      </c>
      <c r="D7">
        <v>777</v>
      </c>
      <c r="E7">
        <v>639</v>
      </c>
      <c r="F7">
        <v>138</v>
      </c>
      <c r="G7" s="1">
        <v>615</v>
      </c>
      <c r="H7" s="22">
        <f>G7/C7</f>
        <v>0.46205860255447034</v>
      </c>
      <c r="I7">
        <v>556</v>
      </c>
      <c r="J7">
        <v>59</v>
      </c>
      <c r="K7" s="1">
        <v>471</v>
      </c>
      <c r="L7">
        <v>420</v>
      </c>
      <c r="M7">
        <v>51</v>
      </c>
      <c r="N7" s="10">
        <v>0.76</v>
      </c>
      <c r="O7" s="11">
        <f>L7/I7</f>
        <v>0.75539568345323738</v>
      </c>
      <c r="P7" s="11">
        <f>M7/J7</f>
        <v>0.86440677966101698</v>
      </c>
      <c r="Q7" s="10">
        <f>K7/777</f>
        <v>0.60617760617760619</v>
      </c>
      <c r="R7" s="11">
        <f>L7/639</f>
        <v>0.65727699530516437</v>
      </c>
      <c r="S7" s="11">
        <f>M7/138</f>
        <v>0.36956521739130432</v>
      </c>
    </row>
    <row r="8" spans="1:19" x14ac:dyDescent="0.3">
      <c r="G8" s="1"/>
      <c r="H8" s="22"/>
      <c r="N8" s="10"/>
      <c r="O8" s="11"/>
      <c r="P8" s="11"/>
      <c r="Q8" s="10"/>
      <c r="R8" s="11"/>
      <c r="S8" s="11"/>
    </row>
    <row r="9" spans="1:19" x14ac:dyDescent="0.3">
      <c r="A9" t="s">
        <v>25</v>
      </c>
      <c r="B9" t="s">
        <v>22</v>
      </c>
      <c r="C9">
        <v>1331</v>
      </c>
      <c r="D9">
        <v>777</v>
      </c>
      <c r="E9">
        <v>639</v>
      </c>
      <c r="F9">
        <v>138</v>
      </c>
      <c r="G9" s="1">
        <v>730</v>
      </c>
      <c r="H9" s="22">
        <f>G9/C9</f>
        <v>0.54845980465815181</v>
      </c>
      <c r="I9">
        <v>649</v>
      </c>
      <c r="J9">
        <v>81</v>
      </c>
      <c r="K9" s="1">
        <v>511</v>
      </c>
      <c r="L9">
        <v>438</v>
      </c>
      <c r="M9">
        <v>73</v>
      </c>
      <c r="N9" s="10">
        <v>0.7</v>
      </c>
      <c r="O9" s="11">
        <f>L9/I9</f>
        <v>0.67488443759630201</v>
      </c>
      <c r="P9" s="11">
        <f>M9/J9</f>
        <v>0.90123456790123457</v>
      </c>
      <c r="Q9" s="10">
        <f>K9/777</f>
        <v>0.65765765765765771</v>
      </c>
      <c r="R9" s="11">
        <f>L9/639</f>
        <v>0.68544600938967137</v>
      </c>
      <c r="S9" s="11">
        <f>M9/138</f>
        <v>0.52898550724637683</v>
      </c>
    </row>
    <row r="10" spans="1:19" x14ac:dyDescent="0.3">
      <c r="G10" s="1"/>
      <c r="H10" s="22"/>
      <c r="N10"/>
      <c r="Q10"/>
    </row>
    <row r="11" spans="1:19" x14ac:dyDescent="0.3">
      <c r="G11" s="1"/>
      <c r="N11"/>
      <c r="Q11"/>
    </row>
    <row r="12" spans="1:19" ht="25.95" customHeight="1" x14ac:dyDescent="0.3">
      <c r="A12" s="26" t="s">
        <v>26</v>
      </c>
      <c r="B12" s="26"/>
      <c r="C12" s="26"/>
      <c r="D12" s="26"/>
      <c r="E12" s="26"/>
      <c r="F12" s="26"/>
      <c r="G12" s="27"/>
      <c r="H12" s="27"/>
      <c r="I12" s="26"/>
      <c r="J12" s="26"/>
      <c r="K12" s="27"/>
      <c r="L12" s="26"/>
      <c r="M12" s="26"/>
      <c r="N12" s="26"/>
      <c r="O12" s="26"/>
      <c r="P12" s="26"/>
      <c r="Q12" s="26"/>
    </row>
    <row r="13" spans="1:19" x14ac:dyDescent="0.3">
      <c r="A13" t="s">
        <v>21</v>
      </c>
      <c r="B13" t="s">
        <v>22</v>
      </c>
      <c r="C13">
        <v>2571</v>
      </c>
      <c r="D13">
        <v>1851</v>
      </c>
      <c r="E13">
        <v>1727</v>
      </c>
      <c r="F13">
        <v>124</v>
      </c>
      <c r="G13" s="1">
        <v>691</v>
      </c>
      <c r="H13" s="22">
        <f>G13/C13</f>
        <v>0.26876701672500974</v>
      </c>
      <c r="I13">
        <v>642</v>
      </c>
      <c r="J13">
        <v>49</v>
      </c>
      <c r="K13" s="1">
        <v>565</v>
      </c>
      <c r="L13">
        <v>522</v>
      </c>
      <c r="M13">
        <v>43</v>
      </c>
      <c r="N13" s="10">
        <v>0.81</v>
      </c>
      <c r="O13" s="11">
        <f>L13/I13</f>
        <v>0.81308411214953269</v>
      </c>
      <c r="P13" s="11">
        <f>M13/J13</f>
        <v>0.87755102040816324</v>
      </c>
      <c r="Q13" s="10">
        <v>0.31</v>
      </c>
      <c r="R13" s="11">
        <f>L13/1727</f>
        <v>0.30225825130283729</v>
      </c>
      <c r="S13" s="11">
        <f>M13/124</f>
        <v>0.34677419354838712</v>
      </c>
    </row>
    <row r="14" spans="1:19" x14ac:dyDescent="0.3">
      <c r="G14" s="1"/>
      <c r="H14" s="22"/>
      <c r="N14" s="10"/>
      <c r="O14" s="11"/>
      <c r="P14" s="11"/>
      <c r="Q14" s="10"/>
      <c r="R14" s="11"/>
      <c r="S14" s="11"/>
    </row>
    <row r="15" spans="1:19" x14ac:dyDescent="0.3">
      <c r="A15" t="s">
        <v>23</v>
      </c>
      <c r="B15" t="s">
        <v>22</v>
      </c>
      <c r="C15">
        <v>2571</v>
      </c>
      <c r="D15">
        <v>1851</v>
      </c>
      <c r="E15">
        <v>1727</v>
      </c>
      <c r="F15">
        <v>124</v>
      </c>
      <c r="G15" s="1">
        <v>1344</v>
      </c>
      <c r="H15" s="22">
        <f>G15/C15</f>
        <v>0.52275379229871644</v>
      </c>
      <c r="I15">
        <v>1251</v>
      </c>
      <c r="J15">
        <v>93</v>
      </c>
      <c r="K15" s="1">
        <v>1083</v>
      </c>
      <c r="L15">
        <v>1011</v>
      </c>
      <c r="M15">
        <v>72</v>
      </c>
      <c r="N15" s="10">
        <v>0.8</v>
      </c>
      <c r="O15" s="11">
        <f>L15/I15</f>
        <v>0.80815347721822539</v>
      </c>
      <c r="P15" s="11">
        <f>M15/J15</f>
        <v>0.77419354838709675</v>
      </c>
      <c r="Q15" s="10">
        <v>0.59</v>
      </c>
      <c r="R15" s="11">
        <f>L15/1727</f>
        <v>0.58540822235089751</v>
      </c>
      <c r="S15" s="11">
        <f>M15/124</f>
        <v>0.58064516129032262</v>
      </c>
    </row>
    <row r="16" spans="1:19" x14ac:dyDescent="0.3">
      <c r="G16" s="1"/>
      <c r="H16" s="22"/>
      <c r="N16" s="10"/>
      <c r="O16" s="11"/>
      <c r="P16" s="11"/>
      <c r="Q16" s="10"/>
      <c r="R16" s="11"/>
      <c r="S16" s="11"/>
    </row>
    <row r="17" spans="1:19" x14ac:dyDescent="0.3">
      <c r="A17" t="s">
        <v>25</v>
      </c>
      <c r="B17" t="s">
        <v>22</v>
      </c>
      <c r="C17">
        <v>2571</v>
      </c>
      <c r="D17">
        <v>1851</v>
      </c>
      <c r="E17">
        <v>1727</v>
      </c>
      <c r="F17">
        <v>124</v>
      </c>
      <c r="G17" s="1">
        <v>1810</v>
      </c>
      <c r="H17" s="22">
        <f>G17/C17</f>
        <v>0.70400622325943207</v>
      </c>
      <c r="I17">
        <v>1677</v>
      </c>
      <c r="J17">
        <v>133</v>
      </c>
      <c r="K17" s="1">
        <v>1406</v>
      </c>
      <c r="L17">
        <v>1310</v>
      </c>
      <c r="M17">
        <v>96</v>
      </c>
      <c r="N17" s="10">
        <v>0.78</v>
      </c>
      <c r="O17" s="11">
        <f>L17/I17</f>
        <v>0.78115682766845562</v>
      </c>
      <c r="P17" s="11">
        <f>M17/J17</f>
        <v>0.72180451127819545</v>
      </c>
      <c r="Q17" s="10">
        <v>0.76</v>
      </c>
      <c r="R17" s="11">
        <f>L17/1727</f>
        <v>0.75854082223508978</v>
      </c>
      <c r="S17" s="11">
        <f>M17/124</f>
        <v>0.77419354838709675</v>
      </c>
    </row>
    <row r="21" spans="1:19" x14ac:dyDescent="0.3">
      <c r="A21" s="12" t="s">
        <v>29</v>
      </c>
    </row>
    <row r="22" spans="1:19" x14ac:dyDescent="0.3">
      <c r="A22" s="12" t="s">
        <v>30</v>
      </c>
    </row>
  </sheetData>
  <mergeCells count="4">
    <mergeCell ref="D1:F1"/>
    <mergeCell ref="G1:J1"/>
    <mergeCell ref="A4:Q4"/>
    <mergeCell ref="A12:Q1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2"/>
  <sheetViews>
    <sheetView tabSelected="1" topLeftCell="A2" workbookViewId="0">
      <selection activeCell="O18" sqref="O18"/>
    </sheetView>
  </sheetViews>
  <sheetFormatPr defaultRowHeight="14.4" x14ac:dyDescent="0.3"/>
  <cols>
    <col min="3" max="6" width="8.88671875" customWidth="1"/>
    <col min="7" max="7" width="20.6640625" style="13" customWidth="1"/>
    <col min="8" max="8" width="15.44140625" style="21" customWidth="1"/>
    <col min="9" max="10" width="8.88671875" customWidth="1"/>
    <col min="11" max="11" width="16.77734375" style="13" customWidth="1"/>
    <col min="12" max="13" width="8.88671875" customWidth="1"/>
    <col min="14" max="14" width="9" style="15"/>
    <col min="15" max="16" width="8.88671875" customWidth="1"/>
    <col min="17" max="17" width="9" style="15"/>
  </cols>
  <sheetData>
    <row r="1" spans="1:19" x14ac:dyDescent="0.3">
      <c r="D1" s="23" t="s">
        <v>0</v>
      </c>
      <c r="E1" s="23"/>
      <c r="F1" s="23"/>
      <c r="G1" s="24" t="s">
        <v>1</v>
      </c>
      <c r="H1" s="24"/>
      <c r="I1" s="25"/>
      <c r="J1" s="25"/>
      <c r="K1" s="1"/>
      <c r="N1" s="16"/>
      <c r="Q1" s="16"/>
    </row>
    <row r="2" spans="1:19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20" t="s">
        <v>33</v>
      </c>
      <c r="I2" s="5" t="s">
        <v>9</v>
      </c>
      <c r="J2" s="5" t="s">
        <v>10</v>
      </c>
      <c r="K2" s="6" t="s">
        <v>11</v>
      </c>
      <c r="L2" s="2" t="s">
        <v>12</v>
      </c>
      <c r="M2" s="2" t="s">
        <v>13</v>
      </c>
      <c r="N2" s="17" t="s">
        <v>14</v>
      </c>
      <c r="O2" s="2" t="s">
        <v>15</v>
      </c>
      <c r="P2" s="2" t="s">
        <v>16</v>
      </c>
      <c r="Q2" s="18" t="s">
        <v>17</v>
      </c>
      <c r="R2" s="9" t="s">
        <v>18</v>
      </c>
      <c r="S2" s="9" t="s">
        <v>19</v>
      </c>
    </row>
    <row r="3" spans="1:19" x14ac:dyDescent="0.3">
      <c r="G3" s="1"/>
      <c r="K3" s="1"/>
      <c r="N3" s="16"/>
      <c r="Q3" s="16"/>
    </row>
    <row r="4" spans="1:19" ht="25.95" customHeight="1" x14ac:dyDescent="0.3">
      <c r="A4" s="26" t="s">
        <v>20</v>
      </c>
      <c r="B4" s="26"/>
      <c r="C4" s="26"/>
      <c r="D4" s="26"/>
      <c r="E4" s="26"/>
      <c r="F4" s="26"/>
      <c r="G4" s="27"/>
      <c r="H4" s="27"/>
      <c r="I4" s="26"/>
      <c r="J4" s="26"/>
      <c r="K4" s="27"/>
      <c r="L4" s="26"/>
      <c r="M4" s="26"/>
      <c r="N4" s="26"/>
      <c r="O4" s="26"/>
      <c r="P4" s="26"/>
      <c r="Q4" s="26"/>
    </row>
    <row r="5" spans="1:19" x14ac:dyDescent="0.3">
      <c r="A5" t="s">
        <v>21</v>
      </c>
      <c r="B5" t="s">
        <v>22</v>
      </c>
      <c r="C5">
        <v>1331</v>
      </c>
      <c r="D5">
        <v>1144</v>
      </c>
      <c r="E5">
        <v>1111</v>
      </c>
      <c r="F5">
        <v>33</v>
      </c>
      <c r="G5" s="1">
        <v>967</v>
      </c>
      <c r="H5" s="22">
        <f>G5/C5</f>
        <v>0.72652141247182567</v>
      </c>
      <c r="I5">
        <v>899</v>
      </c>
      <c r="J5">
        <v>68</v>
      </c>
      <c r="K5" s="1">
        <v>899</v>
      </c>
      <c r="L5">
        <v>893</v>
      </c>
      <c r="M5">
        <v>6</v>
      </c>
      <c r="N5" s="19">
        <v>0.93</v>
      </c>
      <c r="O5" s="11">
        <f>L5/I5</f>
        <v>0.99332591768631817</v>
      </c>
      <c r="P5" s="11">
        <f>M5/J5</f>
        <v>8.8235294117647065E-2</v>
      </c>
      <c r="Q5" s="19">
        <v>0.79</v>
      </c>
      <c r="R5" s="11">
        <f>L5/1111</f>
        <v>0.80378037803780378</v>
      </c>
      <c r="S5" s="11">
        <f>M5/33</f>
        <v>0.18181818181818182</v>
      </c>
    </row>
    <row r="6" spans="1:19" x14ac:dyDescent="0.3">
      <c r="G6" s="1"/>
      <c r="H6" s="22"/>
      <c r="K6" s="1"/>
      <c r="N6" s="19"/>
      <c r="O6" s="11"/>
      <c r="P6" s="11"/>
      <c r="Q6" s="19"/>
      <c r="R6" s="11"/>
      <c r="S6" s="11"/>
    </row>
    <row r="7" spans="1:19" x14ac:dyDescent="0.3">
      <c r="A7" t="s">
        <v>23</v>
      </c>
      <c r="B7" t="s">
        <v>22</v>
      </c>
      <c r="C7">
        <v>1331</v>
      </c>
      <c r="D7">
        <v>1144</v>
      </c>
      <c r="E7">
        <v>1111</v>
      </c>
      <c r="F7">
        <v>33</v>
      </c>
      <c r="G7" s="1">
        <v>1227</v>
      </c>
      <c r="H7" s="22">
        <f>G7/C7</f>
        <v>0.92186326070623592</v>
      </c>
      <c r="I7">
        <v>1097</v>
      </c>
      <c r="J7">
        <v>130</v>
      </c>
      <c r="K7" s="1">
        <v>1090</v>
      </c>
      <c r="L7">
        <v>1076</v>
      </c>
      <c r="M7">
        <v>14</v>
      </c>
      <c r="N7" s="19">
        <v>0.89</v>
      </c>
      <c r="O7" s="11">
        <f>L7/I7</f>
        <v>0.98085688240656332</v>
      </c>
      <c r="P7" s="11">
        <f>M7/J7</f>
        <v>0.1076923076923077</v>
      </c>
      <c r="Q7" s="19">
        <v>0.95</v>
      </c>
      <c r="R7" s="11">
        <f>L7/1111</f>
        <v>0.96849684968496852</v>
      </c>
      <c r="S7" s="11">
        <f>M7/33</f>
        <v>0.42424242424242425</v>
      </c>
    </row>
    <row r="8" spans="1:19" x14ac:dyDescent="0.3">
      <c r="G8" s="1"/>
      <c r="H8" s="22"/>
      <c r="K8" s="1"/>
      <c r="N8" s="19"/>
      <c r="O8" s="11"/>
      <c r="P8" s="11"/>
      <c r="Q8" s="19"/>
      <c r="R8" s="11"/>
      <c r="S8" s="11"/>
    </row>
    <row r="9" spans="1:19" x14ac:dyDescent="0.3">
      <c r="A9" t="s">
        <v>25</v>
      </c>
      <c r="B9" t="s">
        <v>22</v>
      </c>
      <c r="C9">
        <v>1331</v>
      </c>
      <c r="D9">
        <v>1144</v>
      </c>
      <c r="E9">
        <v>1111</v>
      </c>
      <c r="F9">
        <v>33</v>
      </c>
      <c r="G9" s="1">
        <v>1297</v>
      </c>
      <c r="H9" s="22">
        <f>G9/C9</f>
        <v>0.97445529676934639</v>
      </c>
      <c r="I9">
        <v>1144</v>
      </c>
      <c r="J9">
        <v>153</v>
      </c>
      <c r="K9" s="1">
        <v>1124</v>
      </c>
      <c r="L9">
        <v>1101</v>
      </c>
      <c r="M9">
        <v>25</v>
      </c>
      <c r="N9" s="19">
        <v>0.87</v>
      </c>
      <c r="O9" s="11">
        <f>L9/I9</f>
        <v>0.96241258741258739</v>
      </c>
      <c r="P9" s="11">
        <f>M9/J9</f>
        <v>0.16339869281045752</v>
      </c>
      <c r="Q9" s="19">
        <v>0.98</v>
      </c>
      <c r="R9" s="11">
        <f>L9/1111</f>
        <v>0.99099909990999102</v>
      </c>
      <c r="S9" s="11">
        <f>M9/33</f>
        <v>0.75757575757575757</v>
      </c>
    </row>
    <row r="10" spans="1:19" x14ac:dyDescent="0.3">
      <c r="G10" s="1"/>
      <c r="H10" s="22"/>
      <c r="K10" s="1"/>
      <c r="N10" s="16"/>
      <c r="Q10" s="16"/>
    </row>
    <row r="11" spans="1:19" x14ac:dyDescent="0.3">
      <c r="G11" s="1"/>
      <c r="K11" s="1"/>
      <c r="N11" s="16"/>
      <c r="Q11" s="16"/>
    </row>
    <row r="12" spans="1:19" ht="25.95" customHeight="1" x14ac:dyDescent="0.3">
      <c r="A12" s="26" t="s">
        <v>26</v>
      </c>
      <c r="B12" s="26"/>
      <c r="C12" s="26"/>
      <c r="D12" s="26"/>
      <c r="E12" s="26"/>
      <c r="F12" s="26"/>
      <c r="G12" s="27"/>
      <c r="H12" s="27"/>
      <c r="I12" s="26"/>
      <c r="J12" s="26"/>
      <c r="K12" s="27"/>
      <c r="L12" s="26"/>
      <c r="M12" s="26"/>
      <c r="N12" s="26"/>
      <c r="O12" s="26"/>
      <c r="P12" s="26"/>
      <c r="Q12" s="26"/>
    </row>
    <row r="13" spans="1:19" x14ac:dyDescent="0.3">
      <c r="A13" t="s">
        <v>21</v>
      </c>
      <c r="B13" t="s">
        <v>22</v>
      </c>
      <c r="C13">
        <v>2571</v>
      </c>
      <c r="D13">
        <v>2355</v>
      </c>
      <c r="E13">
        <v>2326</v>
      </c>
      <c r="F13">
        <v>29</v>
      </c>
      <c r="G13" s="1">
        <v>2269</v>
      </c>
      <c r="H13" s="22">
        <f>G13/C13</f>
        <v>0.88253597821859198</v>
      </c>
      <c r="I13">
        <v>2153</v>
      </c>
      <c r="J13">
        <v>116</v>
      </c>
      <c r="K13" s="1">
        <v>2150</v>
      </c>
      <c r="L13">
        <v>2140</v>
      </c>
      <c r="M13">
        <v>10</v>
      </c>
      <c r="N13" s="19">
        <v>0.95</v>
      </c>
      <c r="O13" s="11">
        <f>L13/I13</f>
        <v>0.99396191360891784</v>
      </c>
      <c r="P13" s="11">
        <f>M13/J13</f>
        <v>8.6206896551724144E-2</v>
      </c>
      <c r="Q13" s="19">
        <v>0.91</v>
      </c>
      <c r="R13" s="11">
        <f>L13/2326</f>
        <v>0.92003439380911434</v>
      </c>
      <c r="S13" s="11">
        <f>M13/29</f>
        <v>0.34482758620689657</v>
      </c>
    </row>
    <row r="14" spans="1:19" x14ac:dyDescent="0.3">
      <c r="G14" s="1"/>
      <c r="H14" s="22"/>
      <c r="K14" s="1"/>
      <c r="N14" s="19"/>
      <c r="O14" s="11"/>
      <c r="P14" s="11"/>
      <c r="Q14" s="19"/>
      <c r="R14" s="11"/>
      <c r="S14" s="11"/>
    </row>
    <row r="15" spans="1:19" x14ac:dyDescent="0.3">
      <c r="A15" t="s">
        <v>23</v>
      </c>
      <c r="B15" t="s">
        <v>22</v>
      </c>
      <c r="C15">
        <v>2571</v>
      </c>
      <c r="D15">
        <v>2355</v>
      </c>
      <c r="E15">
        <v>2326</v>
      </c>
      <c r="F15">
        <v>29</v>
      </c>
      <c r="G15" s="1">
        <v>2505</v>
      </c>
      <c r="H15" s="22">
        <f>G15/C15</f>
        <v>0.97432905484247379</v>
      </c>
      <c r="I15">
        <v>2344</v>
      </c>
      <c r="J15">
        <v>161</v>
      </c>
      <c r="K15" s="1">
        <v>2320</v>
      </c>
      <c r="L15">
        <v>2299</v>
      </c>
      <c r="M15">
        <v>21</v>
      </c>
      <c r="N15" s="19">
        <v>0.93</v>
      </c>
      <c r="O15" s="11">
        <f>L15/I15</f>
        <v>0.98080204778156999</v>
      </c>
      <c r="P15" s="11">
        <f>M15/J15</f>
        <v>0.13043478260869565</v>
      </c>
      <c r="Q15" s="19">
        <v>0.99</v>
      </c>
      <c r="R15" s="11">
        <f>L15/2326</f>
        <v>0.98839208942390366</v>
      </c>
      <c r="S15" s="11">
        <f>M15/29</f>
        <v>0.72413793103448276</v>
      </c>
    </row>
    <row r="16" spans="1:19" x14ac:dyDescent="0.3">
      <c r="G16" s="1"/>
      <c r="H16" s="22"/>
      <c r="K16" s="1"/>
      <c r="N16" s="19"/>
      <c r="O16" s="11"/>
      <c r="P16" s="11"/>
      <c r="Q16" s="19"/>
      <c r="R16" s="11"/>
      <c r="S16" s="11"/>
    </row>
    <row r="17" spans="1:19" x14ac:dyDescent="0.3">
      <c r="A17" t="s">
        <v>25</v>
      </c>
      <c r="B17" t="s">
        <v>22</v>
      </c>
      <c r="C17">
        <v>2571</v>
      </c>
      <c r="D17">
        <v>2355</v>
      </c>
      <c r="E17">
        <v>2326</v>
      </c>
      <c r="F17">
        <v>29</v>
      </c>
      <c r="G17" s="1">
        <v>2313</v>
      </c>
      <c r="H17" s="22">
        <f>G17/C17</f>
        <v>0.89964994165694279</v>
      </c>
      <c r="I17">
        <v>2191</v>
      </c>
      <c r="J17">
        <v>122</v>
      </c>
      <c r="K17" s="1">
        <v>2184</v>
      </c>
      <c r="L17">
        <v>2173</v>
      </c>
      <c r="M17">
        <v>11</v>
      </c>
      <c r="N17" s="19">
        <v>0.94</v>
      </c>
      <c r="O17" s="11">
        <f>L17/I17</f>
        <v>0.99178457325422187</v>
      </c>
      <c r="P17" s="11">
        <f>M17/J17</f>
        <v>9.0163934426229511E-2</v>
      </c>
      <c r="Q17" s="19">
        <v>0.93</v>
      </c>
      <c r="R17" s="11">
        <f>L17/2326</f>
        <v>0.93422184006878761</v>
      </c>
      <c r="S17" s="11">
        <f>M17/29</f>
        <v>0.37931034482758619</v>
      </c>
    </row>
    <row r="21" spans="1:19" x14ac:dyDescent="0.3">
      <c r="A21" s="12" t="s">
        <v>31</v>
      </c>
    </row>
    <row r="22" spans="1:19" x14ac:dyDescent="0.3">
      <c r="A22" s="12" t="s">
        <v>32</v>
      </c>
    </row>
  </sheetData>
  <mergeCells count="4">
    <mergeCell ref="D1:F1"/>
    <mergeCell ref="G1:J1"/>
    <mergeCell ref="A4:Q4"/>
    <mergeCell ref="A12:Q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cp:revision>6</cp:revision>
  <dcterms:created xsi:type="dcterms:W3CDTF">2025-08-15T11:59:00Z</dcterms:created>
  <dcterms:modified xsi:type="dcterms:W3CDTF">2025-09-18T10:27:59Z</dcterms:modified>
</cp:coreProperties>
</file>