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CPa_Fault_identification-analysis\"/>
    </mc:Choice>
  </mc:AlternateContent>
  <xr:revisionPtr revIDLastSave="0" documentId="13_ncr:1_{4D613629-9316-4955-997B-F94D445E700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deBERT" sheetId="1" r:id="rId1"/>
    <sheet name="LApredict" sheetId="2" r:id="rId2"/>
    <sheet name="DeepJ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J39" i="1" s="1"/>
  <c r="H39" i="1"/>
  <c r="D39" i="1"/>
  <c r="C39" i="1"/>
  <c r="E39" i="1" s="1"/>
  <c r="J38" i="1"/>
  <c r="I38" i="1"/>
  <c r="H38" i="1"/>
  <c r="H40" i="1" s="1"/>
  <c r="D38" i="1"/>
  <c r="D40" i="1" s="1"/>
  <c r="E40" i="1" s="1"/>
  <c r="C38" i="1"/>
  <c r="C40" i="1" s="1"/>
  <c r="I34" i="1"/>
  <c r="J34" i="1" s="1"/>
  <c r="H34" i="1"/>
  <c r="E34" i="1"/>
  <c r="D34" i="1"/>
  <c r="C34" i="1"/>
  <c r="I33" i="1"/>
  <c r="I35" i="1" s="1"/>
  <c r="J35" i="1" s="1"/>
  <c r="H33" i="1"/>
  <c r="H35" i="1" s="1"/>
  <c r="E33" i="1"/>
  <c r="D33" i="1"/>
  <c r="D35" i="1" s="1"/>
  <c r="C33" i="1"/>
  <c r="C35" i="1" s="1"/>
  <c r="C30" i="1"/>
  <c r="I29" i="1"/>
  <c r="J29" i="1" s="1"/>
  <c r="H29" i="1"/>
  <c r="D29" i="1"/>
  <c r="E29" i="1" s="1"/>
  <c r="C29" i="1"/>
  <c r="I28" i="1"/>
  <c r="J28" i="1" s="1"/>
  <c r="H28" i="1"/>
  <c r="H30" i="1" s="1"/>
  <c r="E28" i="1"/>
  <c r="D28" i="1"/>
  <c r="D30" i="1" s="1"/>
  <c r="E30" i="1" s="1"/>
  <c r="C28" i="1"/>
  <c r="J24" i="1"/>
  <c r="I24" i="1"/>
  <c r="H24" i="1"/>
  <c r="D24" i="1"/>
  <c r="C24" i="1"/>
  <c r="C25" i="1" s="1"/>
  <c r="I23" i="1"/>
  <c r="J23" i="1" s="1"/>
  <c r="H23" i="1"/>
  <c r="H25" i="1" s="1"/>
  <c r="D23" i="1"/>
  <c r="D25" i="1" s="1"/>
  <c r="E25" i="1" s="1"/>
  <c r="C23" i="1"/>
  <c r="E23" i="1" s="1"/>
  <c r="AB4" i="1"/>
  <c r="AA4" i="1"/>
  <c r="Z4" i="1"/>
  <c r="AA3" i="1"/>
  <c r="AB3" i="1" s="1"/>
  <c r="Z3" i="1"/>
  <c r="J40" i="3"/>
  <c r="J35" i="3"/>
  <c r="J30" i="3"/>
  <c r="J25" i="3"/>
  <c r="E40" i="3"/>
  <c r="E35" i="3"/>
  <c r="E30" i="3"/>
  <c r="E25" i="3"/>
  <c r="E40" i="2"/>
  <c r="E35" i="2"/>
  <c r="E30" i="2"/>
  <c r="J40" i="2"/>
  <c r="J35" i="2"/>
  <c r="J30" i="2"/>
  <c r="J25" i="2"/>
  <c r="E25" i="2"/>
  <c r="E24" i="2"/>
  <c r="I24" i="2"/>
  <c r="J24" i="2" s="1"/>
  <c r="I23" i="2"/>
  <c r="H24" i="2"/>
  <c r="H23" i="2"/>
  <c r="D24" i="2"/>
  <c r="D25" i="2" s="1"/>
  <c r="D23" i="2"/>
  <c r="E23" i="2" s="1"/>
  <c r="C24" i="2"/>
  <c r="C23" i="2"/>
  <c r="I40" i="2"/>
  <c r="D40" i="2"/>
  <c r="I39" i="2"/>
  <c r="J39" i="2" s="1"/>
  <c r="H39" i="2"/>
  <c r="E39" i="2"/>
  <c r="D39" i="2"/>
  <c r="C39" i="2"/>
  <c r="J38" i="2"/>
  <c r="I38" i="2"/>
  <c r="H38" i="2"/>
  <c r="H40" i="2" s="1"/>
  <c r="D38" i="2"/>
  <c r="E38" i="2" s="1"/>
  <c r="C38" i="2"/>
  <c r="C40" i="2" s="1"/>
  <c r="H35" i="2"/>
  <c r="I34" i="2"/>
  <c r="J34" i="2" s="1"/>
  <c r="H34" i="2"/>
  <c r="D34" i="2"/>
  <c r="E34" i="2" s="1"/>
  <c r="C34" i="2"/>
  <c r="I33" i="2"/>
  <c r="I35" i="2" s="1"/>
  <c r="H33" i="2"/>
  <c r="E33" i="2"/>
  <c r="D33" i="2"/>
  <c r="D35" i="2" s="1"/>
  <c r="C33" i="2"/>
  <c r="C35" i="2" s="1"/>
  <c r="C30" i="2"/>
  <c r="I29" i="2"/>
  <c r="J29" i="2" s="1"/>
  <c r="H29" i="2"/>
  <c r="D29" i="2"/>
  <c r="E29" i="2" s="1"/>
  <c r="C29" i="2"/>
  <c r="I28" i="2"/>
  <c r="I30" i="2" s="1"/>
  <c r="H28" i="2"/>
  <c r="H30" i="2" s="1"/>
  <c r="D28" i="2"/>
  <c r="E28" i="2" s="1"/>
  <c r="C28" i="2"/>
  <c r="J39" i="3"/>
  <c r="I39" i="3"/>
  <c r="H39" i="3"/>
  <c r="I38" i="3"/>
  <c r="I40" i="3" s="1"/>
  <c r="H38" i="3"/>
  <c r="H40" i="3" s="1"/>
  <c r="I34" i="3"/>
  <c r="J34" i="3" s="1"/>
  <c r="H34" i="3"/>
  <c r="I33" i="3"/>
  <c r="I35" i="3" s="1"/>
  <c r="H33" i="3"/>
  <c r="H35" i="3" s="1"/>
  <c r="I29" i="3"/>
  <c r="H29" i="3"/>
  <c r="J29" i="3" s="1"/>
  <c r="I28" i="3"/>
  <c r="I30" i="3" s="1"/>
  <c r="H28" i="3"/>
  <c r="H30" i="3" s="1"/>
  <c r="H23" i="3"/>
  <c r="I24" i="3"/>
  <c r="J24" i="3" s="1"/>
  <c r="H24" i="3"/>
  <c r="I23" i="3"/>
  <c r="I25" i="3" s="1"/>
  <c r="H25" i="3"/>
  <c r="D40" i="3"/>
  <c r="C40" i="3"/>
  <c r="E39" i="3"/>
  <c r="E38" i="3"/>
  <c r="E33" i="3"/>
  <c r="D39" i="3"/>
  <c r="D38" i="3"/>
  <c r="C39" i="3"/>
  <c r="C38" i="3"/>
  <c r="E34" i="3"/>
  <c r="D35" i="3"/>
  <c r="C35" i="3"/>
  <c r="D34" i="3"/>
  <c r="D33" i="3"/>
  <c r="C34" i="3"/>
  <c r="C33" i="3"/>
  <c r="D30" i="3"/>
  <c r="C30" i="3"/>
  <c r="E29" i="3"/>
  <c r="E28" i="3"/>
  <c r="D29" i="3"/>
  <c r="C29" i="3"/>
  <c r="D28" i="3"/>
  <c r="C28" i="3"/>
  <c r="D25" i="3"/>
  <c r="C25" i="3"/>
  <c r="E24" i="3"/>
  <c r="E23" i="3"/>
  <c r="D24" i="3"/>
  <c r="D23" i="3"/>
  <c r="C24" i="3"/>
  <c r="C23" i="3"/>
  <c r="O14" i="1"/>
  <c r="K4" i="1"/>
  <c r="K3" i="1"/>
  <c r="L4" i="1"/>
  <c r="M4" i="1" s="1"/>
  <c r="L3" i="1"/>
  <c r="AD16" i="2"/>
  <c r="AD15" i="2"/>
  <c r="AD14" i="2"/>
  <c r="AC16" i="2"/>
  <c r="AC15" i="2"/>
  <c r="AC14" i="2"/>
  <c r="AB3" i="2"/>
  <c r="Z4" i="2"/>
  <c r="Z3" i="2"/>
  <c r="AB4" i="2"/>
  <c r="AA4" i="2"/>
  <c r="AA3" i="2"/>
  <c r="K4" i="2"/>
  <c r="K3" i="2"/>
  <c r="O16" i="2"/>
  <c r="O15" i="2"/>
  <c r="O14" i="2"/>
  <c r="N16" i="2"/>
  <c r="N15" i="2"/>
  <c r="N14" i="2"/>
  <c r="L16" i="2"/>
  <c r="M16" i="2" s="1"/>
  <c r="K16" i="2"/>
  <c r="M15" i="2"/>
  <c r="L15" i="2"/>
  <c r="K15" i="2"/>
  <c r="L14" i="2"/>
  <c r="M14" i="2" s="1"/>
  <c r="K14" i="2"/>
  <c r="M10" i="2"/>
  <c r="L10" i="2"/>
  <c r="K10" i="2"/>
  <c r="L9" i="2"/>
  <c r="M9" i="2" s="1"/>
  <c r="K9" i="2"/>
  <c r="L8" i="2"/>
  <c r="K8" i="2"/>
  <c r="L4" i="2"/>
  <c r="M4" i="2" s="1"/>
  <c r="L3" i="2"/>
  <c r="M3" i="2" s="1"/>
  <c r="Q14" i="2"/>
  <c r="Q15" i="2"/>
  <c r="AA15" i="2" s="1"/>
  <c r="Q16" i="2"/>
  <c r="AB5" i="3"/>
  <c r="AA5" i="3"/>
  <c r="Z5" i="3"/>
  <c r="AB4" i="3"/>
  <c r="AA4" i="3"/>
  <c r="Z4" i="3"/>
  <c r="AD16" i="3"/>
  <c r="AD15" i="3"/>
  <c r="AD14" i="3"/>
  <c r="AC16" i="3"/>
  <c r="AC15" i="3"/>
  <c r="AC14" i="3"/>
  <c r="M5" i="3"/>
  <c r="L5" i="3"/>
  <c r="K5" i="3"/>
  <c r="O16" i="3"/>
  <c r="O15" i="3"/>
  <c r="O14" i="3"/>
  <c r="N16" i="3"/>
  <c r="N15" i="3"/>
  <c r="N14" i="3"/>
  <c r="M4" i="3"/>
  <c r="L4" i="3"/>
  <c r="K4" i="3"/>
  <c r="AA10" i="3"/>
  <c r="Z10" i="3"/>
  <c r="AA9" i="3"/>
  <c r="Z9" i="3"/>
  <c r="AA8" i="3"/>
  <c r="Z8" i="3"/>
  <c r="L10" i="3"/>
  <c r="K10" i="3"/>
  <c r="L9" i="3"/>
  <c r="M9" i="3" s="1"/>
  <c r="K9" i="3"/>
  <c r="L8" i="3"/>
  <c r="K8" i="3"/>
  <c r="AA10" i="2"/>
  <c r="Z10" i="2"/>
  <c r="AA9" i="2"/>
  <c r="Z9" i="2"/>
  <c r="AA8" i="2"/>
  <c r="Z8" i="2"/>
  <c r="AB8" i="2" s="1"/>
  <c r="AA10" i="1"/>
  <c r="AA9" i="1"/>
  <c r="AB9" i="1" s="1"/>
  <c r="AA8" i="1"/>
  <c r="L10" i="1"/>
  <c r="L9" i="1"/>
  <c r="O15" i="1" s="1"/>
  <c r="L8" i="1"/>
  <c r="Z10" i="1"/>
  <c r="Z9" i="1"/>
  <c r="Z8" i="1"/>
  <c r="K10" i="1"/>
  <c r="M10" i="1" s="1"/>
  <c r="K9" i="1"/>
  <c r="K8" i="1"/>
  <c r="F8" i="3"/>
  <c r="U10" i="3"/>
  <c r="T16" i="3"/>
  <c r="S16" i="3"/>
  <c r="R16" i="3"/>
  <c r="Q16" i="3"/>
  <c r="E16" i="3"/>
  <c r="D16" i="3"/>
  <c r="C16" i="3"/>
  <c r="B16" i="3"/>
  <c r="T15" i="3"/>
  <c r="S15" i="3"/>
  <c r="R15" i="3"/>
  <c r="Q15" i="3"/>
  <c r="E15" i="3"/>
  <c r="D15" i="3"/>
  <c r="C15" i="3"/>
  <c r="B15" i="3"/>
  <c r="T14" i="3"/>
  <c r="S14" i="3"/>
  <c r="R14" i="3"/>
  <c r="Q14" i="3"/>
  <c r="E14" i="3"/>
  <c r="D14" i="3"/>
  <c r="C14" i="3"/>
  <c r="B14" i="3"/>
  <c r="X13" i="3"/>
  <c r="I13" i="3"/>
  <c r="X12" i="1"/>
  <c r="X13" i="2"/>
  <c r="I12" i="1"/>
  <c r="I13" i="2"/>
  <c r="T16" i="1"/>
  <c r="S16" i="1"/>
  <c r="R16" i="1"/>
  <c r="Q16" i="1"/>
  <c r="E16" i="1"/>
  <c r="D16" i="1"/>
  <c r="C16" i="1"/>
  <c r="B16" i="1"/>
  <c r="T15" i="1"/>
  <c r="S15" i="1"/>
  <c r="R15" i="1"/>
  <c r="Q15" i="1"/>
  <c r="E15" i="1"/>
  <c r="L15" i="1" s="1"/>
  <c r="D15" i="1"/>
  <c r="C15" i="1"/>
  <c r="B15" i="1"/>
  <c r="T14" i="1"/>
  <c r="S14" i="1"/>
  <c r="R14" i="1"/>
  <c r="Q14" i="1"/>
  <c r="E14" i="1"/>
  <c r="L14" i="1" s="1"/>
  <c r="D14" i="1"/>
  <c r="C14" i="1"/>
  <c r="B14" i="1"/>
  <c r="U10" i="2"/>
  <c r="T16" i="2"/>
  <c r="S16" i="2"/>
  <c r="R16" i="2"/>
  <c r="T15" i="2"/>
  <c r="S14" i="2"/>
  <c r="S15" i="2"/>
  <c r="R15" i="2"/>
  <c r="T14" i="2"/>
  <c r="R14" i="2"/>
  <c r="B16" i="2"/>
  <c r="E15" i="2"/>
  <c r="D15" i="2"/>
  <c r="C15" i="2"/>
  <c r="B15" i="2"/>
  <c r="B14" i="2"/>
  <c r="I9" i="2"/>
  <c r="F9" i="2"/>
  <c r="E16" i="2"/>
  <c r="D16" i="2"/>
  <c r="C16" i="2"/>
  <c r="E14" i="2"/>
  <c r="D14" i="2"/>
  <c r="C14" i="2"/>
  <c r="I8" i="2"/>
  <c r="I3" i="3"/>
  <c r="I3" i="2"/>
  <c r="F8" i="1"/>
  <c r="E35" i="1" l="1"/>
  <c r="J40" i="1"/>
  <c r="E24" i="1"/>
  <c r="J33" i="1"/>
  <c r="I25" i="1"/>
  <c r="J25" i="1" s="1"/>
  <c r="E38" i="1"/>
  <c r="I30" i="1"/>
  <c r="J30" i="1" s="1"/>
  <c r="AC16" i="1"/>
  <c r="N15" i="1"/>
  <c r="M9" i="1"/>
  <c r="M8" i="1"/>
  <c r="H25" i="2"/>
  <c r="J23" i="2"/>
  <c r="C25" i="2"/>
  <c r="J28" i="2"/>
  <c r="D30" i="2"/>
  <c r="J33" i="2"/>
  <c r="I25" i="2"/>
  <c r="J38" i="3"/>
  <c r="J33" i="3"/>
  <c r="J28" i="3"/>
  <c r="J23" i="3"/>
  <c r="AB8" i="1"/>
  <c r="AA14" i="1"/>
  <c r="AD14" i="1" s="1"/>
  <c r="AA15" i="1"/>
  <c r="AD15" i="1" s="1"/>
  <c r="AA16" i="1"/>
  <c r="AD16" i="1" s="1"/>
  <c r="M3" i="1"/>
  <c r="AB10" i="1"/>
  <c r="L16" i="1"/>
  <c r="O16" i="1" s="1"/>
  <c r="M8" i="2"/>
  <c r="AA14" i="2"/>
  <c r="AB10" i="2"/>
  <c r="AA16" i="3"/>
  <c r="M10" i="3"/>
  <c r="X14" i="3"/>
  <c r="Y14" i="3" s="1"/>
  <c r="X15" i="3"/>
  <c r="Y15" i="3" s="1"/>
  <c r="L14" i="3"/>
  <c r="L15" i="3"/>
  <c r="K16" i="3"/>
  <c r="AB9" i="3"/>
  <c r="Z16" i="3"/>
  <c r="AB16" i="3" s="1"/>
  <c r="AB8" i="3"/>
  <c r="AA14" i="3"/>
  <c r="AA15" i="3"/>
  <c r="L16" i="3"/>
  <c r="AB10" i="3"/>
  <c r="Z15" i="3"/>
  <c r="AB15" i="3" s="1"/>
  <c r="Z14" i="3"/>
  <c r="K15" i="3"/>
  <c r="K14" i="3"/>
  <c r="M14" i="3" s="1"/>
  <c r="M8" i="3"/>
  <c r="Z15" i="2"/>
  <c r="AB15" i="2" s="1"/>
  <c r="AB9" i="2"/>
  <c r="Z14" i="2"/>
  <c r="AB14" i="2" s="1"/>
  <c r="I16" i="3"/>
  <c r="J16" i="3" s="1"/>
  <c r="F16" i="2"/>
  <c r="F14" i="2"/>
  <c r="K15" i="1"/>
  <c r="M15" i="1" s="1"/>
  <c r="K16" i="1"/>
  <c r="Z15" i="1"/>
  <c r="Z16" i="1"/>
  <c r="AB16" i="1" s="1"/>
  <c r="K14" i="1"/>
  <c r="M14" i="1" s="1"/>
  <c r="X14" i="1"/>
  <c r="Y14" i="1" s="1"/>
  <c r="Z14" i="1"/>
  <c r="AB14" i="1" s="1"/>
  <c r="X16" i="1"/>
  <c r="Y16" i="1" s="1"/>
  <c r="I14" i="1"/>
  <c r="J14" i="1" s="1"/>
  <c r="F15" i="3"/>
  <c r="X16" i="3"/>
  <c r="Y16" i="3" s="1"/>
  <c r="U16" i="3"/>
  <c r="U14" i="3"/>
  <c r="W14" i="3" s="1"/>
  <c r="X15" i="1"/>
  <c r="Y15" i="1" s="1"/>
  <c r="I14" i="3"/>
  <c r="J14" i="3" s="1"/>
  <c r="I15" i="3"/>
  <c r="J15" i="3" s="1"/>
  <c r="F14" i="3"/>
  <c r="U15" i="3"/>
  <c r="F16" i="3"/>
  <c r="F15" i="1"/>
  <c r="U14" i="1"/>
  <c r="F14" i="1"/>
  <c r="U16" i="1"/>
  <c r="F16" i="1"/>
  <c r="I15" i="1"/>
  <c r="I16" i="1"/>
  <c r="J16" i="1" s="1"/>
  <c r="U15" i="1"/>
  <c r="I15" i="2"/>
  <c r="I16" i="2"/>
  <c r="N14" i="1" l="1"/>
  <c r="AC14" i="1"/>
  <c r="AB15" i="1"/>
  <c r="AC15" i="1"/>
  <c r="M16" i="1"/>
  <c r="N16" i="1"/>
  <c r="H16" i="2"/>
  <c r="AA16" i="2"/>
  <c r="Z16" i="2"/>
  <c r="M16" i="3"/>
  <c r="M15" i="3"/>
  <c r="AB14" i="3"/>
  <c r="W16" i="3"/>
  <c r="W16" i="1"/>
  <c r="W14" i="1"/>
  <c r="W15" i="1"/>
  <c r="H14" i="1"/>
  <c r="H14" i="3"/>
  <c r="H15" i="3"/>
  <c r="W15" i="3"/>
  <c r="H16" i="3"/>
  <c r="H16" i="1"/>
  <c r="H15" i="1"/>
  <c r="J15" i="1"/>
  <c r="I8" i="3"/>
  <c r="J8" i="3" s="1"/>
  <c r="X14" i="2"/>
  <c r="I14" i="2"/>
  <c r="X16" i="2"/>
  <c r="X15" i="2"/>
  <c r="U14" i="2"/>
  <c r="J16" i="2"/>
  <c r="I9" i="3"/>
  <c r="X3" i="2"/>
  <c r="F8" i="2"/>
  <c r="X3" i="1"/>
  <c r="I3" i="1"/>
  <c r="I8" i="1"/>
  <c r="I10" i="1"/>
  <c r="I9" i="1"/>
  <c r="X10" i="1"/>
  <c r="X9" i="1"/>
  <c r="X8" i="1"/>
  <c r="I10" i="2"/>
  <c r="X10" i="2"/>
  <c r="X9" i="2"/>
  <c r="X8" i="2"/>
  <c r="I10" i="3"/>
  <c r="J10" i="3" s="1"/>
  <c r="X8" i="3"/>
  <c r="Y8" i="3" s="1"/>
  <c r="X3" i="3"/>
  <c r="X10" i="3"/>
  <c r="Y10" i="3" s="1"/>
  <c r="X9" i="3"/>
  <c r="Y9" i="3" s="1"/>
  <c r="U8" i="3"/>
  <c r="U10" i="1"/>
  <c r="U3" i="3"/>
  <c r="F3" i="3"/>
  <c r="G16" i="3" s="1"/>
  <c r="AB16" i="2" l="1"/>
  <c r="G15" i="3"/>
  <c r="G14" i="3"/>
  <c r="V14" i="3"/>
  <c r="V16" i="3"/>
  <c r="V15" i="3"/>
  <c r="Y9" i="1"/>
  <c r="Y8" i="1"/>
  <c r="Y10" i="1"/>
  <c r="Y8" i="2"/>
  <c r="Y9" i="2"/>
  <c r="Y10" i="2"/>
  <c r="Y15" i="2"/>
  <c r="Y16" i="2"/>
  <c r="J15" i="2"/>
  <c r="J14" i="2"/>
  <c r="J9" i="2"/>
  <c r="Y14" i="2"/>
  <c r="J10" i="2"/>
  <c r="H8" i="3"/>
  <c r="J8" i="2"/>
  <c r="J8" i="1"/>
  <c r="J9" i="1"/>
  <c r="J10" i="1"/>
  <c r="W10" i="1"/>
  <c r="W14" i="2"/>
  <c r="H8" i="2"/>
  <c r="H14" i="2"/>
  <c r="J9" i="3"/>
  <c r="H9" i="2"/>
  <c r="V8" i="3"/>
  <c r="W8" i="3"/>
  <c r="G8" i="3"/>
  <c r="U9" i="3" l="1"/>
  <c r="W9" i="3" s="1"/>
  <c r="W10" i="3"/>
  <c r="V10" i="3" l="1"/>
  <c r="V9" i="3"/>
  <c r="F10" i="3"/>
  <c r="H10" i="3" s="1"/>
  <c r="F9" i="3"/>
  <c r="H9" i="3" s="1"/>
  <c r="U16" i="2"/>
  <c r="U15" i="2"/>
  <c r="F15" i="2"/>
  <c r="F10" i="2"/>
  <c r="U9" i="2"/>
  <c r="U8" i="2"/>
  <c r="U3" i="2"/>
  <c r="V14" i="2" s="1"/>
  <c r="F3" i="2"/>
  <c r="F10" i="1"/>
  <c r="H10" i="1" s="1"/>
  <c r="U9" i="1"/>
  <c r="W9" i="1" s="1"/>
  <c r="F9" i="1"/>
  <c r="U8" i="1"/>
  <c r="W8" i="1" s="1"/>
  <c r="U3" i="1"/>
  <c r="F3" i="1"/>
  <c r="G16" i="2" l="1"/>
  <c r="H10" i="2"/>
  <c r="G14" i="1"/>
  <c r="G15" i="1"/>
  <c r="G16" i="1"/>
  <c r="V14" i="1"/>
  <c r="V16" i="1"/>
  <c r="V15" i="1"/>
  <c r="G8" i="1"/>
  <c r="G9" i="2"/>
  <c r="G14" i="2"/>
  <c r="G8" i="2"/>
  <c r="W15" i="2"/>
  <c r="V15" i="2"/>
  <c r="W16" i="2"/>
  <c r="V16" i="2"/>
  <c r="G15" i="2"/>
  <c r="H15" i="2"/>
  <c r="H8" i="1"/>
  <c r="G9" i="1"/>
  <c r="H9" i="1"/>
  <c r="V9" i="1"/>
  <c r="G10" i="1"/>
  <c r="V10" i="1"/>
  <c r="V8" i="1"/>
  <c r="G10" i="2"/>
  <c r="V10" i="2"/>
  <c r="W10" i="2"/>
  <c r="W8" i="2"/>
  <c r="V8" i="2"/>
  <c r="V9" i="2"/>
  <c r="W9" i="2"/>
  <c r="G9" i="3"/>
  <c r="G10" i="3"/>
</calcChain>
</file>

<file path=xl/sharedStrings.xml><?xml version="1.0" encoding="utf-8"?>
<sst xmlns="http://schemas.openxmlformats.org/spreadsheetml/2006/main" count="313" uniqueCount="47">
  <si>
    <t>QT</t>
  </si>
  <si>
    <t>Openstack</t>
  </si>
  <si>
    <t>TP</t>
  </si>
  <si>
    <t xml:space="preserve">TN </t>
  </si>
  <si>
    <t xml:space="preserve">FP </t>
  </si>
  <si>
    <t>FN</t>
  </si>
  <si>
    <t>TOT</t>
  </si>
  <si>
    <t>CodeBERT</t>
  </si>
  <si>
    <t>α (size=1)</t>
  </si>
  <si>
    <t>0.05</t>
  </si>
  <si>
    <t>0.1</t>
  </si>
  <si>
    <t>0.15</t>
  </si>
  <si>
    <t>LApredict</t>
  </si>
  <si>
    <t>α (size=0,2)</t>
  </si>
  <si>
    <t>DeepJIT</t>
  </si>
  <si>
    <t xml:space="preserve">0.15 </t>
  </si>
  <si>
    <t>TP &amp; TN</t>
  </si>
  <si>
    <t>TP&amp;TN</t>
  </si>
  <si>
    <t>Precision</t>
  </si>
  <si>
    <t>Recall</t>
  </si>
  <si>
    <t>FP&amp;FN</t>
  </si>
  <si>
    <t>Flagged as potentially correct</t>
  </si>
  <si>
    <t>Flagged as uncertain</t>
  </si>
  <si>
    <t>rate flagged %</t>
  </si>
  <si>
    <t>TOT flagged</t>
  </si>
  <si>
    <t>Priority 2 (flagged as uncertain)</t>
  </si>
  <si>
    <t>Priority  1 (Predicted as fault-prone
 &amp; flagged as potentially correct)</t>
  </si>
  <si>
    <t>Identified faults</t>
  </si>
  <si>
    <t>Prio 1 (predicted as fault-prone)</t>
  </si>
  <si>
    <t>Tot identified faults</t>
  </si>
  <si>
    <t>Tot investigated</t>
  </si>
  <si>
    <t>#Investigated</t>
  </si>
  <si>
    <t>#Identified faults</t>
  </si>
  <si>
    <t>Baseline</t>
  </si>
  <si>
    <t># investigated</t>
  </si>
  <si>
    <t># faults</t>
  </si>
  <si>
    <t xml:space="preserve">Prio </t>
  </si>
  <si>
    <t>Total</t>
  </si>
  <si>
    <t>Cpa (alpha 0.05)</t>
  </si>
  <si>
    <t>Cpa (alpha 0.1)</t>
  </si>
  <si>
    <t>Cpa (alpha 0.15)</t>
  </si>
  <si>
    <t># faults identified</t>
  </si>
  <si>
    <r>
      <t xml:space="preserve">QT </t>
    </r>
    <r>
      <rPr>
        <sz val="11"/>
        <color theme="1"/>
        <rFont val="Calibri"/>
        <family val="2"/>
        <scheme val="minor"/>
      </rPr>
      <t>(181 faulty code changes)</t>
    </r>
  </si>
  <si>
    <r>
      <t xml:space="preserve">OS </t>
    </r>
    <r>
      <rPr>
        <sz val="11"/>
        <color theme="1"/>
        <rFont val="Calibri"/>
        <family val="2"/>
        <scheme val="minor"/>
      </rPr>
      <t>(163 faulty code changes)</t>
    </r>
  </si>
  <si>
    <r>
      <t xml:space="preserve">QT </t>
    </r>
    <r>
      <rPr>
        <sz val="11"/>
        <color theme="1"/>
        <rFont val="Calibri"/>
        <family val="2"/>
        <scheme val="minor"/>
      </rPr>
      <t>(695 faulty code changes)</t>
    </r>
  </si>
  <si>
    <r>
      <t xml:space="preserve">OS </t>
    </r>
    <r>
      <rPr>
        <sz val="11"/>
        <color theme="1"/>
        <rFont val="Calibri"/>
        <family val="2"/>
        <scheme val="minor"/>
      </rPr>
      <t>(875 faulty code changes)</t>
    </r>
  </si>
  <si>
    <t>ID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</si>
</sst>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5" fillId="0" borderId="0" xfId="0" applyFont="1"/>
    <xf numFmtId="1" fontId="0" fillId="2" borderId="0" xfId="0" applyNumberFormat="1" applyFill="1"/>
    <xf numFmtId="1" fontId="2" fillId="0" borderId="0" xfId="0" applyNumberFormat="1" applyFont="1"/>
    <xf numFmtId="1" fontId="0" fillId="0" borderId="0" xfId="0" applyNumberFormat="1"/>
    <xf numFmtId="0" fontId="6" fillId="0" borderId="0" xfId="0" applyFont="1"/>
    <xf numFmtId="0" fontId="1" fillId="0" borderId="0" xfId="0" applyFont="1"/>
    <xf numFmtId="1" fontId="0" fillId="3" borderId="0" xfId="0" applyNumberFormat="1" applyFill="1"/>
    <xf numFmtId="1" fontId="4" fillId="0" borderId="0" xfId="0" applyNumberFormat="1" applyFont="1" applyAlignment="1">
      <alignment horizontal="right"/>
    </xf>
    <xf numFmtId="1" fontId="1" fillId="0" borderId="0" xfId="0" applyNumberFormat="1" applyFont="1"/>
    <xf numFmtId="9" fontId="1" fillId="0" borderId="0" xfId="1" applyFont="1"/>
    <xf numFmtId="9" fontId="4" fillId="0" borderId="0" xfId="1" applyFont="1" applyAlignment="1">
      <alignment horizontal="right"/>
    </xf>
    <xf numFmtId="9" fontId="2" fillId="0" borderId="0" xfId="1" applyFon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4" fillId="0" borderId="0" xfId="1" applyNumberFormat="1" applyFont="1" applyAlignment="1">
      <alignment horizontal="right"/>
    </xf>
    <xf numFmtId="0" fontId="2" fillId="0" borderId="0" xfId="1" applyNumberFormat="1" applyFont="1"/>
    <xf numFmtId="0" fontId="2" fillId="0" borderId="0" xfId="0" applyFont="1" applyAlignment="1">
      <alignment horizontal="right"/>
    </xf>
    <xf numFmtId="1" fontId="2" fillId="0" borderId="0" xfId="1" applyNumberFormat="1" applyFont="1"/>
    <xf numFmtId="2" fontId="2" fillId="0" borderId="0" xfId="1" applyNumberFormat="1" applyFont="1"/>
    <xf numFmtId="1" fontId="4" fillId="0" borderId="0" xfId="1" applyNumberFormat="1" applyFont="1" applyAlignment="1">
      <alignment horizontal="right"/>
    </xf>
    <xf numFmtId="1" fontId="9" fillId="0" borderId="0" xfId="0" applyNumberFormat="1" applyFont="1"/>
    <xf numFmtId="1" fontId="8" fillId="0" borderId="0" xfId="0" applyNumberFormat="1" applyFont="1"/>
    <xf numFmtId="2" fontId="4" fillId="0" borderId="0" xfId="1" applyNumberFormat="1" applyFont="1" applyAlignment="1">
      <alignment horizontal="right"/>
    </xf>
    <xf numFmtId="9" fontId="0" fillId="0" borderId="0" xfId="1" applyFont="1"/>
    <xf numFmtId="165" fontId="0" fillId="0" borderId="0" xfId="1" applyNumberFormat="1" applyFont="1"/>
    <xf numFmtId="0" fontId="1" fillId="0" borderId="0" xfId="0" applyFont="1" applyAlignment="1">
      <alignment horizontal="center"/>
    </xf>
    <xf numFmtId="9" fontId="4" fillId="0" borderId="0" xfId="1" applyFont="1" applyFill="1" applyAlignment="1">
      <alignment horizontal="right"/>
    </xf>
    <xf numFmtId="9" fontId="0" fillId="0" borderId="0" xfId="1" applyFont="1" applyFill="1"/>
    <xf numFmtId="0" fontId="2" fillId="0" borderId="0" xfId="0" applyFont="1" applyAlignment="1">
      <alignment horizontal="right" vertical="center"/>
    </xf>
    <xf numFmtId="9" fontId="2" fillId="0" borderId="0" xfId="1" applyFont="1" applyFill="1"/>
    <xf numFmtId="165" fontId="0" fillId="0" borderId="0" xfId="1" applyNumberFormat="1" applyFont="1" applyFill="1"/>
    <xf numFmtId="9" fontId="1" fillId="0" borderId="0" xfId="1" applyFont="1" applyFill="1"/>
    <xf numFmtId="1" fontId="3" fillId="0" borderId="0" xfId="0" applyNumberFormat="1" applyFont="1" applyAlignment="1">
      <alignment horizontal="right"/>
    </xf>
    <xf numFmtId="0" fontId="11" fillId="4" borderId="0" xfId="0" applyFont="1" applyFill="1"/>
    <xf numFmtId="0" fontId="12" fillId="4" borderId="0" xfId="0" applyFont="1" applyFill="1"/>
    <xf numFmtId="166" fontId="2" fillId="0" borderId="0" xfId="1" applyNumberFormat="1" applyFont="1"/>
    <xf numFmtId="0" fontId="10" fillId="4" borderId="0" xfId="0" applyFont="1" applyFill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14" fillId="0" borderId="0" xfId="1" applyNumberFormat="1" applyFont="1"/>
    <xf numFmtId="0" fontId="14" fillId="0" borderId="0" xfId="0" applyFont="1"/>
    <xf numFmtId="2" fontId="14" fillId="0" borderId="0" xfId="1" applyNumberFormat="1" applyFont="1"/>
    <xf numFmtId="1" fontId="14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2" fontId="13" fillId="0" borderId="0" xfId="1" applyNumberFormat="1" applyFont="1" applyAlignment="1">
      <alignment horizontal="right"/>
    </xf>
    <xf numFmtId="166" fontId="14" fillId="0" borderId="0" xfId="1" applyNumberFormat="1" applyFont="1" applyAlignment="1"/>
    <xf numFmtId="166" fontId="15" fillId="0" borderId="0" xfId="1" applyNumberFormat="1" applyFont="1"/>
    <xf numFmtId="1" fontId="16" fillId="0" borderId="0" xfId="1" applyNumberFormat="1" applyFont="1" applyAlignment="1">
      <alignment horizontal="right"/>
    </xf>
    <xf numFmtId="0" fontId="1" fillId="4" borderId="0" xfId="0" applyFont="1" applyFill="1"/>
    <xf numFmtId="0" fontId="0" fillId="4" borderId="0" xfId="0" applyFill="1"/>
    <xf numFmtId="0" fontId="11" fillId="4" borderId="0" xfId="0" applyFont="1" applyFill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opLeftCell="Q1" workbookViewId="0">
      <selection activeCell="AB13" sqref="AB13"/>
    </sheetView>
  </sheetViews>
  <sheetFormatPr defaultRowHeight="18" x14ac:dyDescent="0.35"/>
  <cols>
    <col min="1" max="1" width="10.44140625" customWidth="1"/>
    <col min="2" max="2" width="8.77734375" bestFit="1" customWidth="1"/>
    <col min="3" max="3" width="16.33203125" customWidth="1"/>
    <col min="4" max="4" width="18.44140625" customWidth="1"/>
    <col min="5" max="5" width="8.77734375" bestFit="1" customWidth="1"/>
    <col min="6" max="6" width="12.109375" style="1" customWidth="1"/>
    <col min="7" max="8" width="7.88671875" style="1" customWidth="1"/>
    <col min="9" max="9" width="7.21875" style="1" customWidth="1"/>
    <col min="10" max="10" width="8.33203125" style="1" customWidth="1"/>
    <col min="11" max="11" width="33.21875" style="47" customWidth="1"/>
    <col min="12" max="12" width="17" style="47" customWidth="1"/>
    <col min="13" max="13" width="8.33203125" style="1" customWidth="1"/>
    <col min="14" max="14" width="16.6640625" style="1" customWidth="1"/>
    <col min="15" max="15" width="20.33203125" customWidth="1"/>
    <col min="16" max="16" width="3.6640625" style="40" customWidth="1"/>
    <col min="17" max="17" width="11.88671875" bestFit="1" customWidth="1"/>
    <col min="18" max="18" width="10.21875" bestFit="1" customWidth="1"/>
    <col min="22" max="22" width="8.6640625" customWidth="1"/>
    <col min="23" max="23" width="8.77734375"/>
    <col min="26" max="26" width="17.88671875" style="47" customWidth="1"/>
    <col min="27" max="27" width="15.109375" style="47" customWidth="1"/>
    <col min="28" max="28" width="8.33203125" style="1" customWidth="1"/>
    <col min="29" max="29" width="16.6640625" style="1" customWidth="1"/>
    <col min="30" max="30" width="20.33203125" customWidth="1"/>
  </cols>
  <sheetData>
    <row r="1" spans="1:30" s="40" customFormat="1" x14ac:dyDescent="0.35">
      <c r="B1" s="58" t="s">
        <v>0</v>
      </c>
      <c r="C1" s="58"/>
      <c r="D1" s="58"/>
      <c r="E1" s="58"/>
      <c r="F1" s="41"/>
      <c r="G1" s="41"/>
      <c r="H1" s="41"/>
      <c r="I1" s="41"/>
      <c r="J1" s="41"/>
      <c r="K1" s="41"/>
      <c r="L1" s="41"/>
      <c r="M1" s="43"/>
      <c r="N1" s="43"/>
      <c r="Q1" s="58" t="s">
        <v>1</v>
      </c>
      <c r="R1" s="58"/>
      <c r="S1" s="58"/>
      <c r="T1" s="58"/>
      <c r="Z1" s="41"/>
      <c r="AA1" s="41"/>
      <c r="AB1" s="43"/>
      <c r="AC1" s="43"/>
    </row>
    <row r="2" spans="1:30" x14ac:dyDescent="0.35"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/>
      <c r="H2" s="35"/>
      <c r="I2" s="23" t="s">
        <v>17</v>
      </c>
      <c r="J2" s="20"/>
      <c r="K2" s="46" t="s">
        <v>28</v>
      </c>
      <c r="L2" s="53" t="s">
        <v>27</v>
      </c>
      <c r="M2" s="42" t="s">
        <v>46</v>
      </c>
      <c r="N2" s="20"/>
      <c r="Q2" s="2" t="s">
        <v>2</v>
      </c>
      <c r="R2" s="2" t="s">
        <v>3</v>
      </c>
      <c r="S2" s="2" t="s">
        <v>4</v>
      </c>
      <c r="T2" s="2" t="s">
        <v>5</v>
      </c>
      <c r="U2" s="3" t="s">
        <v>6</v>
      </c>
      <c r="V2" s="3"/>
      <c r="W2" s="35"/>
      <c r="X2" s="23" t="s">
        <v>17</v>
      </c>
      <c r="Y2" s="20"/>
      <c r="Z2" s="46" t="s">
        <v>28</v>
      </c>
      <c r="AA2" s="53" t="s">
        <v>27</v>
      </c>
      <c r="AB2" s="42" t="s">
        <v>46</v>
      </c>
      <c r="AC2" s="20"/>
    </row>
    <row r="3" spans="1:30" ht="21.45" customHeight="1" x14ac:dyDescent="0.35">
      <c r="A3" s="4" t="s">
        <v>7</v>
      </c>
      <c r="B3" s="5">
        <v>28.67</v>
      </c>
      <c r="C3" s="5">
        <v>2326.29</v>
      </c>
      <c r="D3" s="5">
        <v>63.74</v>
      </c>
      <c r="E3" s="5">
        <v>152.30000000000001</v>
      </c>
      <c r="F3" s="1">
        <f>SUM(B3:E3)</f>
        <v>2571</v>
      </c>
      <c r="I3" s="24">
        <f>SUM(B3:C3)</f>
        <v>2354.96</v>
      </c>
      <c r="J3" s="24"/>
      <c r="K3" s="46">
        <f>B3+D3</f>
        <v>92.41</v>
      </c>
      <c r="L3" s="46">
        <f>B3</f>
        <v>28.67</v>
      </c>
      <c r="M3" s="51">
        <f>L3/K3</f>
        <v>0.31024780867871443</v>
      </c>
      <c r="N3" s="24"/>
      <c r="O3" s="11"/>
      <c r="Q3" s="5">
        <v>32.74</v>
      </c>
      <c r="R3" s="5">
        <v>1110.94</v>
      </c>
      <c r="S3" s="5">
        <v>57.37</v>
      </c>
      <c r="T3" s="5">
        <v>129.94999999999999</v>
      </c>
      <c r="U3" s="1">
        <f>SUM(Q3:T3)</f>
        <v>1331</v>
      </c>
      <c r="X3" s="9">
        <f>SUM(Q3:R3)</f>
        <v>1143.68</v>
      </c>
      <c r="Z3" s="46">
        <f>Q3+S3</f>
        <v>90.11</v>
      </c>
      <c r="AA3" s="46">
        <f>Q3</f>
        <v>32.74</v>
      </c>
      <c r="AB3" s="51">
        <f>AA3/Z3</f>
        <v>0.36333370325158143</v>
      </c>
      <c r="AC3" s="24"/>
      <c r="AD3" s="11"/>
    </row>
    <row r="4" spans="1:30" ht="21.45" customHeight="1" x14ac:dyDescent="0.35">
      <c r="A4" s="4"/>
      <c r="B4" s="5"/>
      <c r="C4" s="5"/>
      <c r="D4" s="5"/>
      <c r="E4" s="5"/>
      <c r="I4" s="24"/>
      <c r="J4" s="24"/>
      <c r="K4" s="46">
        <f>C3+E3</f>
        <v>2478.59</v>
      </c>
      <c r="L4" s="46">
        <f>E3</f>
        <v>152.30000000000001</v>
      </c>
      <c r="M4" s="25">
        <f>L4/K4</f>
        <v>6.1446225474967621E-2</v>
      </c>
      <c r="N4" s="51"/>
      <c r="O4" s="11"/>
      <c r="Q4" s="5"/>
      <c r="R4" s="5"/>
      <c r="S4" s="5"/>
      <c r="T4" s="5"/>
      <c r="U4" s="1"/>
      <c r="X4" s="9"/>
      <c r="Z4" s="46">
        <f>R3+T3</f>
        <v>1240.8900000000001</v>
      </c>
      <c r="AA4" s="46">
        <f>T3</f>
        <v>129.94999999999999</v>
      </c>
      <c r="AB4" s="25">
        <f>AA4/Z4</f>
        <v>0.10472322284811705</v>
      </c>
      <c r="AC4" s="51"/>
      <c r="AD4" s="11"/>
    </row>
    <row r="5" spans="1:30" ht="12.6" customHeight="1" x14ac:dyDescent="0.35">
      <c r="A5" s="4"/>
      <c r="B5" s="5"/>
      <c r="C5" s="5"/>
      <c r="D5" s="5"/>
      <c r="E5" s="5"/>
      <c r="I5" s="24"/>
      <c r="J5" s="24"/>
      <c r="K5" s="46"/>
      <c r="L5" s="46"/>
      <c r="M5" s="24"/>
      <c r="N5" s="24"/>
      <c r="O5" s="11"/>
      <c r="Q5" s="5"/>
      <c r="R5" s="5"/>
      <c r="S5" s="5"/>
      <c r="T5" s="5"/>
      <c r="U5" s="1"/>
      <c r="X5" s="9"/>
      <c r="Z5" s="46"/>
      <c r="AA5" s="46"/>
      <c r="AB5" s="24"/>
      <c r="AC5" s="24"/>
      <c r="AD5" s="11"/>
    </row>
    <row r="6" spans="1:30" ht="16.8" customHeight="1" x14ac:dyDescent="0.35">
      <c r="A6" s="4"/>
      <c r="B6" s="59" t="s">
        <v>21</v>
      </c>
      <c r="C6" s="59"/>
      <c r="D6" s="59"/>
      <c r="E6" s="59"/>
      <c r="F6" s="3" t="s">
        <v>24</v>
      </c>
      <c r="G6" s="3" t="s">
        <v>23</v>
      </c>
      <c r="H6" s="13" t="s">
        <v>18</v>
      </c>
      <c r="I6" s="3" t="s">
        <v>17</v>
      </c>
      <c r="J6" s="3" t="s">
        <v>19</v>
      </c>
      <c r="K6" s="53" t="s">
        <v>26</v>
      </c>
      <c r="L6" s="53" t="s">
        <v>27</v>
      </c>
      <c r="M6" s="44"/>
      <c r="N6" s="44"/>
      <c r="O6" s="11"/>
      <c r="Q6" s="59" t="s">
        <v>21</v>
      </c>
      <c r="R6" s="59"/>
      <c r="S6" s="59"/>
      <c r="T6" s="59"/>
      <c r="U6" s="3" t="s">
        <v>24</v>
      </c>
      <c r="V6" s="3" t="s">
        <v>23</v>
      </c>
      <c r="W6" s="13" t="s">
        <v>18</v>
      </c>
      <c r="X6" s="3" t="s">
        <v>17</v>
      </c>
      <c r="Y6" s="3" t="s">
        <v>19</v>
      </c>
      <c r="Z6" s="53" t="s">
        <v>26</v>
      </c>
      <c r="AA6" s="53"/>
      <c r="AB6" s="44"/>
      <c r="AC6" s="44"/>
      <c r="AD6" s="11"/>
    </row>
    <row r="7" spans="1:30" x14ac:dyDescent="0.35">
      <c r="A7" s="6" t="s">
        <v>8</v>
      </c>
      <c r="K7" s="47" t="s">
        <v>31</v>
      </c>
      <c r="L7" s="53" t="s">
        <v>32</v>
      </c>
      <c r="M7" s="42" t="s">
        <v>46</v>
      </c>
      <c r="N7" s="42"/>
      <c r="Z7" s="47" t="s">
        <v>31</v>
      </c>
      <c r="AA7" s="53" t="s">
        <v>32</v>
      </c>
      <c r="AB7" s="42" t="s">
        <v>46</v>
      </c>
      <c r="AC7" s="42"/>
    </row>
    <row r="8" spans="1:30" x14ac:dyDescent="0.35">
      <c r="A8" t="s">
        <v>9</v>
      </c>
      <c r="B8" s="12">
        <v>10.14</v>
      </c>
      <c r="C8" s="12">
        <v>2140</v>
      </c>
      <c r="D8" s="7">
        <v>13</v>
      </c>
      <c r="E8" s="7">
        <v>106</v>
      </c>
      <c r="F8" s="8">
        <f>SUM(B8:E8)</f>
        <v>2269.14</v>
      </c>
      <c r="G8" s="17">
        <f>F8/F3</f>
        <v>0.88259043173862306</v>
      </c>
      <c r="H8" s="36">
        <f>I8/F8</f>
        <v>0.94755722432287126</v>
      </c>
      <c r="I8" s="24">
        <f>SUM(B8:C8)</f>
        <v>2150.14</v>
      </c>
      <c r="J8" s="42">
        <f>I8/I3</f>
        <v>0.91302612358596313</v>
      </c>
      <c r="K8" s="49">
        <f>B8+D8</f>
        <v>23.14</v>
      </c>
      <c r="L8" s="49">
        <f>B8</f>
        <v>10.14</v>
      </c>
      <c r="M8" s="51">
        <f>L8/K8</f>
        <v>0.43820224719101125</v>
      </c>
      <c r="N8" s="51"/>
      <c r="Q8" s="12">
        <v>6</v>
      </c>
      <c r="R8" s="12">
        <v>893</v>
      </c>
      <c r="S8" s="7">
        <v>6</v>
      </c>
      <c r="T8" s="7">
        <v>62</v>
      </c>
      <c r="U8" s="8">
        <f>SUM(Q8:T8)</f>
        <v>967</v>
      </c>
      <c r="V8" s="17">
        <f>U8/U3</f>
        <v>0.72652141247182567</v>
      </c>
      <c r="W8" s="34">
        <f>X8/U8</f>
        <v>0.92967942088934852</v>
      </c>
      <c r="X8" s="9">
        <f>SUM(Q8:R8)</f>
        <v>899</v>
      </c>
      <c r="Y8" s="30">
        <f>X8/X3</f>
        <v>0.78605903749300499</v>
      </c>
      <c r="Z8" s="49">
        <f>Q8+S8</f>
        <v>12</v>
      </c>
      <c r="AA8" s="49">
        <f>Q8</f>
        <v>6</v>
      </c>
      <c r="AB8" s="51">
        <f>AA8/Z8</f>
        <v>0.5</v>
      </c>
      <c r="AC8" s="51"/>
    </row>
    <row r="9" spans="1:30" x14ac:dyDescent="0.35">
      <c r="A9" t="s">
        <v>10</v>
      </c>
      <c r="B9" s="12">
        <v>21.18</v>
      </c>
      <c r="C9" s="12">
        <v>2299</v>
      </c>
      <c r="D9" s="7">
        <v>45</v>
      </c>
      <c r="E9" s="7">
        <v>140</v>
      </c>
      <c r="F9" s="8">
        <f>SUM(B9:E9)</f>
        <v>2505.1799999999998</v>
      </c>
      <c r="G9" s="17">
        <f>F9/F3</f>
        <v>0.9743990665110851</v>
      </c>
      <c r="H9" s="36">
        <f>I9/F9</f>
        <v>0.92615301096128821</v>
      </c>
      <c r="I9" s="22">
        <f>SUM(B9:C9)</f>
        <v>2320.1799999999998</v>
      </c>
      <c r="J9" s="25">
        <f>I9/I3</f>
        <v>0.98523117165472018</v>
      </c>
      <c r="K9" s="49">
        <f>B9+D9</f>
        <v>66.180000000000007</v>
      </c>
      <c r="L9" s="49">
        <f>B9</f>
        <v>21.18</v>
      </c>
      <c r="M9" s="51">
        <f>L9/K9</f>
        <v>0.32003626473254754</v>
      </c>
      <c r="N9" s="51"/>
      <c r="Q9" s="12">
        <v>15</v>
      </c>
      <c r="R9" s="12">
        <v>1076</v>
      </c>
      <c r="S9" s="7">
        <v>21</v>
      </c>
      <c r="T9" s="7">
        <v>115</v>
      </c>
      <c r="U9" s="8">
        <f>SUM(Q9:T9)</f>
        <v>1227</v>
      </c>
      <c r="V9" s="17">
        <f>U9/U3</f>
        <v>0.92186326070623592</v>
      </c>
      <c r="W9" s="34">
        <f>X9/U9</f>
        <v>0.88916055419722906</v>
      </c>
      <c r="X9" s="9">
        <f>SUM(Q9:R9)</f>
        <v>1091</v>
      </c>
      <c r="Y9" s="30">
        <f>X9/X3</f>
        <v>0.95393816452154445</v>
      </c>
      <c r="Z9" s="49">
        <f>Q9+S9</f>
        <v>36</v>
      </c>
      <c r="AA9" s="49">
        <f>Q9</f>
        <v>15</v>
      </c>
      <c r="AB9" s="51">
        <f>AA9/Z9</f>
        <v>0.41666666666666669</v>
      </c>
      <c r="AC9" s="51"/>
    </row>
    <row r="10" spans="1:30" x14ac:dyDescent="0.35">
      <c r="A10" t="s">
        <v>11</v>
      </c>
      <c r="B10" s="12">
        <v>11.33</v>
      </c>
      <c r="C10" s="12">
        <v>2173</v>
      </c>
      <c r="D10" s="7">
        <v>18</v>
      </c>
      <c r="E10" s="7">
        <v>111</v>
      </c>
      <c r="F10" s="8">
        <f>SUM(B10:E10)</f>
        <v>2313.33</v>
      </c>
      <c r="G10" s="17">
        <f>F10/F3</f>
        <v>0.89977829638273044</v>
      </c>
      <c r="H10" s="36">
        <f>I10/F10</f>
        <v>0.94423623088794073</v>
      </c>
      <c r="I10" s="22">
        <f>SUM(B10:C10)</f>
        <v>2184.33</v>
      </c>
      <c r="J10" s="25">
        <f>I10/I3</f>
        <v>0.92754441689030809</v>
      </c>
      <c r="K10" s="49">
        <f>B10+D10</f>
        <v>29.33</v>
      </c>
      <c r="L10" s="49">
        <f>B10</f>
        <v>11.33</v>
      </c>
      <c r="M10" s="51">
        <f>L10/K10</f>
        <v>0.38629389703375389</v>
      </c>
      <c r="N10" s="51"/>
      <c r="Q10" s="12">
        <v>25</v>
      </c>
      <c r="R10" s="12">
        <v>1101</v>
      </c>
      <c r="S10" s="7">
        <v>43</v>
      </c>
      <c r="T10" s="7">
        <v>129</v>
      </c>
      <c r="U10" s="8">
        <f>SUM(Q10:T10)</f>
        <v>1298</v>
      </c>
      <c r="V10" s="17">
        <f>U10/U3</f>
        <v>0.97520661157024791</v>
      </c>
      <c r="W10" s="34">
        <f>X10/U10</f>
        <v>0.86748844375963019</v>
      </c>
      <c r="X10" s="9">
        <f>SUM(Q10:R10)</f>
        <v>1126</v>
      </c>
      <c r="Y10" s="31">
        <f>X10/X3</f>
        <v>0.9845411303861219</v>
      </c>
      <c r="Z10" s="49">
        <f>Q10+S10</f>
        <v>68</v>
      </c>
      <c r="AA10" s="49">
        <f>Q10</f>
        <v>25</v>
      </c>
      <c r="AB10" s="51">
        <f>AA10/Z10</f>
        <v>0.36764705882352944</v>
      </c>
      <c r="AC10" s="51"/>
    </row>
    <row r="11" spans="1:30" x14ac:dyDescent="0.35">
      <c r="F11" s="8"/>
      <c r="G11" s="8"/>
      <c r="H11" s="8"/>
      <c r="I11" s="3" t="s">
        <v>20</v>
      </c>
      <c r="J11" s="8"/>
      <c r="K11" s="48"/>
      <c r="L11" s="48"/>
      <c r="M11" s="8"/>
      <c r="N11" s="8"/>
      <c r="Q11" s="9"/>
      <c r="R11" s="9"/>
      <c r="S11" s="9"/>
      <c r="T11" s="9"/>
      <c r="U11" s="9"/>
      <c r="X11" s="3" t="s">
        <v>20</v>
      </c>
      <c r="Z11" s="48"/>
      <c r="AA11" s="48"/>
      <c r="AB11" s="8"/>
      <c r="AC11" s="8"/>
    </row>
    <row r="12" spans="1:30" x14ac:dyDescent="0.35">
      <c r="B12" s="60" t="s">
        <v>22</v>
      </c>
      <c r="C12" s="60"/>
      <c r="D12" s="60"/>
      <c r="E12" s="60"/>
      <c r="F12" s="8"/>
      <c r="G12" s="8"/>
      <c r="H12" s="8"/>
      <c r="I12" s="8">
        <f>SUM(D3:E3)</f>
        <v>216.04000000000002</v>
      </c>
      <c r="J12" s="8"/>
      <c r="K12" s="49" t="s">
        <v>25</v>
      </c>
      <c r="L12" s="49"/>
      <c r="M12" s="8"/>
      <c r="N12" s="8"/>
      <c r="Q12" s="60" t="s">
        <v>22</v>
      </c>
      <c r="R12" s="60"/>
      <c r="S12" s="60"/>
      <c r="T12" s="60"/>
      <c r="U12" s="9"/>
      <c r="X12" s="9">
        <f>SUM(S3:T3)</f>
        <v>187.32</v>
      </c>
      <c r="Z12" s="49" t="s">
        <v>25</v>
      </c>
      <c r="AA12" s="49"/>
      <c r="AB12" s="8"/>
      <c r="AC12" s="8"/>
    </row>
    <row r="13" spans="1:30" x14ac:dyDescent="0.35">
      <c r="B13" s="32"/>
      <c r="C13" s="32"/>
      <c r="D13" s="32"/>
      <c r="E13" s="32"/>
      <c r="F13" s="8"/>
      <c r="G13" s="8"/>
      <c r="H13" s="8"/>
      <c r="I13" s="8"/>
      <c r="J13" s="8"/>
      <c r="K13" s="47" t="s">
        <v>31</v>
      </c>
      <c r="L13" s="53" t="s">
        <v>32</v>
      </c>
      <c r="M13" s="42" t="s">
        <v>46</v>
      </c>
      <c r="N13" s="54" t="s">
        <v>30</v>
      </c>
      <c r="O13" s="11" t="s">
        <v>29</v>
      </c>
      <c r="Q13" s="32"/>
      <c r="R13" s="32"/>
      <c r="S13" s="32"/>
      <c r="T13" s="32"/>
      <c r="U13" s="9"/>
      <c r="X13" s="9"/>
      <c r="Z13" s="47" t="s">
        <v>31</v>
      </c>
      <c r="AA13" s="53" t="s">
        <v>32</v>
      </c>
      <c r="AB13" s="42" t="s">
        <v>46</v>
      </c>
      <c r="AC13" s="54" t="s">
        <v>30</v>
      </c>
      <c r="AD13" s="11" t="s">
        <v>29</v>
      </c>
    </row>
    <row r="14" spans="1:30" x14ac:dyDescent="0.35">
      <c r="A14" t="s">
        <v>9</v>
      </c>
      <c r="B14" s="7">
        <f>B3-B8</f>
        <v>18.53</v>
      </c>
      <c r="C14" s="7">
        <f>C3-C8</f>
        <v>186.28999999999996</v>
      </c>
      <c r="D14" s="12">
        <f>D3-D8</f>
        <v>50.74</v>
      </c>
      <c r="E14" s="12">
        <f>E3-E8</f>
        <v>46.300000000000011</v>
      </c>
      <c r="F14" s="13">
        <f>SUM(B14:E14)</f>
        <v>301.86</v>
      </c>
      <c r="G14" s="16">
        <f>F14/F3</f>
        <v>0.1174095682613769</v>
      </c>
      <c r="H14" s="33">
        <f>I14/F14</f>
        <v>0.32147353077585639</v>
      </c>
      <c r="I14" s="13">
        <f>SUM(D14:E14)</f>
        <v>97.04000000000002</v>
      </c>
      <c r="J14" s="16">
        <f>I14/I12</f>
        <v>0.44917607850398078</v>
      </c>
      <c r="K14" s="26">
        <f>SUM(B14:E14)</f>
        <v>301.86</v>
      </c>
      <c r="L14" s="26">
        <f>B14+E14</f>
        <v>64.830000000000013</v>
      </c>
      <c r="M14" s="52">
        <f>L14/K14</f>
        <v>0.2147684356986683</v>
      </c>
      <c r="N14" s="55">
        <f t="shared" ref="N14:O16" si="0">K8+K14</f>
        <v>325</v>
      </c>
      <c r="O14" s="14">
        <f t="shared" si="0"/>
        <v>74.970000000000013</v>
      </c>
      <c r="Q14" s="7">
        <f>Q3-Q8</f>
        <v>26.740000000000002</v>
      </c>
      <c r="R14" s="7">
        <f>R3-R8</f>
        <v>217.94000000000005</v>
      </c>
      <c r="S14" s="12">
        <f>S3-S8</f>
        <v>51.37</v>
      </c>
      <c r="T14" s="12">
        <f>T3-T8</f>
        <v>67.949999999999989</v>
      </c>
      <c r="U14" s="13">
        <f>SUM(Q14:T14)</f>
        <v>364.00000000000006</v>
      </c>
      <c r="V14" s="30">
        <f>U14/U3</f>
        <v>0.27347858752817433</v>
      </c>
      <c r="W14" s="34">
        <f>X14/U14</f>
        <v>0.32780219780219771</v>
      </c>
      <c r="X14" s="9">
        <f>SUM(S14:T14)</f>
        <v>119.32</v>
      </c>
      <c r="Y14" s="30">
        <f>X14/X12</f>
        <v>0.63698483877856071</v>
      </c>
      <c r="Z14" s="26">
        <f>SUM(Q14:T14)</f>
        <v>364.00000000000006</v>
      </c>
      <c r="AA14" s="26">
        <f>Q14+T14</f>
        <v>94.69</v>
      </c>
      <c r="AB14" s="52">
        <f>AA14/Z14</f>
        <v>0.26013736263736259</v>
      </c>
      <c r="AC14" s="55">
        <f t="shared" ref="AC14:AD16" si="1">Z8+Z14</f>
        <v>376.00000000000006</v>
      </c>
      <c r="AD14" s="14">
        <f t="shared" si="1"/>
        <v>100.69</v>
      </c>
    </row>
    <row r="15" spans="1:30" x14ac:dyDescent="0.35">
      <c r="A15" t="s">
        <v>10</v>
      </c>
      <c r="B15" s="7">
        <f>B3-B9</f>
        <v>7.490000000000002</v>
      </c>
      <c r="C15" s="7">
        <f>C3-C9</f>
        <v>27.289999999999964</v>
      </c>
      <c r="D15" s="12">
        <f>D3-D9</f>
        <v>18.740000000000002</v>
      </c>
      <c r="E15" s="12">
        <f>E3-E9</f>
        <v>12.300000000000011</v>
      </c>
      <c r="F15" s="13">
        <f>SUM(B15:E15)</f>
        <v>65.819999999999979</v>
      </c>
      <c r="G15" s="16">
        <f>F15/F3</f>
        <v>2.5600933488914811E-2</v>
      </c>
      <c r="H15" s="33">
        <f>I15/F15</f>
        <v>0.47158918261926502</v>
      </c>
      <c r="I15" s="13">
        <f>SUM(D15:E15)</f>
        <v>31.040000000000013</v>
      </c>
      <c r="J15" s="16">
        <f>I15/I12</f>
        <v>0.14367709683391969</v>
      </c>
      <c r="K15" s="26">
        <f>SUM(B15:E15)</f>
        <v>65.819999999999979</v>
      </c>
      <c r="L15" s="26">
        <f>B15+E15</f>
        <v>19.790000000000013</v>
      </c>
      <c r="M15" s="52">
        <f>L15/K15</f>
        <v>0.30066848982072347</v>
      </c>
      <c r="N15" s="55">
        <f t="shared" si="0"/>
        <v>132</v>
      </c>
      <c r="O15" s="14">
        <f t="shared" si="0"/>
        <v>40.970000000000013</v>
      </c>
      <c r="Q15" s="7">
        <f>Q3-Q9</f>
        <v>17.740000000000002</v>
      </c>
      <c r="R15" s="7">
        <f>R3-R9</f>
        <v>34.940000000000055</v>
      </c>
      <c r="S15" s="12">
        <f>S3-S9</f>
        <v>36.369999999999997</v>
      </c>
      <c r="T15" s="12">
        <f>T3-T9</f>
        <v>14.949999999999989</v>
      </c>
      <c r="U15" s="13">
        <f>SUM(Q15:T15)</f>
        <v>104.00000000000004</v>
      </c>
      <c r="V15" s="30">
        <f>U15/U3</f>
        <v>7.8136739293764121E-2</v>
      </c>
      <c r="W15" s="34">
        <f>X15/U15</f>
        <v>0.49346153846153812</v>
      </c>
      <c r="X15" s="9">
        <f>SUM(S15:T15)</f>
        <v>51.319999999999986</v>
      </c>
      <c r="Y15" s="30">
        <f>X15/X12</f>
        <v>0.27396967755712143</v>
      </c>
      <c r="Z15" s="26">
        <f>SUM(Q15:T15)</f>
        <v>104.00000000000004</v>
      </c>
      <c r="AA15" s="26">
        <f>Q15+T15</f>
        <v>32.689999999999991</v>
      </c>
      <c r="AB15" s="52">
        <f>AA15/Z15</f>
        <v>0.31432692307692284</v>
      </c>
      <c r="AC15" s="55">
        <f t="shared" si="1"/>
        <v>140.00000000000006</v>
      </c>
      <c r="AD15" s="14">
        <f t="shared" si="1"/>
        <v>47.689999999999991</v>
      </c>
    </row>
    <row r="16" spans="1:30" x14ac:dyDescent="0.35">
      <c r="A16" t="s">
        <v>15</v>
      </c>
      <c r="B16" s="7">
        <f>B3-B10</f>
        <v>17.340000000000003</v>
      </c>
      <c r="C16" s="7">
        <f>C3-C10</f>
        <v>153.28999999999996</v>
      </c>
      <c r="D16" s="12">
        <f>D3-D10</f>
        <v>45.74</v>
      </c>
      <c r="E16" s="12">
        <f>E3-E10</f>
        <v>41.300000000000011</v>
      </c>
      <c r="F16" s="13">
        <f>SUM(B16:E16)</f>
        <v>257.66999999999996</v>
      </c>
      <c r="G16" s="16">
        <f>F16/F3</f>
        <v>0.10022170361726952</v>
      </c>
      <c r="H16" s="33">
        <f>I16/F16</f>
        <v>0.33779640625606411</v>
      </c>
      <c r="I16" s="13">
        <f>SUM(D16:E16)</f>
        <v>87.04000000000002</v>
      </c>
      <c r="J16" s="16">
        <f>I16/I12</f>
        <v>0.40288835400851702</v>
      </c>
      <c r="K16" s="26">
        <f>SUM(B16:E16)</f>
        <v>257.66999999999996</v>
      </c>
      <c r="L16" s="26">
        <f>B16+E16</f>
        <v>58.640000000000015</v>
      </c>
      <c r="M16" s="52">
        <f>L16/K16</f>
        <v>0.22757790972949907</v>
      </c>
      <c r="N16" s="55">
        <f t="shared" si="0"/>
        <v>286.99999999999994</v>
      </c>
      <c r="O16" s="14">
        <f t="shared" si="0"/>
        <v>69.970000000000013</v>
      </c>
      <c r="Q16" s="7">
        <f>Q3-Q10</f>
        <v>7.740000000000002</v>
      </c>
      <c r="R16" s="7">
        <f>R3-R10</f>
        <v>9.9400000000000546</v>
      </c>
      <c r="S16" s="12">
        <f>S3-S10</f>
        <v>14.369999999999997</v>
      </c>
      <c r="T16" s="12">
        <f>T3-T10</f>
        <v>0.94999999999998863</v>
      </c>
      <c r="U16" s="13">
        <f>SUM(Q16:T16)</f>
        <v>33.000000000000043</v>
      </c>
      <c r="V16" s="30">
        <f>U16/U3</f>
        <v>2.4793388429752098E-2</v>
      </c>
      <c r="W16" s="34">
        <f>X16/U16</f>
        <v>0.46424242424242324</v>
      </c>
      <c r="X16" s="9">
        <f>SUM(S16:T16)</f>
        <v>15.319999999999986</v>
      </c>
      <c r="Y16" s="30">
        <f>X16/X12</f>
        <v>8.1785180439888888E-2</v>
      </c>
      <c r="Z16" s="26">
        <f>SUM(Q16:T16)</f>
        <v>33.000000000000043</v>
      </c>
      <c r="AA16" s="26">
        <f>Q16+T16</f>
        <v>8.6899999999999906</v>
      </c>
      <c r="AB16" s="52">
        <f>AA16/Z16</f>
        <v>0.2633333333333327</v>
      </c>
      <c r="AC16" s="55">
        <f t="shared" si="1"/>
        <v>101.00000000000004</v>
      </c>
      <c r="AD16" s="14">
        <f t="shared" si="1"/>
        <v>33.689999999999991</v>
      </c>
    </row>
    <row r="17" spans="2:23" x14ac:dyDescent="0.35">
      <c r="U17" s="8"/>
      <c r="V17" s="10"/>
      <c r="W17" s="37"/>
    </row>
    <row r="20" spans="2:23" x14ac:dyDescent="0.35">
      <c r="B20" s="11"/>
      <c r="C20" s="60" t="s">
        <v>42</v>
      </c>
      <c r="D20" s="60"/>
      <c r="E20" s="11"/>
      <c r="F20"/>
      <c r="G20" s="60" t="s">
        <v>43</v>
      </c>
      <c r="H20" s="60"/>
      <c r="I20" s="60"/>
      <c r="J20" s="60"/>
    </row>
    <row r="21" spans="2:23" x14ac:dyDescent="0.35">
      <c r="B21" s="60" t="s">
        <v>33</v>
      </c>
      <c r="C21" s="60"/>
      <c r="D21" s="60"/>
      <c r="E21" s="60"/>
      <c r="F21" s="60"/>
      <c r="G21" s="60"/>
      <c r="H21" s="60"/>
      <c r="I21" s="60"/>
      <c r="J21"/>
    </row>
    <row r="22" spans="2:23" x14ac:dyDescent="0.35">
      <c r="B22" s="11" t="s">
        <v>36</v>
      </c>
      <c r="C22" s="11" t="s">
        <v>34</v>
      </c>
      <c r="D22" s="11" t="s">
        <v>41</v>
      </c>
      <c r="E22" s="11" t="s">
        <v>46</v>
      </c>
      <c r="F22" s="56"/>
      <c r="G22" s="11" t="s">
        <v>36</v>
      </c>
      <c r="H22" s="11" t="s">
        <v>34</v>
      </c>
      <c r="I22" s="11" t="s">
        <v>41</v>
      </c>
      <c r="J22" s="11" t="s">
        <v>46</v>
      </c>
    </row>
    <row r="23" spans="2:23" x14ac:dyDescent="0.35">
      <c r="B23">
        <v>1</v>
      </c>
      <c r="C23" s="9">
        <f>K3</f>
        <v>92.41</v>
      </c>
      <c r="D23" s="9">
        <f>L3</f>
        <v>28.67</v>
      </c>
      <c r="E23" s="18">
        <f>D23/C23</f>
        <v>0.31024780867871443</v>
      </c>
      <c r="F23" s="56"/>
      <c r="G23">
        <v>1</v>
      </c>
      <c r="H23" s="9">
        <f>Z3</f>
        <v>90.11</v>
      </c>
      <c r="I23" s="9">
        <f>AA3</f>
        <v>32.74</v>
      </c>
      <c r="J23" s="18">
        <f>I23/H23</f>
        <v>0.36333370325158143</v>
      </c>
    </row>
    <row r="24" spans="2:23" x14ac:dyDescent="0.35">
      <c r="B24">
        <v>2</v>
      </c>
      <c r="C24" s="9">
        <f>K4</f>
        <v>2478.59</v>
      </c>
      <c r="D24" s="9">
        <f>L4</f>
        <v>152.30000000000001</v>
      </c>
      <c r="E24" s="18">
        <f>D24/C24</f>
        <v>6.1446225474967621E-2</v>
      </c>
      <c r="F24" s="57"/>
      <c r="G24">
        <v>2</v>
      </c>
      <c r="H24" s="9">
        <f>Z4</f>
        <v>1240.8900000000001</v>
      </c>
      <c r="I24" s="9">
        <f>AA4</f>
        <v>129.94999999999999</v>
      </c>
      <c r="J24" s="18">
        <f>I24/H24</f>
        <v>0.10472322284811705</v>
      </c>
    </row>
    <row r="25" spans="2:23" x14ac:dyDescent="0.35">
      <c r="B25" t="s">
        <v>37</v>
      </c>
      <c r="C25" s="9">
        <f>C23+C24</f>
        <v>2571</v>
      </c>
      <c r="D25" s="9">
        <f>D23+D24</f>
        <v>180.97000000000003</v>
      </c>
      <c r="E25" s="18">
        <f>D25/C25</f>
        <v>7.0388953714507985E-2</v>
      </c>
      <c r="F25" s="57"/>
      <c r="G25" t="s">
        <v>37</v>
      </c>
      <c r="H25" s="9">
        <f>H23+H24</f>
        <v>1331</v>
      </c>
      <c r="I25" s="9">
        <f>I23+I24</f>
        <v>162.69</v>
      </c>
      <c r="J25" s="18">
        <f>I25/H25</f>
        <v>0.12223140495867768</v>
      </c>
    </row>
    <row r="26" spans="2:23" x14ac:dyDescent="0.35">
      <c r="B26" s="60" t="s">
        <v>38</v>
      </c>
      <c r="C26" s="60"/>
      <c r="D26" s="60"/>
      <c r="E26" s="60"/>
      <c r="F26" s="60"/>
      <c r="G26" s="60"/>
      <c r="H26" s="60"/>
      <c r="I26" s="60"/>
      <c r="J26"/>
    </row>
    <row r="27" spans="2:23" x14ac:dyDescent="0.35">
      <c r="B27" s="11" t="s">
        <v>36</v>
      </c>
      <c r="C27" s="11" t="s">
        <v>34</v>
      </c>
      <c r="D27" s="11" t="s">
        <v>35</v>
      </c>
      <c r="F27"/>
      <c r="G27" s="11" t="s">
        <v>36</v>
      </c>
      <c r="H27" s="11" t="s">
        <v>34</v>
      </c>
      <c r="I27" s="11" t="s">
        <v>35</v>
      </c>
      <c r="J27"/>
    </row>
    <row r="28" spans="2:23" x14ac:dyDescent="0.35">
      <c r="B28">
        <v>1</v>
      </c>
      <c r="C28" s="9">
        <f>K8</f>
        <v>23.14</v>
      </c>
      <c r="D28" s="9">
        <f>L8</f>
        <v>10.14</v>
      </c>
      <c r="E28" s="18">
        <f>D28/C28</f>
        <v>0.43820224719101125</v>
      </c>
      <c r="F28" s="57"/>
      <c r="G28">
        <v>1</v>
      </c>
      <c r="H28" s="9">
        <f>Z8</f>
        <v>12</v>
      </c>
      <c r="I28" s="9">
        <f>AA8</f>
        <v>6</v>
      </c>
      <c r="J28" s="18">
        <f>I28/H28</f>
        <v>0.5</v>
      </c>
    </row>
    <row r="29" spans="2:23" x14ac:dyDescent="0.35">
      <c r="B29">
        <v>2</v>
      </c>
      <c r="C29" s="9">
        <f>K14</f>
        <v>301.86</v>
      </c>
      <c r="D29" s="9">
        <f>L14</f>
        <v>64.830000000000013</v>
      </c>
      <c r="E29" s="18">
        <f>D29/C29</f>
        <v>0.2147684356986683</v>
      </c>
      <c r="F29" s="57"/>
      <c r="G29">
        <v>2</v>
      </c>
      <c r="H29" s="9">
        <f>Z14</f>
        <v>364.00000000000006</v>
      </c>
      <c r="I29" s="9">
        <f>AA14</f>
        <v>94.69</v>
      </c>
      <c r="J29" s="18">
        <f>I29/H29</f>
        <v>0.26013736263736259</v>
      </c>
    </row>
    <row r="30" spans="2:23" x14ac:dyDescent="0.35">
      <c r="B30" t="s">
        <v>37</v>
      </c>
      <c r="C30" s="9">
        <f>C28+C29</f>
        <v>325</v>
      </c>
      <c r="D30" s="9">
        <f>D28+D29</f>
        <v>74.970000000000013</v>
      </c>
      <c r="E30" s="18">
        <f>D30/C30</f>
        <v>0.23067692307692311</v>
      </c>
      <c r="F30" s="57"/>
      <c r="G30" t="s">
        <v>37</v>
      </c>
      <c r="H30" s="9">
        <f>H28+H29</f>
        <v>376.00000000000006</v>
      </c>
      <c r="I30" s="9">
        <f>I28+I29</f>
        <v>100.69</v>
      </c>
      <c r="J30" s="18">
        <f>I30/H30</f>
        <v>0.26779255319148931</v>
      </c>
    </row>
    <row r="31" spans="2:23" x14ac:dyDescent="0.35">
      <c r="B31" s="60" t="s">
        <v>39</v>
      </c>
      <c r="C31" s="60"/>
      <c r="D31" s="60"/>
      <c r="E31" s="60"/>
      <c r="F31" s="60"/>
      <c r="G31" s="60"/>
      <c r="H31" s="60"/>
      <c r="I31" s="60"/>
      <c r="J31"/>
    </row>
    <row r="32" spans="2:23" x14ac:dyDescent="0.35">
      <c r="B32" s="11" t="s">
        <v>36</v>
      </c>
      <c r="C32" s="11" t="s">
        <v>34</v>
      </c>
      <c r="D32" s="11" t="s">
        <v>35</v>
      </c>
      <c r="F32"/>
      <c r="G32" s="11" t="s">
        <v>36</v>
      </c>
      <c r="H32" s="11" t="s">
        <v>34</v>
      </c>
      <c r="I32" s="11" t="s">
        <v>35</v>
      </c>
      <c r="J32"/>
    </row>
    <row r="33" spans="2:29" x14ac:dyDescent="0.35">
      <c r="B33">
        <v>1</v>
      </c>
      <c r="C33" s="9">
        <f>K9</f>
        <v>66.180000000000007</v>
      </c>
      <c r="D33" s="9">
        <f>L9</f>
        <v>21.18</v>
      </c>
      <c r="E33" s="18">
        <f>D33/C33</f>
        <v>0.32003626473254754</v>
      </c>
      <c r="F33" s="57"/>
      <c r="G33">
        <v>1</v>
      </c>
      <c r="H33" s="9">
        <f>Z9</f>
        <v>36</v>
      </c>
      <c r="I33" s="9">
        <f>AA9</f>
        <v>15</v>
      </c>
      <c r="J33" s="18">
        <f>I33/H33</f>
        <v>0.41666666666666669</v>
      </c>
    </row>
    <row r="34" spans="2:29" x14ac:dyDescent="0.35">
      <c r="B34">
        <v>2</v>
      </c>
      <c r="C34" s="9">
        <f>K15</f>
        <v>65.819999999999979</v>
      </c>
      <c r="D34" s="9">
        <f>L15</f>
        <v>19.790000000000013</v>
      </c>
      <c r="E34" s="18">
        <f>D34/C34</f>
        <v>0.30066848982072347</v>
      </c>
      <c r="F34" s="57"/>
      <c r="G34">
        <v>2</v>
      </c>
      <c r="H34" s="9">
        <f>Z15</f>
        <v>104.00000000000004</v>
      </c>
      <c r="I34" s="9">
        <f>AA15</f>
        <v>32.689999999999991</v>
      </c>
      <c r="J34" s="18">
        <f>I34/H34</f>
        <v>0.31432692307692284</v>
      </c>
    </row>
    <row r="35" spans="2:29" x14ac:dyDescent="0.35">
      <c r="B35" t="s">
        <v>37</v>
      </c>
      <c r="C35" s="9">
        <f>C33+C34</f>
        <v>132</v>
      </c>
      <c r="D35" s="9">
        <f>D33+D34</f>
        <v>40.970000000000013</v>
      </c>
      <c r="E35" s="18">
        <f>D35/C35</f>
        <v>0.31037878787878798</v>
      </c>
      <c r="F35" s="57"/>
      <c r="G35" t="s">
        <v>37</v>
      </c>
      <c r="H35" s="9">
        <f>H33+H34</f>
        <v>140.00000000000006</v>
      </c>
      <c r="I35" s="9">
        <f>I33+I34</f>
        <v>47.689999999999991</v>
      </c>
      <c r="J35" s="18">
        <f>I35/H35</f>
        <v>0.34064285714285691</v>
      </c>
    </row>
    <row r="36" spans="2:29" x14ac:dyDescent="0.35">
      <c r="B36" s="60" t="s">
        <v>40</v>
      </c>
      <c r="C36" s="60"/>
      <c r="D36" s="60"/>
      <c r="E36" s="60"/>
      <c r="F36" s="60"/>
      <c r="G36" s="60"/>
      <c r="H36" s="60"/>
      <c r="I36" s="60"/>
      <c r="J36"/>
    </row>
    <row r="37" spans="2:29" x14ac:dyDescent="0.35">
      <c r="B37" s="11" t="s">
        <v>36</v>
      </c>
      <c r="C37" s="11" t="s">
        <v>34</v>
      </c>
      <c r="D37" s="11" t="s">
        <v>35</v>
      </c>
      <c r="F37"/>
      <c r="G37" s="11" t="s">
        <v>36</v>
      </c>
      <c r="H37" s="11" t="s">
        <v>34</v>
      </c>
      <c r="I37" s="11" t="s">
        <v>35</v>
      </c>
      <c r="J37"/>
    </row>
    <row r="38" spans="2:29" x14ac:dyDescent="0.35">
      <c r="B38">
        <v>1</v>
      </c>
      <c r="C38" s="9">
        <f>K10</f>
        <v>29.33</v>
      </c>
      <c r="D38" s="9">
        <f>L10</f>
        <v>11.33</v>
      </c>
      <c r="E38" s="18">
        <f>D38/C38</f>
        <v>0.38629389703375389</v>
      </c>
      <c r="F38" s="57"/>
      <c r="G38">
        <v>1</v>
      </c>
      <c r="H38" s="9">
        <f>Z10</f>
        <v>68</v>
      </c>
      <c r="I38" s="9">
        <f>AA10</f>
        <v>25</v>
      </c>
      <c r="J38" s="18">
        <f>I38/H38</f>
        <v>0.36764705882352944</v>
      </c>
    </row>
    <row r="39" spans="2:29" x14ac:dyDescent="0.35">
      <c r="B39">
        <v>2</v>
      </c>
      <c r="C39" s="9">
        <f>K16</f>
        <v>257.66999999999996</v>
      </c>
      <c r="D39" s="9">
        <f>L16</f>
        <v>58.640000000000015</v>
      </c>
      <c r="E39" s="18">
        <f>D39/C39</f>
        <v>0.22757790972949907</v>
      </c>
      <c r="F39" s="57"/>
      <c r="G39">
        <v>2</v>
      </c>
      <c r="H39" s="9">
        <f>Z16</f>
        <v>33.000000000000043</v>
      </c>
      <c r="I39" s="9">
        <f>AA16</f>
        <v>8.6899999999999906</v>
      </c>
      <c r="J39" s="18">
        <f>I39/H39</f>
        <v>0.2633333333333327</v>
      </c>
    </row>
    <row r="40" spans="2:29" x14ac:dyDescent="0.35">
      <c r="B40" t="s">
        <v>37</v>
      </c>
      <c r="C40" s="9">
        <f>C38+C39</f>
        <v>286.99999999999994</v>
      </c>
      <c r="D40" s="9">
        <f>D38+D39</f>
        <v>69.970000000000013</v>
      </c>
      <c r="E40" s="18">
        <f>D40/C40</f>
        <v>0.2437979094076656</v>
      </c>
      <c r="F40" s="57"/>
      <c r="G40" t="s">
        <v>37</v>
      </c>
      <c r="H40" s="9">
        <f>H38+H39</f>
        <v>101.00000000000004</v>
      </c>
      <c r="I40" s="9">
        <f>I38+I39</f>
        <v>33.689999999999991</v>
      </c>
      <c r="J40" s="18">
        <f>I40/H40</f>
        <v>0.33356435643564331</v>
      </c>
    </row>
    <row r="41" spans="2:29" x14ac:dyDescent="0.35">
      <c r="F41"/>
      <c r="G41"/>
      <c r="H41"/>
      <c r="I41"/>
      <c r="J41"/>
      <c r="U41" s="3"/>
      <c r="AC41"/>
    </row>
  </sheetData>
  <mergeCells count="12">
    <mergeCell ref="B36:I36"/>
    <mergeCell ref="C20:D20"/>
    <mergeCell ref="B21:I21"/>
    <mergeCell ref="B26:I26"/>
    <mergeCell ref="B31:I31"/>
    <mergeCell ref="G20:J20"/>
    <mergeCell ref="B1:E1"/>
    <mergeCell ref="Q1:T1"/>
    <mergeCell ref="B6:E6"/>
    <mergeCell ref="B12:E12"/>
    <mergeCell ref="Q6:T6"/>
    <mergeCell ref="Q12:T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BE17-239F-4A20-BF85-2D92AD6F2F37}">
  <dimension ref="A1:AD40"/>
  <sheetViews>
    <sheetView workbookViewId="0">
      <selection activeCell="M2" sqref="M2"/>
    </sheetView>
  </sheetViews>
  <sheetFormatPr defaultRowHeight="18" x14ac:dyDescent="0.35"/>
  <cols>
    <col min="2" max="2" width="8.88671875" bestFit="1" customWidth="1"/>
    <col min="3" max="3" width="10.21875" bestFit="1" customWidth="1"/>
    <col min="4" max="4" width="8.88671875" bestFit="1" customWidth="1"/>
    <col min="5" max="5" width="9.21875" bestFit="1" customWidth="1"/>
    <col min="7" max="7" width="12.77734375" customWidth="1"/>
    <col min="8" max="8" width="8.5546875" customWidth="1"/>
    <col min="9" max="9" width="9" bestFit="1" customWidth="1"/>
    <col min="10" max="10" width="9.33203125" customWidth="1"/>
    <col min="11" max="11" width="33.21875" style="47" customWidth="1"/>
    <col min="12" max="12" width="17" style="47" customWidth="1"/>
    <col min="13" max="13" width="8.33203125" style="1" customWidth="1"/>
    <col min="14" max="14" width="16.6640625" style="1" customWidth="1"/>
    <col min="15" max="15" width="20.33203125" customWidth="1"/>
    <col min="16" max="16" width="7.21875" style="40" customWidth="1"/>
    <col min="17" max="17" width="8.77734375" bestFit="1" customWidth="1"/>
    <col min="18" max="18" width="9.21875" bestFit="1" customWidth="1"/>
    <col min="19" max="20" width="8.77734375" bestFit="1" customWidth="1"/>
    <col min="21" max="21" width="9.21875" style="3" bestFit="1" customWidth="1"/>
    <col min="23" max="23" width="8.77734375"/>
    <col min="25" max="25" width="9.109375" customWidth="1"/>
    <col min="26" max="26" width="33.21875" style="47" customWidth="1"/>
    <col min="27" max="27" width="17" style="47" customWidth="1"/>
    <col min="28" max="28" width="8.33203125" style="1" customWidth="1"/>
    <col min="29" max="29" width="12.88671875" customWidth="1"/>
  </cols>
  <sheetData>
    <row r="1" spans="1:30" s="40" customFormat="1" x14ac:dyDescent="0.35">
      <c r="B1" s="58" t="s">
        <v>0</v>
      </c>
      <c r="C1" s="58"/>
      <c r="D1" s="58"/>
      <c r="E1" s="58"/>
      <c r="F1" s="41"/>
      <c r="G1" s="41"/>
      <c r="H1" s="41"/>
      <c r="I1" s="41"/>
      <c r="J1" s="41"/>
      <c r="K1" s="41"/>
      <c r="L1" s="41"/>
      <c r="M1" s="43"/>
      <c r="N1" s="43"/>
      <c r="Q1" s="58" t="s">
        <v>1</v>
      </c>
      <c r="R1" s="58"/>
      <c r="S1" s="58"/>
      <c r="T1" s="58"/>
      <c r="Z1" s="41"/>
      <c r="AA1" s="41"/>
      <c r="AB1" s="43"/>
    </row>
    <row r="2" spans="1:30" x14ac:dyDescent="0.35"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I2" s="3" t="s">
        <v>16</v>
      </c>
      <c r="K2" s="46" t="s">
        <v>28</v>
      </c>
      <c r="L2" s="53" t="s">
        <v>27</v>
      </c>
      <c r="M2" s="42" t="s">
        <v>46</v>
      </c>
      <c r="N2" s="20"/>
      <c r="Q2" s="2" t="s">
        <v>2</v>
      </c>
      <c r="R2" s="2" t="s">
        <v>3</v>
      </c>
      <c r="S2" s="2" t="s">
        <v>4</v>
      </c>
      <c r="T2" s="2" t="s">
        <v>5</v>
      </c>
      <c r="U2" s="3" t="s">
        <v>6</v>
      </c>
      <c r="V2" s="3"/>
      <c r="X2" s="3" t="s">
        <v>16</v>
      </c>
      <c r="Y2" s="3"/>
      <c r="Z2" s="46" t="s">
        <v>28</v>
      </c>
      <c r="AA2" s="53" t="s">
        <v>27</v>
      </c>
      <c r="AB2" s="42" t="s">
        <v>46</v>
      </c>
    </row>
    <row r="3" spans="1:30" s="11" customFormat="1" x14ac:dyDescent="0.35">
      <c r="A3" s="11" t="s">
        <v>12</v>
      </c>
      <c r="B3" s="11">
        <v>25</v>
      </c>
      <c r="C3" s="11">
        <v>4063</v>
      </c>
      <c r="D3" s="11">
        <v>25</v>
      </c>
      <c r="E3" s="11">
        <v>670</v>
      </c>
      <c r="F3" s="13">
        <f>SUM(B3:E3)</f>
        <v>4783</v>
      </c>
      <c r="G3" s="13"/>
      <c r="H3" s="13"/>
      <c r="I3" s="26">
        <f>SUM(B3:C3)</f>
        <v>4088</v>
      </c>
      <c r="J3" s="13"/>
      <c r="K3" s="46">
        <f>B3+D3</f>
        <v>50</v>
      </c>
      <c r="L3" s="46">
        <f>B3</f>
        <v>25</v>
      </c>
      <c r="M3" s="51">
        <f>L3/K3</f>
        <v>0.5</v>
      </c>
      <c r="N3" s="24"/>
      <c r="P3" s="40"/>
      <c r="Q3" s="11">
        <v>201</v>
      </c>
      <c r="R3" s="11">
        <v>3506</v>
      </c>
      <c r="S3" s="11">
        <v>171</v>
      </c>
      <c r="T3" s="11">
        <v>674</v>
      </c>
      <c r="U3" s="3">
        <f>SUM(Q3:T3)</f>
        <v>4552</v>
      </c>
      <c r="V3" s="13"/>
      <c r="X3" s="3">
        <f>SUM(Q3:R3)</f>
        <v>3707</v>
      </c>
      <c r="Z3" s="46">
        <f>Q3+S3</f>
        <v>372</v>
      </c>
      <c r="AA3" s="46">
        <f>Q3</f>
        <v>201</v>
      </c>
      <c r="AB3" s="51">
        <f>AA3/Z3</f>
        <v>0.54032258064516125</v>
      </c>
    </row>
    <row r="4" spans="1:30" s="11" customFormat="1" x14ac:dyDescent="0.35">
      <c r="F4" s="13"/>
      <c r="G4" s="13"/>
      <c r="H4" s="13"/>
      <c r="I4" s="26"/>
      <c r="J4" s="13"/>
      <c r="K4" s="46">
        <f>C3+E3</f>
        <v>4733</v>
      </c>
      <c r="L4" s="46">
        <f>E3</f>
        <v>670</v>
      </c>
      <c r="M4" s="25">
        <f>L4/K4</f>
        <v>0.14155926473695329</v>
      </c>
      <c r="N4" s="51"/>
      <c r="P4" s="40"/>
      <c r="U4" s="3"/>
      <c r="V4" s="13"/>
      <c r="X4" s="3"/>
      <c r="Z4" s="46">
        <f>R3+T3</f>
        <v>4180</v>
      </c>
      <c r="AA4" s="46">
        <f>T3</f>
        <v>674</v>
      </c>
      <c r="AB4" s="25">
        <f>AA4/Z4</f>
        <v>0.16124401913875597</v>
      </c>
    </row>
    <row r="5" spans="1:30" s="11" customFormat="1" x14ac:dyDescent="0.35">
      <c r="F5" s="13"/>
      <c r="G5" s="13"/>
      <c r="H5" s="13"/>
      <c r="I5" s="26"/>
      <c r="J5" s="13"/>
      <c r="N5" s="24"/>
      <c r="P5" s="40"/>
      <c r="U5" s="3"/>
      <c r="V5" s="13"/>
      <c r="X5" s="9"/>
      <c r="Z5" s="46"/>
      <c r="AA5" s="46"/>
      <c r="AB5" s="24"/>
    </row>
    <row r="6" spans="1:30" s="11" customFormat="1" x14ac:dyDescent="0.35">
      <c r="B6" s="59" t="s">
        <v>21</v>
      </c>
      <c r="C6" s="59"/>
      <c r="D6" s="59"/>
      <c r="E6" s="59"/>
      <c r="F6" s="3" t="s">
        <v>24</v>
      </c>
      <c r="G6" s="3" t="s">
        <v>23</v>
      </c>
      <c r="H6" s="13" t="s">
        <v>18</v>
      </c>
      <c r="I6" s="3" t="s">
        <v>17</v>
      </c>
      <c r="J6" s="3" t="s">
        <v>19</v>
      </c>
      <c r="K6" s="53" t="s">
        <v>26</v>
      </c>
      <c r="L6" s="3"/>
      <c r="M6" s="44"/>
      <c r="N6" s="44"/>
      <c r="P6" s="40"/>
      <c r="Q6" s="59" t="s">
        <v>21</v>
      </c>
      <c r="R6" s="59"/>
      <c r="S6" s="59"/>
      <c r="T6" s="59"/>
      <c r="U6" s="3" t="s">
        <v>24</v>
      </c>
      <c r="V6" s="3" t="s">
        <v>23</v>
      </c>
      <c r="W6" s="13" t="s">
        <v>18</v>
      </c>
      <c r="X6" s="3" t="s">
        <v>17</v>
      </c>
      <c r="Y6" s="3" t="s">
        <v>19</v>
      </c>
      <c r="Z6" s="53" t="s">
        <v>26</v>
      </c>
      <c r="AA6" s="3"/>
      <c r="AB6" s="44"/>
    </row>
    <row r="7" spans="1:30" x14ac:dyDescent="0.35">
      <c r="A7" s="6" t="s">
        <v>8</v>
      </c>
      <c r="F7" s="13"/>
      <c r="G7" s="13"/>
      <c r="I7" s="13"/>
      <c r="J7" s="13"/>
      <c r="K7" s="47" t="s">
        <v>31</v>
      </c>
      <c r="L7" s="53" t="s">
        <v>32</v>
      </c>
      <c r="M7" s="42" t="s">
        <v>46</v>
      </c>
      <c r="N7" s="42"/>
      <c r="Y7" s="13"/>
      <c r="Z7" s="47" t="s">
        <v>31</v>
      </c>
      <c r="AA7" s="53" t="s">
        <v>32</v>
      </c>
      <c r="AB7" s="42" t="s">
        <v>46</v>
      </c>
    </row>
    <row r="8" spans="1:30" x14ac:dyDescent="0.35">
      <c r="A8" t="s">
        <v>9</v>
      </c>
      <c r="B8" s="12">
        <v>1</v>
      </c>
      <c r="C8" s="12">
        <v>2454</v>
      </c>
      <c r="D8" s="7">
        <v>3</v>
      </c>
      <c r="E8" s="7">
        <v>249</v>
      </c>
      <c r="F8" s="13">
        <f>SUM(B8:E8)</f>
        <v>2707</v>
      </c>
      <c r="G8" s="16">
        <f>F8/F3</f>
        <v>0.56596278486305662</v>
      </c>
      <c r="H8" s="33">
        <f>I8/F8</f>
        <v>0.90690801625415585</v>
      </c>
      <c r="I8" s="26">
        <f>SUM(B8:C8)</f>
        <v>2455</v>
      </c>
      <c r="J8" s="29">
        <f>I8/I3</f>
        <v>0.60053816046966735</v>
      </c>
      <c r="K8" s="49">
        <f>B8+D8</f>
        <v>4</v>
      </c>
      <c r="L8" s="49">
        <f>B8</f>
        <v>1</v>
      </c>
      <c r="M8" s="51">
        <f>L8/K8</f>
        <v>0.25</v>
      </c>
      <c r="N8" s="51"/>
      <c r="Q8" s="12">
        <v>33</v>
      </c>
      <c r="R8" s="12">
        <v>1621</v>
      </c>
      <c r="S8" s="7">
        <v>8</v>
      </c>
      <c r="T8" s="7">
        <v>150</v>
      </c>
      <c r="U8" s="13">
        <f>SUM(Q8:T8)</f>
        <v>1812</v>
      </c>
      <c r="V8" s="16">
        <f>U8/U3</f>
        <v>0.39806678383128297</v>
      </c>
      <c r="W8" s="18">
        <f>X8/U8</f>
        <v>0.91280353200883002</v>
      </c>
      <c r="X8" s="9">
        <f>SUM(Q8:R8)</f>
        <v>1654</v>
      </c>
      <c r="Y8" s="18">
        <f>X8/X3</f>
        <v>0.44618289722147286</v>
      </c>
      <c r="Z8" s="49">
        <f>Q8+S8</f>
        <v>41</v>
      </c>
      <c r="AA8" s="49">
        <f>Q8</f>
        <v>33</v>
      </c>
      <c r="AB8" s="51">
        <f>AA8/Z8</f>
        <v>0.80487804878048785</v>
      </c>
    </row>
    <row r="9" spans="1:30" x14ac:dyDescent="0.35">
      <c r="A9" t="s">
        <v>10</v>
      </c>
      <c r="B9" s="12">
        <v>5</v>
      </c>
      <c r="C9" s="12">
        <v>3553</v>
      </c>
      <c r="D9" s="7">
        <v>5</v>
      </c>
      <c r="E9" s="7">
        <v>486</v>
      </c>
      <c r="F9" s="13">
        <f>SUM(B9:E9)</f>
        <v>4049</v>
      </c>
      <c r="G9" s="16">
        <f>F9/F3</f>
        <v>0.84653982855948151</v>
      </c>
      <c r="H9" s="33">
        <f>I9/F9</f>
        <v>0.87873549024450481</v>
      </c>
      <c r="I9" s="26">
        <f>SUM(B9:C9)</f>
        <v>3558</v>
      </c>
      <c r="J9" s="29">
        <f>I9/I3</f>
        <v>0.87035225048923681</v>
      </c>
      <c r="K9" s="49">
        <f>B9+D9</f>
        <v>10</v>
      </c>
      <c r="L9" s="49">
        <f>B9</f>
        <v>5</v>
      </c>
      <c r="M9" s="51">
        <f>L9/K9</f>
        <v>0.5</v>
      </c>
      <c r="N9" s="51"/>
      <c r="Q9" s="12">
        <v>52</v>
      </c>
      <c r="R9" s="12">
        <v>2415</v>
      </c>
      <c r="S9" s="7">
        <v>22</v>
      </c>
      <c r="T9" s="7">
        <v>283</v>
      </c>
      <c r="U9" s="13">
        <f>SUM(Q9:T9)</f>
        <v>2772</v>
      </c>
      <c r="V9" s="16">
        <f>U9/U3</f>
        <v>0.60896309314586994</v>
      </c>
      <c r="W9" s="18">
        <f>X9/U9</f>
        <v>0.88997113997113997</v>
      </c>
      <c r="X9" s="9">
        <f>SUM(Q9:R9)</f>
        <v>2467</v>
      </c>
      <c r="Y9" s="18">
        <f>X9/X3</f>
        <v>0.66549770704073374</v>
      </c>
      <c r="Z9" s="49">
        <f>Q9+S9</f>
        <v>74</v>
      </c>
      <c r="AA9" s="49">
        <f>Q9</f>
        <v>52</v>
      </c>
      <c r="AB9" s="51">
        <f>AA9/Z9</f>
        <v>0.70270270270270274</v>
      </c>
    </row>
    <row r="10" spans="1:30" x14ac:dyDescent="0.35">
      <c r="A10" t="s">
        <v>11</v>
      </c>
      <c r="B10" s="12">
        <v>15</v>
      </c>
      <c r="C10" s="12">
        <v>4019</v>
      </c>
      <c r="D10" s="7">
        <v>12</v>
      </c>
      <c r="E10" s="7">
        <v>651</v>
      </c>
      <c r="F10" s="13">
        <f>SUM(B10:E10)</f>
        <v>4697</v>
      </c>
      <c r="G10" s="16">
        <f>F10/F3</f>
        <v>0.98201965293748694</v>
      </c>
      <c r="H10" s="33">
        <f>I10/F10</f>
        <v>0.85884607196082607</v>
      </c>
      <c r="I10" s="21">
        <f>SUM(B10:C10)</f>
        <v>4034</v>
      </c>
      <c r="J10" s="29">
        <f>I10/I3</f>
        <v>0.98679060665362039</v>
      </c>
      <c r="K10" s="49">
        <f>B10+D10</f>
        <v>27</v>
      </c>
      <c r="L10" s="49">
        <f>B10</f>
        <v>15</v>
      </c>
      <c r="M10" s="51">
        <f>L10/K10</f>
        <v>0.55555555555555558</v>
      </c>
      <c r="N10" s="51"/>
      <c r="Q10" s="12">
        <v>92</v>
      </c>
      <c r="R10" s="12">
        <v>2958</v>
      </c>
      <c r="S10" s="7">
        <v>44</v>
      </c>
      <c r="T10" s="7">
        <v>435</v>
      </c>
      <c r="U10" s="13">
        <f>SUM(Q10:T10)</f>
        <v>3529</v>
      </c>
      <c r="V10" s="16">
        <f>U10/U3</f>
        <v>0.7752636203866432</v>
      </c>
      <c r="W10" s="18">
        <f>X10/U10</f>
        <v>0.8642674978747521</v>
      </c>
      <c r="X10" s="9">
        <f>SUM(Q10:R10)</f>
        <v>3050</v>
      </c>
      <c r="Y10" s="18">
        <f>X10/X3</f>
        <v>0.82276773671432424</v>
      </c>
      <c r="Z10" s="49">
        <f>Q10+S10</f>
        <v>136</v>
      </c>
      <c r="AA10" s="49">
        <f>Q10</f>
        <v>92</v>
      </c>
      <c r="AB10" s="51">
        <f>AA10/Z10</f>
        <v>0.67647058823529416</v>
      </c>
    </row>
    <row r="11" spans="1:30" x14ac:dyDescent="0.35">
      <c r="B11" s="9"/>
      <c r="C11" s="9"/>
      <c r="D11" s="9"/>
      <c r="E11" s="9"/>
      <c r="F11" s="13"/>
      <c r="G11" s="13"/>
      <c r="H11" s="13"/>
      <c r="I11" s="13"/>
      <c r="J11" s="13"/>
      <c r="K11" s="48"/>
      <c r="L11" s="48"/>
      <c r="M11" s="8"/>
      <c r="N11" s="8"/>
      <c r="Q11" s="19"/>
      <c r="R11" s="9"/>
      <c r="S11" s="9"/>
      <c r="T11" s="9"/>
      <c r="U11" s="13"/>
      <c r="Z11" s="48"/>
      <c r="AA11" s="48"/>
      <c r="AB11" s="8"/>
    </row>
    <row r="12" spans="1:30" x14ac:dyDescent="0.35">
      <c r="B12" s="60" t="s">
        <v>22</v>
      </c>
      <c r="C12" s="60"/>
      <c r="D12" s="60"/>
      <c r="E12" s="60"/>
      <c r="F12" s="13"/>
      <c r="G12" s="13"/>
      <c r="H12" s="13"/>
      <c r="I12" s="3" t="s">
        <v>20</v>
      </c>
      <c r="J12" s="13"/>
      <c r="K12" s="49" t="s">
        <v>25</v>
      </c>
      <c r="L12" s="49"/>
      <c r="M12" s="8"/>
      <c r="N12" s="8"/>
      <c r="Q12" s="60" t="s">
        <v>22</v>
      </c>
      <c r="R12" s="60"/>
      <c r="S12" s="60"/>
      <c r="T12" s="60"/>
      <c r="U12" s="13"/>
      <c r="X12" s="3" t="s">
        <v>20</v>
      </c>
      <c r="Z12" s="49" t="s">
        <v>25</v>
      </c>
      <c r="AA12" s="49"/>
      <c r="AB12" s="8"/>
    </row>
    <row r="13" spans="1:30" x14ac:dyDescent="0.35">
      <c r="A13" s="6" t="s">
        <v>13</v>
      </c>
      <c r="B13" s="9"/>
      <c r="C13" s="9"/>
      <c r="D13" s="9"/>
      <c r="E13" s="9"/>
      <c r="F13" s="13"/>
      <c r="G13" s="13"/>
      <c r="H13" s="13"/>
      <c r="I13" s="13">
        <f>SUM(D3:E3)</f>
        <v>695</v>
      </c>
      <c r="K13" s="47" t="s">
        <v>31</v>
      </c>
      <c r="L13" s="53" t="s">
        <v>32</v>
      </c>
      <c r="M13" s="42" t="s">
        <v>46</v>
      </c>
      <c r="N13" s="54" t="s">
        <v>30</v>
      </c>
      <c r="O13" s="11" t="s">
        <v>29</v>
      </c>
      <c r="Q13" s="9"/>
      <c r="R13" s="9"/>
      <c r="S13" s="9"/>
      <c r="T13" s="9"/>
      <c r="U13" s="13"/>
      <c r="V13" s="13"/>
      <c r="X13">
        <f>SUM(S3:T3)</f>
        <v>845</v>
      </c>
      <c r="Z13" s="47" t="s">
        <v>31</v>
      </c>
      <c r="AA13" s="53" t="s">
        <v>32</v>
      </c>
      <c r="AB13" s="42" t="s">
        <v>46</v>
      </c>
      <c r="AC13" s="54" t="s">
        <v>30</v>
      </c>
      <c r="AD13" s="11" t="s">
        <v>29</v>
      </c>
    </row>
    <row r="14" spans="1:30" x14ac:dyDescent="0.35">
      <c r="A14" t="s">
        <v>9</v>
      </c>
      <c r="B14" s="7">
        <f>B3-B8</f>
        <v>24</v>
      </c>
      <c r="C14" s="7">
        <f>C3-C8</f>
        <v>1609</v>
      </c>
      <c r="D14" s="12">
        <f>D3-D8</f>
        <v>22</v>
      </c>
      <c r="E14" s="12">
        <f>E3-E8</f>
        <v>421</v>
      </c>
      <c r="F14" s="13">
        <f>SUM(B14:E14)</f>
        <v>2076</v>
      </c>
      <c r="G14" s="16">
        <f>F14/F3</f>
        <v>0.43403721513694332</v>
      </c>
      <c r="H14" s="33">
        <f>I14/F14</f>
        <v>0.21339113680154143</v>
      </c>
      <c r="I14" s="13">
        <f>SUM(D14:E14)</f>
        <v>443</v>
      </c>
      <c r="J14" s="16">
        <f>I14/I13</f>
        <v>0.63741007194244603</v>
      </c>
      <c r="K14" s="26">
        <f>SUM(B14:E14)</f>
        <v>2076</v>
      </c>
      <c r="L14" s="26">
        <f>B14+E14</f>
        <v>445</v>
      </c>
      <c r="M14" s="52">
        <f>L14/K14</f>
        <v>0.21435452793834298</v>
      </c>
      <c r="N14" s="55">
        <f t="shared" ref="N14:O16" si="0">K8+K14</f>
        <v>2080</v>
      </c>
      <c r="O14" s="14">
        <f t="shared" si="0"/>
        <v>446</v>
      </c>
      <c r="Q14" s="7">
        <f>Q3-Q8</f>
        <v>168</v>
      </c>
      <c r="R14" s="7">
        <f>R3-R8</f>
        <v>1885</v>
      </c>
      <c r="S14" s="12">
        <f>S3-S8</f>
        <v>163</v>
      </c>
      <c r="T14" s="12">
        <f>T3-T8</f>
        <v>524</v>
      </c>
      <c r="U14" s="13">
        <f>SUM(Q14:T14)</f>
        <v>2740</v>
      </c>
      <c r="V14" s="30">
        <f>U14/U3</f>
        <v>0.60193321616871709</v>
      </c>
      <c r="W14" s="34">
        <f>X14/U14</f>
        <v>0.25072992700729929</v>
      </c>
      <c r="X14" s="9">
        <f>SUM(S14:T14)</f>
        <v>687</v>
      </c>
      <c r="Y14" s="30">
        <f>X14/X13</f>
        <v>0.8130177514792899</v>
      </c>
      <c r="Z14" s="26">
        <f>SUM(Q14:T14)</f>
        <v>2740</v>
      </c>
      <c r="AA14" s="26">
        <f>Q14+T14</f>
        <v>692</v>
      </c>
      <c r="AB14" s="52">
        <f>AA14/Z14</f>
        <v>0.25255474452554744</v>
      </c>
      <c r="AC14" s="55">
        <f t="shared" ref="AC14:AD16" si="1">Z8+Z14</f>
        <v>2781</v>
      </c>
      <c r="AD14" s="14">
        <f t="shared" si="1"/>
        <v>725</v>
      </c>
    </row>
    <row r="15" spans="1:30" x14ac:dyDescent="0.35">
      <c r="A15" t="s">
        <v>10</v>
      </c>
      <c r="B15" s="7">
        <f>B3-B9</f>
        <v>20</v>
      </c>
      <c r="C15" s="7">
        <f>C3-C9</f>
        <v>510</v>
      </c>
      <c r="D15" s="12">
        <f>D3-D9</f>
        <v>20</v>
      </c>
      <c r="E15" s="12">
        <f>E3-E9</f>
        <v>184</v>
      </c>
      <c r="F15" s="13">
        <f>SUM(B15:E15)</f>
        <v>734</v>
      </c>
      <c r="G15" s="16">
        <f>F15/F3</f>
        <v>0.15346017144051852</v>
      </c>
      <c r="H15" s="33">
        <f>I15/F15</f>
        <v>0.27792915531335149</v>
      </c>
      <c r="I15" s="13">
        <f>SUM(D15:E15)</f>
        <v>204</v>
      </c>
      <c r="J15" s="16">
        <f>I15/I13</f>
        <v>0.29352517985611509</v>
      </c>
      <c r="K15" s="26">
        <f>SUM(B15:E15)</f>
        <v>734</v>
      </c>
      <c r="L15" s="26">
        <f>B15+E15</f>
        <v>204</v>
      </c>
      <c r="M15" s="52">
        <f>L15/K15</f>
        <v>0.27792915531335149</v>
      </c>
      <c r="N15" s="55">
        <f t="shared" si="0"/>
        <v>744</v>
      </c>
      <c r="O15" s="14">
        <f t="shared" si="0"/>
        <v>209</v>
      </c>
      <c r="Q15" s="7">
        <f>Q3-Q9</f>
        <v>149</v>
      </c>
      <c r="R15" s="7">
        <f>R3-R9</f>
        <v>1091</v>
      </c>
      <c r="S15" s="12">
        <f>S3-S9</f>
        <v>149</v>
      </c>
      <c r="T15" s="12">
        <f>T3-T9</f>
        <v>391</v>
      </c>
      <c r="U15" s="13">
        <f>SUM(Q15:T15)</f>
        <v>1780</v>
      </c>
      <c r="V15" s="30">
        <f>U15/U3</f>
        <v>0.39103690685413006</v>
      </c>
      <c r="W15" s="34">
        <f>X15/U15</f>
        <v>0.30337078651685395</v>
      </c>
      <c r="X15" s="9">
        <f>SUM(S15:T15)</f>
        <v>540</v>
      </c>
      <c r="Y15" s="30">
        <f>X15/X13</f>
        <v>0.63905325443786987</v>
      </c>
      <c r="Z15" s="26">
        <f>SUM(Q15:T15)</f>
        <v>1780</v>
      </c>
      <c r="AA15" s="26">
        <f>Q15+T15</f>
        <v>540</v>
      </c>
      <c r="AB15" s="52">
        <f>AA15/Z15</f>
        <v>0.30337078651685395</v>
      </c>
      <c r="AC15" s="55">
        <f t="shared" si="1"/>
        <v>1854</v>
      </c>
      <c r="AD15" s="14">
        <f t="shared" si="1"/>
        <v>592</v>
      </c>
    </row>
    <row r="16" spans="1:30" x14ac:dyDescent="0.35">
      <c r="A16" t="s">
        <v>15</v>
      </c>
      <c r="B16" s="7">
        <f>B3-B10</f>
        <v>10</v>
      </c>
      <c r="C16" s="7">
        <f>C3-C10</f>
        <v>44</v>
      </c>
      <c r="D16" s="12">
        <f>D3-D10</f>
        <v>13</v>
      </c>
      <c r="E16" s="12">
        <f>E3-E10</f>
        <v>19</v>
      </c>
      <c r="F16" s="13">
        <f>SUM(B16:E16)</f>
        <v>86</v>
      </c>
      <c r="G16" s="16">
        <f>F16/F3</f>
        <v>1.7980347062513068E-2</v>
      </c>
      <c r="H16" s="33">
        <f>I16/F16</f>
        <v>0.37209302325581395</v>
      </c>
      <c r="I16" s="13">
        <f>SUM(D16:E16)</f>
        <v>32</v>
      </c>
      <c r="J16" s="16">
        <f>I16/I13</f>
        <v>4.60431654676259E-2</v>
      </c>
      <c r="K16" s="26">
        <f>SUM(B16:E16)</f>
        <v>86</v>
      </c>
      <c r="L16" s="26">
        <f>B16+E16</f>
        <v>29</v>
      </c>
      <c r="M16" s="52">
        <f>L16/K16</f>
        <v>0.33720930232558138</v>
      </c>
      <c r="N16" s="55">
        <f t="shared" si="0"/>
        <v>113</v>
      </c>
      <c r="O16" s="14">
        <f t="shared" si="0"/>
        <v>44</v>
      </c>
      <c r="Q16" s="7">
        <f>Q3-Q10</f>
        <v>109</v>
      </c>
      <c r="R16" s="7">
        <f>R3-R10</f>
        <v>548</v>
      </c>
      <c r="S16" s="12">
        <f>S3-S10</f>
        <v>127</v>
      </c>
      <c r="T16" s="12">
        <f>T3-T10</f>
        <v>239</v>
      </c>
      <c r="U16" s="13">
        <f>SUM(Q16:T16)</f>
        <v>1023</v>
      </c>
      <c r="V16" s="30">
        <f>U16/U3</f>
        <v>0.22473637961335677</v>
      </c>
      <c r="W16" s="34">
        <f>X16/U16</f>
        <v>0.35777126099706746</v>
      </c>
      <c r="X16" s="9">
        <f>SUM(S16:T16)</f>
        <v>366</v>
      </c>
      <c r="Y16" s="30">
        <f>X16/X13</f>
        <v>0.43313609467455622</v>
      </c>
      <c r="Z16" s="26">
        <f>SUM(Q16:T16)</f>
        <v>1023</v>
      </c>
      <c r="AA16" s="26">
        <f>Q16+T16</f>
        <v>348</v>
      </c>
      <c r="AB16" s="52">
        <f>AA16/Z16</f>
        <v>0.34017595307917886</v>
      </c>
      <c r="AC16" s="55">
        <f t="shared" si="1"/>
        <v>1159</v>
      </c>
      <c r="AD16" s="14">
        <f t="shared" si="1"/>
        <v>440</v>
      </c>
    </row>
    <row r="17" spans="2:29" x14ac:dyDescent="0.35">
      <c r="B17" s="9"/>
      <c r="C17" s="9"/>
      <c r="D17" s="9"/>
      <c r="E17" s="9"/>
      <c r="F17" s="13"/>
      <c r="G17" s="16"/>
      <c r="H17" s="33"/>
      <c r="I17" s="13"/>
      <c r="J17" s="16"/>
    </row>
    <row r="20" spans="2:29" x14ac:dyDescent="0.35">
      <c r="B20" s="60" t="s">
        <v>44</v>
      </c>
      <c r="C20" s="60"/>
      <c r="D20" s="60"/>
      <c r="E20" s="60"/>
      <c r="G20" s="60" t="s">
        <v>45</v>
      </c>
      <c r="H20" s="60"/>
      <c r="I20" s="60"/>
      <c r="J20" s="60"/>
      <c r="U20"/>
      <c r="AC20" s="1"/>
    </row>
    <row r="21" spans="2:29" x14ac:dyDescent="0.35">
      <c r="B21" s="60" t="s">
        <v>33</v>
      </c>
      <c r="C21" s="60"/>
      <c r="D21" s="60"/>
      <c r="E21" s="60"/>
      <c r="F21" s="60"/>
      <c r="G21" s="60"/>
      <c r="H21" s="60"/>
      <c r="I21" s="60"/>
      <c r="U21"/>
      <c r="AC21" s="1"/>
    </row>
    <row r="22" spans="2:29" x14ac:dyDescent="0.35">
      <c r="B22" s="11" t="s">
        <v>36</v>
      </c>
      <c r="C22" s="11" t="s">
        <v>34</v>
      </c>
      <c r="D22" s="11" t="s">
        <v>41</v>
      </c>
      <c r="E22" s="11" t="s">
        <v>46</v>
      </c>
      <c r="F22" s="56"/>
      <c r="G22" s="11" t="s">
        <v>36</v>
      </c>
      <c r="H22" s="11" t="s">
        <v>34</v>
      </c>
      <c r="I22" s="11" t="s">
        <v>41</v>
      </c>
      <c r="J22" s="11" t="s">
        <v>46</v>
      </c>
      <c r="U22"/>
      <c r="AC22" s="1"/>
    </row>
    <row r="23" spans="2:29" x14ac:dyDescent="0.35">
      <c r="B23">
        <v>1</v>
      </c>
      <c r="C23" s="9">
        <f>K3</f>
        <v>50</v>
      </c>
      <c r="D23" s="9">
        <f>L3</f>
        <v>25</v>
      </c>
      <c r="E23" s="18">
        <f>D23/C23</f>
        <v>0.5</v>
      </c>
      <c r="F23" s="56"/>
      <c r="G23">
        <v>1</v>
      </c>
      <c r="H23" s="9">
        <f>Z3</f>
        <v>372</v>
      </c>
      <c r="I23" s="9">
        <f>AA3</f>
        <v>201</v>
      </c>
      <c r="J23" s="18">
        <f>I23/H23</f>
        <v>0.54032258064516125</v>
      </c>
      <c r="U23"/>
      <c r="AC23" s="1"/>
    </row>
    <row r="24" spans="2:29" x14ac:dyDescent="0.35">
      <c r="B24">
        <v>2</v>
      </c>
      <c r="C24" s="9">
        <f>K4</f>
        <v>4733</v>
      </c>
      <c r="D24" s="9">
        <f>L4</f>
        <v>670</v>
      </c>
      <c r="E24" s="18">
        <f>D24/C24</f>
        <v>0.14155926473695329</v>
      </c>
      <c r="F24" s="57"/>
      <c r="G24">
        <v>2</v>
      </c>
      <c r="H24" s="9">
        <f>Z4</f>
        <v>4180</v>
      </c>
      <c r="I24" s="9">
        <f>AA4</f>
        <v>674</v>
      </c>
      <c r="J24" s="18">
        <f>I24/H24</f>
        <v>0.16124401913875597</v>
      </c>
      <c r="U24"/>
      <c r="AC24" s="1"/>
    </row>
    <row r="25" spans="2:29" x14ac:dyDescent="0.35">
      <c r="B25" t="s">
        <v>37</v>
      </c>
      <c r="C25" s="9">
        <f>C23+C24</f>
        <v>4783</v>
      </c>
      <c r="D25" s="9">
        <f>D23+D24</f>
        <v>695</v>
      </c>
      <c r="E25" s="18">
        <f>D25/C25</f>
        <v>0.14530629312147189</v>
      </c>
      <c r="F25" s="57"/>
      <c r="G25" t="s">
        <v>37</v>
      </c>
      <c r="H25" s="9">
        <f>H23+H24</f>
        <v>4552</v>
      </c>
      <c r="I25" s="9">
        <f>I23+I24</f>
        <v>875</v>
      </c>
      <c r="J25" s="18">
        <f>I25/H25</f>
        <v>0.19222319859402459</v>
      </c>
      <c r="U25"/>
      <c r="AC25" s="1"/>
    </row>
    <row r="26" spans="2:29" x14ac:dyDescent="0.35">
      <c r="B26" s="61" t="s">
        <v>38</v>
      </c>
      <c r="C26" s="61"/>
      <c r="D26" s="61"/>
      <c r="E26" s="61"/>
      <c r="F26" s="61"/>
      <c r="G26" s="61"/>
      <c r="H26" s="61"/>
      <c r="I26" s="61"/>
      <c r="U26"/>
      <c r="AC26" s="1"/>
    </row>
    <row r="27" spans="2:29" x14ac:dyDescent="0.35">
      <c r="B27" s="11" t="s">
        <v>36</v>
      </c>
      <c r="C27" s="11" t="s">
        <v>34</v>
      </c>
      <c r="D27" s="11" t="s">
        <v>35</v>
      </c>
      <c r="G27" s="11" t="s">
        <v>36</v>
      </c>
      <c r="H27" s="11" t="s">
        <v>34</v>
      </c>
      <c r="I27" s="11" t="s">
        <v>35</v>
      </c>
      <c r="U27"/>
      <c r="AC27" s="1"/>
    </row>
    <row r="28" spans="2:29" x14ac:dyDescent="0.35">
      <c r="B28">
        <v>1</v>
      </c>
      <c r="C28" s="9">
        <f>K8</f>
        <v>4</v>
      </c>
      <c r="D28" s="9">
        <f>L8</f>
        <v>1</v>
      </c>
      <c r="E28" s="18">
        <f>D28/C28</f>
        <v>0.25</v>
      </c>
      <c r="F28" s="57"/>
      <c r="G28">
        <v>1</v>
      </c>
      <c r="H28" s="9">
        <f>Z8</f>
        <v>41</v>
      </c>
      <c r="I28" s="9">
        <f>AA8</f>
        <v>33</v>
      </c>
      <c r="J28" s="18">
        <f>I28/H28</f>
        <v>0.80487804878048785</v>
      </c>
      <c r="U28"/>
      <c r="AC28" s="1"/>
    </row>
    <row r="29" spans="2:29" x14ac:dyDescent="0.35">
      <c r="B29">
        <v>2</v>
      </c>
      <c r="C29" s="9">
        <f>K14</f>
        <v>2076</v>
      </c>
      <c r="D29" s="9">
        <f>L14</f>
        <v>445</v>
      </c>
      <c r="E29" s="18">
        <f>D29/C29</f>
        <v>0.21435452793834298</v>
      </c>
      <c r="F29" s="57"/>
      <c r="G29">
        <v>2</v>
      </c>
      <c r="H29" s="9">
        <f>Z14</f>
        <v>2740</v>
      </c>
      <c r="I29" s="9">
        <f>AA14</f>
        <v>692</v>
      </c>
      <c r="J29" s="18">
        <f>I29/H29</f>
        <v>0.25255474452554744</v>
      </c>
      <c r="U29"/>
      <c r="AC29" s="1"/>
    </row>
    <row r="30" spans="2:29" x14ac:dyDescent="0.35">
      <c r="B30" t="s">
        <v>37</v>
      </c>
      <c r="C30" s="9">
        <f>C28+C29</f>
        <v>2080</v>
      </c>
      <c r="D30" s="9">
        <f>D28+D29</f>
        <v>446</v>
      </c>
      <c r="E30" s="18">
        <f>D30/C30</f>
        <v>0.21442307692307691</v>
      </c>
      <c r="F30" s="57"/>
      <c r="G30" t="s">
        <v>37</v>
      </c>
      <c r="H30" s="9">
        <f>H28+H29</f>
        <v>2781</v>
      </c>
      <c r="I30" s="9">
        <f>I28+I29</f>
        <v>725</v>
      </c>
      <c r="J30" s="18">
        <f>I30/H30</f>
        <v>0.26069759079467819</v>
      </c>
      <c r="U30"/>
      <c r="AC30" s="1"/>
    </row>
    <row r="31" spans="2:29" x14ac:dyDescent="0.35">
      <c r="B31" s="61" t="s">
        <v>39</v>
      </c>
      <c r="C31" s="61"/>
      <c r="D31" s="61"/>
      <c r="E31" s="61"/>
      <c r="F31" s="61"/>
      <c r="G31" s="61"/>
      <c r="H31" s="61"/>
      <c r="I31" s="61"/>
      <c r="U31"/>
      <c r="AC31" s="1"/>
    </row>
    <row r="32" spans="2:29" x14ac:dyDescent="0.35">
      <c r="B32" s="11" t="s">
        <v>36</v>
      </c>
      <c r="C32" s="11" t="s">
        <v>34</v>
      </c>
      <c r="D32" s="11" t="s">
        <v>35</v>
      </c>
      <c r="G32" s="11" t="s">
        <v>36</v>
      </c>
      <c r="H32" s="11" t="s">
        <v>34</v>
      </c>
      <c r="I32" s="11" t="s">
        <v>35</v>
      </c>
      <c r="U32"/>
      <c r="AC32" s="1"/>
    </row>
    <row r="33" spans="2:29" x14ac:dyDescent="0.35">
      <c r="B33">
        <v>1</v>
      </c>
      <c r="C33" s="9">
        <f>K9</f>
        <v>10</v>
      </c>
      <c r="D33" s="9">
        <f>L9</f>
        <v>5</v>
      </c>
      <c r="E33" s="18">
        <f>D33/C33</f>
        <v>0.5</v>
      </c>
      <c r="F33" s="57"/>
      <c r="G33">
        <v>1</v>
      </c>
      <c r="H33" s="9">
        <f>Z9</f>
        <v>74</v>
      </c>
      <c r="I33" s="9">
        <f>AA9</f>
        <v>52</v>
      </c>
      <c r="J33" s="18">
        <f>I33/H33</f>
        <v>0.70270270270270274</v>
      </c>
      <c r="U33"/>
      <c r="AC33" s="1"/>
    </row>
    <row r="34" spans="2:29" x14ac:dyDescent="0.35">
      <c r="B34">
        <v>2</v>
      </c>
      <c r="C34" s="9">
        <f>K15</f>
        <v>734</v>
      </c>
      <c r="D34" s="9">
        <f>L15</f>
        <v>204</v>
      </c>
      <c r="E34" s="18">
        <f>D34/C34</f>
        <v>0.27792915531335149</v>
      </c>
      <c r="F34" s="57"/>
      <c r="G34">
        <v>2</v>
      </c>
      <c r="H34" s="9">
        <f>Z15</f>
        <v>1780</v>
      </c>
      <c r="I34" s="9">
        <f>AA15</f>
        <v>540</v>
      </c>
      <c r="J34" s="18">
        <f>I34/H34</f>
        <v>0.30337078651685395</v>
      </c>
      <c r="U34"/>
      <c r="AC34" s="1"/>
    </row>
    <row r="35" spans="2:29" x14ac:dyDescent="0.35">
      <c r="B35" t="s">
        <v>37</v>
      </c>
      <c r="C35" s="9">
        <f>C33+C34</f>
        <v>744</v>
      </c>
      <c r="D35" s="9">
        <f>D33+D34</f>
        <v>209</v>
      </c>
      <c r="E35" s="18">
        <f>D35/C35</f>
        <v>0.28091397849462363</v>
      </c>
      <c r="F35" s="57"/>
      <c r="G35" t="s">
        <v>37</v>
      </c>
      <c r="H35" s="9">
        <f>H33+H34</f>
        <v>1854</v>
      </c>
      <c r="I35" s="9">
        <f>I33+I34</f>
        <v>592</v>
      </c>
      <c r="J35" s="18">
        <f>I35/H35</f>
        <v>0.31930960086299892</v>
      </c>
      <c r="U35"/>
      <c r="AC35" s="1"/>
    </row>
    <row r="36" spans="2:29" x14ac:dyDescent="0.35">
      <c r="B36" s="61" t="s">
        <v>40</v>
      </c>
      <c r="C36" s="61"/>
      <c r="D36" s="61"/>
      <c r="E36" s="61"/>
      <c r="F36" s="61"/>
      <c r="G36" s="61"/>
      <c r="H36" s="61"/>
      <c r="I36" s="61"/>
      <c r="U36"/>
      <c r="AC36" s="1"/>
    </row>
    <row r="37" spans="2:29" x14ac:dyDescent="0.35">
      <c r="B37" s="11" t="s">
        <v>36</v>
      </c>
      <c r="C37" s="11" t="s">
        <v>34</v>
      </c>
      <c r="D37" s="11" t="s">
        <v>35</v>
      </c>
      <c r="G37" s="11" t="s">
        <v>36</v>
      </c>
      <c r="H37" s="11" t="s">
        <v>34</v>
      </c>
      <c r="I37" s="11" t="s">
        <v>35</v>
      </c>
      <c r="U37"/>
      <c r="AC37" s="1"/>
    </row>
    <row r="38" spans="2:29" x14ac:dyDescent="0.35">
      <c r="B38">
        <v>1</v>
      </c>
      <c r="C38" s="9">
        <f>K10</f>
        <v>27</v>
      </c>
      <c r="D38" s="9">
        <f>L10</f>
        <v>15</v>
      </c>
      <c r="E38" s="18">
        <f>D38/C38</f>
        <v>0.55555555555555558</v>
      </c>
      <c r="F38" s="57"/>
      <c r="G38">
        <v>1</v>
      </c>
      <c r="H38" s="9">
        <f>Z10</f>
        <v>136</v>
      </c>
      <c r="I38" s="9">
        <f>AA10</f>
        <v>92</v>
      </c>
      <c r="J38" s="18">
        <f>I38/H38</f>
        <v>0.67647058823529416</v>
      </c>
      <c r="U38"/>
      <c r="AC38" s="1"/>
    </row>
    <row r="39" spans="2:29" x14ac:dyDescent="0.35">
      <c r="B39">
        <v>2</v>
      </c>
      <c r="C39" s="9">
        <f>K16</f>
        <v>86</v>
      </c>
      <c r="D39" s="9">
        <f>L16</f>
        <v>29</v>
      </c>
      <c r="E39" s="18">
        <f>D39/C39</f>
        <v>0.33720930232558138</v>
      </c>
      <c r="F39" s="57"/>
      <c r="G39">
        <v>2</v>
      </c>
      <c r="H39" s="9">
        <f>Z16</f>
        <v>1023</v>
      </c>
      <c r="I39" s="9">
        <f>AA16</f>
        <v>348</v>
      </c>
      <c r="J39" s="18">
        <f>I39/H39</f>
        <v>0.34017595307917886</v>
      </c>
      <c r="U39"/>
      <c r="AC39" s="1"/>
    </row>
    <row r="40" spans="2:29" x14ac:dyDescent="0.35">
      <c r="B40" t="s">
        <v>37</v>
      </c>
      <c r="C40" s="9">
        <f>C38+C39</f>
        <v>113</v>
      </c>
      <c r="D40" s="9">
        <f>D38+D39</f>
        <v>44</v>
      </c>
      <c r="E40" s="18">
        <f>D40/C40</f>
        <v>0.38938053097345132</v>
      </c>
      <c r="F40" s="57"/>
      <c r="G40" t="s">
        <v>37</v>
      </c>
      <c r="H40" s="9">
        <f>H38+H39</f>
        <v>1159</v>
      </c>
      <c r="I40" s="9">
        <f>I38+I39</f>
        <v>440</v>
      </c>
      <c r="J40" s="18">
        <f>I40/H40</f>
        <v>0.37963761863675582</v>
      </c>
      <c r="U40"/>
      <c r="AC40" s="1"/>
    </row>
  </sheetData>
  <mergeCells count="12">
    <mergeCell ref="B36:I36"/>
    <mergeCell ref="B21:I21"/>
    <mergeCell ref="B26:I26"/>
    <mergeCell ref="B31:I31"/>
    <mergeCell ref="B20:E20"/>
    <mergeCell ref="G20:J20"/>
    <mergeCell ref="B1:E1"/>
    <mergeCell ref="Q1:T1"/>
    <mergeCell ref="B6:E6"/>
    <mergeCell ref="B12:E12"/>
    <mergeCell ref="Q6:T6"/>
    <mergeCell ref="Q12:T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3B52-C35E-446B-B149-83C7F965D318}">
  <dimension ref="A1:AD40"/>
  <sheetViews>
    <sheetView tabSelected="1" topLeftCell="B16" workbookViewId="0">
      <selection activeCell="AB13" sqref="AB13"/>
    </sheetView>
  </sheetViews>
  <sheetFormatPr defaultRowHeight="18" x14ac:dyDescent="0.35"/>
  <cols>
    <col min="7" max="7" width="12.21875" customWidth="1"/>
    <col min="8" max="8" width="8.77734375"/>
    <col min="11" max="11" width="33.21875" style="47" customWidth="1"/>
    <col min="12" max="12" width="17" style="47" customWidth="1"/>
    <col min="13" max="13" width="8.33203125" style="1" customWidth="1"/>
    <col min="14" max="14" width="16.6640625" style="1" customWidth="1"/>
    <col min="15" max="15" width="20.33203125" customWidth="1"/>
    <col min="16" max="16" width="5.21875" style="40" customWidth="1"/>
    <col min="17" max="17" width="8.77734375" bestFit="1" customWidth="1"/>
    <col min="18" max="19" width="9.5546875" bestFit="1" customWidth="1"/>
    <col min="20" max="20" width="8.77734375" bestFit="1" customWidth="1"/>
    <col min="21" max="21" width="9.5546875" bestFit="1" customWidth="1"/>
    <col min="23" max="23" width="8.77734375"/>
    <col min="26" max="26" width="33.21875" style="47" customWidth="1"/>
    <col min="27" max="27" width="17" style="47" customWidth="1"/>
    <col min="28" max="28" width="8.33203125" style="1" customWidth="1"/>
    <col min="29" max="29" width="16.6640625" style="1" customWidth="1"/>
    <col min="30" max="30" width="20.33203125" customWidth="1"/>
  </cols>
  <sheetData>
    <row r="1" spans="1:30" s="40" customFormat="1" x14ac:dyDescent="0.35">
      <c r="B1" s="58" t="s">
        <v>0</v>
      </c>
      <c r="C1" s="58"/>
      <c r="D1" s="58"/>
      <c r="E1" s="58"/>
      <c r="F1" s="41"/>
      <c r="G1" s="41"/>
      <c r="H1" s="41"/>
      <c r="I1" s="41"/>
      <c r="J1" s="41"/>
      <c r="K1" s="41"/>
      <c r="L1" s="41"/>
      <c r="M1" s="43"/>
      <c r="N1" s="43"/>
      <c r="Q1" s="58" t="s">
        <v>1</v>
      </c>
      <c r="R1" s="58"/>
      <c r="S1" s="58"/>
      <c r="T1" s="58"/>
      <c r="Z1" s="41"/>
      <c r="AA1" s="41"/>
      <c r="AB1" s="43"/>
      <c r="AC1" s="43"/>
    </row>
    <row r="2" spans="1:30" x14ac:dyDescent="0.35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/>
      <c r="H2" s="3"/>
      <c r="I2" s="3" t="s">
        <v>16</v>
      </c>
      <c r="J2" s="3"/>
      <c r="K2" s="45"/>
      <c r="L2" s="45"/>
      <c r="M2" s="20"/>
      <c r="N2" s="20"/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/>
      <c r="W2" s="2"/>
      <c r="X2" s="2" t="s">
        <v>16</v>
      </c>
      <c r="Z2" s="45"/>
      <c r="AA2" s="45"/>
      <c r="AB2" s="20"/>
      <c r="AC2" s="20"/>
    </row>
    <row r="3" spans="1:30" s="11" customFormat="1" x14ac:dyDescent="0.35">
      <c r="A3" s="11" t="s">
        <v>14</v>
      </c>
      <c r="B3" s="3">
        <v>124.05</v>
      </c>
      <c r="C3" s="3">
        <v>1727.29</v>
      </c>
      <c r="D3" s="3">
        <v>660.73</v>
      </c>
      <c r="E3" s="3">
        <v>58.93</v>
      </c>
      <c r="F3" s="3">
        <f>SUM(B3:E3)</f>
        <v>2570.9999999999995</v>
      </c>
      <c r="G3" s="3"/>
      <c r="H3" s="3"/>
      <c r="I3" s="13">
        <f>SUM(B3:C3)</f>
        <v>1851.34</v>
      </c>
      <c r="J3" s="14"/>
      <c r="K3" s="46" t="s">
        <v>28</v>
      </c>
      <c r="L3" s="53" t="s">
        <v>27</v>
      </c>
      <c r="M3" s="42" t="s">
        <v>46</v>
      </c>
      <c r="N3" s="24"/>
      <c r="P3" s="40"/>
      <c r="Q3" s="2">
        <v>138.04</v>
      </c>
      <c r="R3" s="2">
        <v>638.75</v>
      </c>
      <c r="S3" s="2">
        <v>529.26</v>
      </c>
      <c r="T3" s="2">
        <v>24.95</v>
      </c>
      <c r="U3" s="2">
        <f>SUM(Q3:T3)</f>
        <v>1331</v>
      </c>
      <c r="V3" s="2"/>
      <c r="W3" s="2"/>
      <c r="X3" s="39">
        <f>SUM(Q3:R3)</f>
        <v>776.79</v>
      </c>
      <c r="Z3" s="46" t="s">
        <v>28</v>
      </c>
      <c r="AA3" s="53" t="s">
        <v>27</v>
      </c>
      <c r="AB3" s="42" t="s">
        <v>46</v>
      </c>
      <c r="AC3" s="24"/>
    </row>
    <row r="4" spans="1:30" s="11" customFormat="1" x14ac:dyDescent="0.35">
      <c r="B4" s="3"/>
      <c r="C4" s="3"/>
      <c r="D4" s="3"/>
      <c r="E4" s="3"/>
      <c r="F4" s="3"/>
      <c r="G4" s="3"/>
      <c r="H4" s="3"/>
      <c r="I4" s="13"/>
      <c r="J4" s="14"/>
      <c r="K4" s="46">
        <f>B3+D3</f>
        <v>784.78</v>
      </c>
      <c r="L4" s="46">
        <f>B3</f>
        <v>124.05</v>
      </c>
      <c r="M4" s="51">
        <f>L4/K4</f>
        <v>0.15806977751726597</v>
      </c>
      <c r="N4" s="51"/>
      <c r="P4" s="40"/>
      <c r="Q4" s="2"/>
      <c r="R4" s="2"/>
      <c r="S4" s="2"/>
      <c r="T4" s="2"/>
      <c r="U4" s="2"/>
      <c r="V4" s="2"/>
      <c r="W4" s="2"/>
      <c r="X4" s="39"/>
      <c r="Z4" s="46">
        <f>Q3+S3</f>
        <v>667.3</v>
      </c>
      <c r="AA4" s="46">
        <f>Q3</f>
        <v>138.04</v>
      </c>
      <c r="AB4" s="51">
        <f>AA4/Z4</f>
        <v>0.20686347969429042</v>
      </c>
      <c r="AC4" s="51"/>
    </row>
    <row r="5" spans="1:30" s="11" customFormat="1" x14ac:dyDescent="0.35">
      <c r="B5" s="14"/>
      <c r="C5" s="14"/>
      <c r="D5" s="14"/>
      <c r="E5" s="14"/>
      <c r="F5" s="14"/>
      <c r="G5" s="14"/>
      <c r="H5" s="14"/>
      <c r="I5" s="27"/>
      <c r="J5" s="14"/>
      <c r="K5" s="46">
        <f>C3+E3</f>
        <v>1786.22</v>
      </c>
      <c r="L5" s="46">
        <f>E3</f>
        <v>58.93</v>
      </c>
      <c r="M5" s="25">
        <f>L5/K5</f>
        <v>3.2991456819428736E-2</v>
      </c>
      <c r="N5" s="24"/>
      <c r="P5" s="40"/>
      <c r="Q5" s="14"/>
      <c r="R5" s="14"/>
      <c r="S5" s="14"/>
      <c r="T5" s="14"/>
      <c r="U5" s="14"/>
      <c r="X5" s="28"/>
      <c r="Z5" s="46">
        <f>R3+T3</f>
        <v>663.7</v>
      </c>
      <c r="AA5" s="46">
        <f>T3</f>
        <v>24.95</v>
      </c>
      <c r="AB5" s="50">
        <f>AA5/Z5</f>
        <v>3.7592285671237E-2</v>
      </c>
      <c r="AC5" s="24"/>
    </row>
    <row r="6" spans="1:30" s="11" customFormat="1" x14ac:dyDescent="0.35">
      <c r="B6" s="59" t="s">
        <v>21</v>
      </c>
      <c r="C6" s="59"/>
      <c r="D6" s="59"/>
      <c r="E6" s="59"/>
      <c r="F6" s="3" t="s">
        <v>24</v>
      </c>
      <c r="G6" s="3" t="s">
        <v>23</v>
      </c>
      <c r="H6" s="13" t="s">
        <v>18</v>
      </c>
      <c r="I6" s="3" t="s">
        <v>17</v>
      </c>
      <c r="J6" s="3" t="s">
        <v>19</v>
      </c>
      <c r="K6" s="53" t="s">
        <v>26</v>
      </c>
      <c r="L6" s="3"/>
      <c r="M6" s="44"/>
      <c r="N6" s="44"/>
      <c r="P6" s="40"/>
      <c r="Q6" s="59" t="s">
        <v>21</v>
      </c>
      <c r="R6" s="59"/>
      <c r="S6" s="59"/>
      <c r="T6" s="59"/>
      <c r="U6" s="3" t="s">
        <v>24</v>
      </c>
      <c r="V6" s="3" t="s">
        <v>23</v>
      </c>
      <c r="W6" s="13" t="s">
        <v>18</v>
      </c>
      <c r="X6" s="3" t="s">
        <v>17</v>
      </c>
      <c r="Y6" s="3" t="s">
        <v>19</v>
      </c>
      <c r="Z6" s="53" t="s">
        <v>26</v>
      </c>
      <c r="AA6" s="3"/>
      <c r="AB6" s="44"/>
      <c r="AC6" s="44"/>
    </row>
    <row r="7" spans="1:30" x14ac:dyDescent="0.35">
      <c r="A7" s="6" t="s">
        <v>8</v>
      </c>
      <c r="H7" s="20"/>
      <c r="K7" s="47" t="s">
        <v>31</v>
      </c>
      <c r="L7" s="53" t="s">
        <v>32</v>
      </c>
      <c r="M7" s="42" t="s">
        <v>46</v>
      </c>
      <c r="N7" s="42"/>
      <c r="R7" s="9"/>
      <c r="S7" s="9"/>
      <c r="W7" s="20"/>
      <c r="Z7" s="47" t="s">
        <v>31</v>
      </c>
      <c r="AA7" s="53" t="s">
        <v>32</v>
      </c>
      <c r="AB7" s="42" t="s">
        <v>46</v>
      </c>
      <c r="AC7" s="42"/>
    </row>
    <row r="8" spans="1:30" x14ac:dyDescent="0.35">
      <c r="A8" t="s">
        <v>9</v>
      </c>
      <c r="B8" s="12">
        <v>43</v>
      </c>
      <c r="C8" s="12">
        <v>522</v>
      </c>
      <c r="D8" s="7">
        <v>120</v>
      </c>
      <c r="E8" s="7">
        <v>6</v>
      </c>
      <c r="F8" s="14">
        <f>SUM(B8:E8)</f>
        <v>691</v>
      </c>
      <c r="G8" s="15">
        <f>F8/F3</f>
        <v>0.26876701672500974</v>
      </c>
      <c r="H8" s="38">
        <f>I8/F8</f>
        <v>0.81765557163531111</v>
      </c>
      <c r="I8" s="14">
        <f>SUM(B8:C8)</f>
        <v>565</v>
      </c>
      <c r="J8" s="15">
        <f>I8/I3</f>
        <v>0.30518435295515683</v>
      </c>
      <c r="K8" s="49">
        <f>B8+D8</f>
        <v>163</v>
      </c>
      <c r="L8" s="49">
        <f>B8</f>
        <v>43</v>
      </c>
      <c r="M8" s="51">
        <f>L8/K8</f>
        <v>0.26380368098159507</v>
      </c>
      <c r="N8" s="51"/>
      <c r="Q8" s="12">
        <v>27</v>
      </c>
      <c r="R8" s="12">
        <v>277</v>
      </c>
      <c r="S8" s="7">
        <v>77</v>
      </c>
      <c r="T8" s="7">
        <v>4.49</v>
      </c>
      <c r="U8" s="14">
        <f>SUM(Q8:T8)</f>
        <v>385.49</v>
      </c>
      <c r="V8" s="15">
        <f>U8/U3</f>
        <v>0.28962434259954922</v>
      </c>
      <c r="W8" s="18">
        <f>X8/U8</f>
        <v>0.78860670834522295</v>
      </c>
      <c r="X8" s="9">
        <f>SUM(Q8:R8)</f>
        <v>304</v>
      </c>
      <c r="Y8" s="18">
        <f>X8/777</f>
        <v>0.39124839124839123</v>
      </c>
      <c r="Z8" s="49">
        <f>Q8+S8</f>
        <v>104</v>
      </c>
      <c r="AA8" s="49">
        <f>Q8</f>
        <v>27</v>
      </c>
      <c r="AB8" s="51">
        <f>AA8/Z8</f>
        <v>0.25961538461538464</v>
      </c>
      <c r="AC8" s="51"/>
    </row>
    <row r="9" spans="1:30" x14ac:dyDescent="0.35">
      <c r="A9" t="s">
        <v>10</v>
      </c>
      <c r="B9" s="12">
        <v>73</v>
      </c>
      <c r="C9" s="12">
        <v>1011</v>
      </c>
      <c r="D9" s="7">
        <v>240</v>
      </c>
      <c r="E9" s="7">
        <v>20.66</v>
      </c>
      <c r="F9" s="14">
        <f>SUM(B9:E9)</f>
        <v>1344.66</v>
      </c>
      <c r="G9" s="15">
        <f>F9/F3</f>
        <v>0.52301050175029185</v>
      </c>
      <c r="H9" s="38">
        <f>I9/F9</f>
        <v>0.80615174096054021</v>
      </c>
      <c r="I9" s="14">
        <f>SUM(B9:C9)</f>
        <v>1084</v>
      </c>
      <c r="J9" s="15">
        <f>I9/I3</f>
        <v>0.5855218382360885</v>
      </c>
      <c r="K9" s="49">
        <f>B9+D9</f>
        <v>313</v>
      </c>
      <c r="L9" s="49">
        <f>B9</f>
        <v>73</v>
      </c>
      <c r="M9" s="51">
        <f>L9/K9</f>
        <v>0.23322683706070288</v>
      </c>
      <c r="N9" s="51"/>
      <c r="Q9" s="12">
        <v>51</v>
      </c>
      <c r="R9" s="12">
        <v>420</v>
      </c>
      <c r="S9" s="7">
        <v>136</v>
      </c>
      <c r="T9" s="7">
        <v>8.49</v>
      </c>
      <c r="U9" s="14">
        <f t="shared" ref="U9:U10" si="0">SUM(Q9:T9)</f>
        <v>615.49</v>
      </c>
      <c r="V9" s="15">
        <f>U9/U3</f>
        <v>0.46242674680691209</v>
      </c>
      <c r="W9" s="18">
        <f>X9/U9</f>
        <v>0.76524395197322459</v>
      </c>
      <c r="X9" s="9">
        <f>SUM(Q9:R9)</f>
        <v>471</v>
      </c>
      <c r="Y9" s="18">
        <f>X9/777</f>
        <v>0.60617760617760619</v>
      </c>
      <c r="Z9" s="49">
        <f>Q9+S9</f>
        <v>187</v>
      </c>
      <c r="AA9" s="49">
        <f>Q9</f>
        <v>51</v>
      </c>
      <c r="AB9" s="51">
        <f>AA9/Z9</f>
        <v>0.27272727272727271</v>
      </c>
      <c r="AC9" s="51"/>
    </row>
    <row r="10" spans="1:30" x14ac:dyDescent="0.35">
      <c r="A10" t="s">
        <v>11</v>
      </c>
      <c r="B10" s="12">
        <v>96</v>
      </c>
      <c r="C10" s="12">
        <v>1310</v>
      </c>
      <c r="D10" s="7">
        <v>367</v>
      </c>
      <c r="E10" s="7">
        <v>37</v>
      </c>
      <c r="F10" s="14">
        <f>SUM(B10:E10)</f>
        <v>1810</v>
      </c>
      <c r="G10" s="15">
        <f>F10/F3</f>
        <v>0.7040062232594323</v>
      </c>
      <c r="H10" s="38">
        <f>I10/F10</f>
        <v>0.77679558011049721</v>
      </c>
      <c r="I10" s="14">
        <f>SUM(B10:C10)</f>
        <v>1406</v>
      </c>
      <c r="J10" s="15">
        <f>I10/I3</f>
        <v>0.75944991195566458</v>
      </c>
      <c r="K10" s="49">
        <f>B10+D10</f>
        <v>463</v>
      </c>
      <c r="L10" s="49">
        <f>B10</f>
        <v>96</v>
      </c>
      <c r="M10" s="51">
        <f>L10/K10</f>
        <v>0.20734341252699784</v>
      </c>
      <c r="N10" s="51"/>
      <c r="Q10" s="12">
        <v>73</v>
      </c>
      <c r="R10" s="12">
        <v>438</v>
      </c>
      <c r="S10" s="7">
        <v>211</v>
      </c>
      <c r="T10" s="7">
        <v>8</v>
      </c>
      <c r="U10" s="14">
        <f t="shared" si="0"/>
        <v>730</v>
      </c>
      <c r="V10" s="15">
        <f>U10/U3</f>
        <v>0.54845980465815181</v>
      </c>
      <c r="W10" s="18">
        <f>X10/U10</f>
        <v>0.7</v>
      </c>
      <c r="X10" s="9">
        <f>SUM(Q10:R10)</f>
        <v>511</v>
      </c>
      <c r="Y10" s="18">
        <f>X10/777</f>
        <v>0.65765765765765771</v>
      </c>
      <c r="Z10" s="49">
        <f>Q10+S10</f>
        <v>284</v>
      </c>
      <c r="AA10" s="49">
        <f>Q10</f>
        <v>73</v>
      </c>
      <c r="AB10" s="51">
        <f>AA10/Z10</f>
        <v>0.25704225352112675</v>
      </c>
      <c r="AC10" s="51"/>
    </row>
    <row r="11" spans="1:30" x14ac:dyDescent="0.35">
      <c r="F11" s="11"/>
      <c r="G11" s="15"/>
      <c r="H11" s="38"/>
      <c r="I11" s="15"/>
      <c r="J11" s="15"/>
      <c r="K11" s="48"/>
      <c r="L11" s="48"/>
      <c r="M11" s="8"/>
      <c r="N11" s="8"/>
      <c r="U11" s="11"/>
      <c r="Z11" s="48"/>
      <c r="AA11" s="48"/>
      <c r="AB11" s="8"/>
      <c r="AC11" s="8"/>
    </row>
    <row r="12" spans="1:30" x14ac:dyDescent="0.35">
      <c r="B12" s="60" t="s">
        <v>22</v>
      </c>
      <c r="C12" s="60"/>
      <c r="D12" s="60"/>
      <c r="E12" s="60"/>
      <c r="F12" s="11"/>
      <c r="G12" s="15"/>
      <c r="H12" s="38"/>
      <c r="I12" s="15"/>
      <c r="J12" s="15"/>
      <c r="K12" s="49" t="s">
        <v>25</v>
      </c>
      <c r="L12" s="49"/>
      <c r="M12" s="8"/>
      <c r="N12" s="8"/>
      <c r="Q12" s="60" t="s">
        <v>22</v>
      </c>
      <c r="R12" s="60"/>
      <c r="S12" s="60"/>
      <c r="T12" s="60"/>
      <c r="U12" s="11"/>
      <c r="Z12" s="49" t="s">
        <v>25</v>
      </c>
      <c r="AA12" s="49"/>
      <c r="AB12" s="8"/>
      <c r="AC12" s="8"/>
    </row>
    <row r="13" spans="1:30" x14ac:dyDescent="0.35">
      <c r="A13" s="6" t="s">
        <v>13</v>
      </c>
      <c r="B13" s="9"/>
      <c r="C13" s="9"/>
      <c r="D13" s="9"/>
      <c r="E13" s="9"/>
      <c r="F13" s="13"/>
      <c r="G13" s="13"/>
      <c r="H13" s="13"/>
      <c r="I13" s="13">
        <f>SUM(D3:E3)</f>
        <v>719.66</v>
      </c>
      <c r="K13" s="47" t="s">
        <v>31</v>
      </c>
      <c r="L13" s="53" t="s">
        <v>32</v>
      </c>
      <c r="M13" s="42" t="s">
        <v>46</v>
      </c>
      <c r="N13" s="54" t="s">
        <v>30</v>
      </c>
      <c r="O13" s="11" t="s">
        <v>29</v>
      </c>
      <c r="Q13" s="9"/>
      <c r="R13" s="9"/>
      <c r="S13" s="9"/>
      <c r="T13" s="9"/>
      <c r="U13" s="13"/>
      <c r="V13" s="13"/>
      <c r="X13">
        <f>SUM(S3:T3)</f>
        <v>554.21</v>
      </c>
      <c r="Z13" s="47" t="s">
        <v>31</v>
      </c>
      <c r="AA13" s="53" t="s">
        <v>32</v>
      </c>
      <c r="AB13" s="42" t="s">
        <v>46</v>
      </c>
      <c r="AC13" s="54" t="s">
        <v>30</v>
      </c>
      <c r="AD13" s="11" t="s">
        <v>29</v>
      </c>
    </row>
    <row r="14" spans="1:30" x14ac:dyDescent="0.35">
      <c r="A14" t="s">
        <v>9</v>
      </c>
      <c r="B14" s="7">
        <f>B3-B8</f>
        <v>81.05</v>
      </c>
      <c r="C14" s="7">
        <f>C3-C8</f>
        <v>1205.29</v>
      </c>
      <c r="D14" s="12">
        <f>D3-D8</f>
        <v>540.73</v>
      </c>
      <c r="E14" s="12">
        <f>E3-E8</f>
        <v>52.93</v>
      </c>
      <c r="F14" s="13">
        <f>SUM(B14:E14)</f>
        <v>1880</v>
      </c>
      <c r="G14" s="16">
        <f>F14/F3</f>
        <v>0.73123298327499042</v>
      </c>
      <c r="H14" s="33">
        <f>I14/F14</f>
        <v>0.31577659574468081</v>
      </c>
      <c r="I14" s="13">
        <f>SUM(D14:E14)</f>
        <v>593.66</v>
      </c>
      <c r="J14" s="16">
        <f>I14/I13</f>
        <v>0.82491732206875468</v>
      </c>
      <c r="K14" s="26">
        <f>SUM(B14:E14)</f>
        <v>1880</v>
      </c>
      <c r="L14" s="26">
        <f>B14+E14</f>
        <v>133.97999999999999</v>
      </c>
      <c r="M14" s="52">
        <f>L14/K14</f>
        <v>7.1265957446808512E-2</v>
      </c>
      <c r="N14" s="55">
        <f t="shared" ref="N14:O16" si="1">K8+K14</f>
        <v>2043</v>
      </c>
      <c r="O14" s="14">
        <f t="shared" si="1"/>
        <v>176.98</v>
      </c>
      <c r="Q14" s="7">
        <f>Q3-Q8</f>
        <v>111.03999999999999</v>
      </c>
      <c r="R14" s="7">
        <f>R3-R8</f>
        <v>361.75</v>
      </c>
      <c r="S14" s="12">
        <f>S3-S8</f>
        <v>452.26</v>
      </c>
      <c r="T14" s="12">
        <f>T3-T8</f>
        <v>20.46</v>
      </c>
      <c r="U14" s="13">
        <f>SUM(Q14:T14)</f>
        <v>945.51</v>
      </c>
      <c r="V14" s="30">
        <f>U14/U3</f>
        <v>0.71037565740045083</v>
      </c>
      <c r="W14" s="34">
        <f>X14/U14</f>
        <v>0.49996298294042368</v>
      </c>
      <c r="X14" s="9">
        <f>SUM(S14:T14)</f>
        <v>472.71999999999997</v>
      </c>
      <c r="Y14" s="30">
        <f>X14/X13</f>
        <v>0.85296187365799958</v>
      </c>
      <c r="Z14" s="26">
        <f>SUM(Q14:T14)</f>
        <v>945.51</v>
      </c>
      <c r="AA14" s="26">
        <f>Q14+T14</f>
        <v>131.5</v>
      </c>
      <c r="AB14" s="52">
        <f>AA14/Z14</f>
        <v>0.13907838097957717</v>
      </c>
      <c r="AC14" s="55">
        <f t="shared" ref="AC14:AD16" si="2">Z8+Z14</f>
        <v>1049.51</v>
      </c>
      <c r="AD14" s="14">
        <f t="shared" si="2"/>
        <v>158.5</v>
      </c>
    </row>
    <row r="15" spans="1:30" x14ac:dyDescent="0.35">
      <c r="A15" t="s">
        <v>10</v>
      </c>
      <c r="B15" s="7">
        <f>B3-B9</f>
        <v>51.05</v>
      </c>
      <c r="C15" s="7">
        <f>C3-C9</f>
        <v>716.29</v>
      </c>
      <c r="D15" s="12">
        <f>D3-D9</f>
        <v>420.73</v>
      </c>
      <c r="E15" s="12">
        <f>E3-E9</f>
        <v>38.269999999999996</v>
      </c>
      <c r="F15" s="13">
        <f>SUM(B15:E15)</f>
        <v>1226.3399999999999</v>
      </c>
      <c r="G15" s="16">
        <f>F15/F3</f>
        <v>0.47698949824970832</v>
      </c>
      <c r="H15" s="33">
        <f>I15/F15</f>
        <v>0.37428445618670192</v>
      </c>
      <c r="I15" s="13">
        <f>SUM(D15:E15)</f>
        <v>459</v>
      </c>
      <c r="J15" s="16">
        <f>I15/I13</f>
        <v>0.63780118389239371</v>
      </c>
      <c r="K15" s="26">
        <f>SUM(B15:E15)</f>
        <v>1226.3399999999999</v>
      </c>
      <c r="L15" s="26">
        <f>B15+E15</f>
        <v>89.32</v>
      </c>
      <c r="M15" s="52">
        <f>L15/K15</f>
        <v>7.2834613565569098E-2</v>
      </c>
      <c r="N15" s="55">
        <f t="shared" si="1"/>
        <v>1539.34</v>
      </c>
      <c r="O15" s="14">
        <f t="shared" si="1"/>
        <v>162.32</v>
      </c>
      <c r="Q15" s="7">
        <f>Q3-Q9</f>
        <v>87.039999999999992</v>
      </c>
      <c r="R15" s="7">
        <f>R3-R9</f>
        <v>218.75</v>
      </c>
      <c r="S15" s="12">
        <f>S3-S9</f>
        <v>393.26</v>
      </c>
      <c r="T15" s="12">
        <f>T3-T9</f>
        <v>16.46</v>
      </c>
      <c r="U15" s="13">
        <f>SUM(Q15:T15)</f>
        <v>715.51</v>
      </c>
      <c r="V15" s="30">
        <f>U15/U3</f>
        <v>0.53757325319308791</v>
      </c>
      <c r="W15" s="34">
        <f>X15/U15</f>
        <v>0.57262651814789445</v>
      </c>
      <c r="X15" s="9">
        <f>SUM(S15:T15)</f>
        <v>409.71999999999997</v>
      </c>
      <c r="Y15" s="30">
        <f>X15/X13</f>
        <v>0.73928655202901417</v>
      </c>
      <c r="Z15" s="26">
        <f>SUM(Q15:T15)</f>
        <v>715.51</v>
      </c>
      <c r="AA15" s="26">
        <f>Q15+T15</f>
        <v>103.5</v>
      </c>
      <c r="AB15" s="52">
        <f>AA15/Z15</f>
        <v>0.14465206635826194</v>
      </c>
      <c r="AC15" s="55">
        <f t="shared" si="2"/>
        <v>902.51</v>
      </c>
      <c r="AD15" s="14">
        <f t="shared" si="2"/>
        <v>154.5</v>
      </c>
    </row>
    <row r="16" spans="1:30" x14ac:dyDescent="0.35">
      <c r="A16" t="s">
        <v>15</v>
      </c>
      <c r="B16" s="7">
        <f>B3-B10</f>
        <v>28.049999999999997</v>
      </c>
      <c r="C16" s="7">
        <f>C3-C10</f>
        <v>417.28999999999996</v>
      </c>
      <c r="D16" s="12">
        <f>D3-D10</f>
        <v>293.73</v>
      </c>
      <c r="E16" s="12">
        <f>E3-E10</f>
        <v>21.93</v>
      </c>
      <c r="F16" s="13">
        <f>SUM(B16:E16)</f>
        <v>760.99999999999989</v>
      </c>
      <c r="G16" s="16">
        <f>F16/F3</f>
        <v>0.29599377674056787</v>
      </c>
      <c r="H16" s="33">
        <f>I16/F16</f>
        <v>0.41479632063074912</v>
      </c>
      <c r="I16" s="13">
        <f>SUM(D16:E16)</f>
        <v>315.66000000000003</v>
      </c>
      <c r="J16" s="16">
        <f>I16/I13</f>
        <v>0.43862379456965794</v>
      </c>
      <c r="K16" s="26">
        <f>SUM(B16:E16)</f>
        <v>760.99999999999989</v>
      </c>
      <c r="L16" s="26">
        <f>B16+E16</f>
        <v>49.98</v>
      </c>
      <c r="M16" s="52">
        <f>L16/K16</f>
        <v>6.567674113009199E-2</v>
      </c>
      <c r="N16" s="55">
        <f t="shared" si="1"/>
        <v>1224</v>
      </c>
      <c r="O16" s="14">
        <f t="shared" si="1"/>
        <v>145.97999999999999</v>
      </c>
      <c r="Q16" s="7">
        <f>Q3-Q10</f>
        <v>65.039999999999992</v>
      </c>
      <c r="R16" s="7">
        <f>R3-R10</f>
        <v>200.75</v>
      </c>
      <c r="S16" s="12">
        <f>S3-S10</f>
        <v>318.26</v>
      </c>
      <c r="T16" s="12">
        <f>T3-T10</f>
        <v>16.95</v>
      </c>
      <c r="U16" s="13">
        <f>SUM(Q16:T16)</f>
        <v>601</v>
      </c>
      <c r="V16" s="30">
        <f>U16/U3</f>
        <v>0.45154019534184825</v>
      </c>
      <c r="W16" s="34">
        <f>X16/U16</f>
        <v>0.55775374376039932</v>
      </c>
      <c r="X16" s="9">
        <f>SUM(S16:T16)</f>
        <v>335.21</v>
      </c>
      <c r="Y16" s="30">
        <f>X16/X13</f>
        <v>0.60484292957543162</v>
      </c>
      <c r="Z16" s="26">
        <f>SUM(Q16:T16)</f>
        <v>601</v>
      </c>
      <c r="AA16" s="26">
        <f>Q16+T16</f>
        <v>81.99</v>
      </c>
      <c r="AB16" s="52">
        <f>AA16/Z16</f>
        <v>0.13642262895174709</v>
      </c>
      <c r="AC16" s="55">
        <f t="shared" si="2"/>
        <v>885</v>
      </c>
      <c r="AD16" s="14">
        <f t="shared" si="2"/>
        <v>154.99</v>
      </c>
    </row>
    <row r="20" spans="2:11" x14ac:dyDescent="0.35">
      <c r="B20" s="60" t="s">
        <v>42</v>
      </c>
      <c r="C20" s="60"/>
      <c r="D20" s="60"/>
      <c r="E20" s="60"/>
      <c r="G20" s="60" t="s">
        <v>43</v>
      </c>
      <c r="H20" s="60"/>
      <c r="I20" s="60"/>
      <c r="J20" s="60"/>
      <c r="K20" s="11"/>
    </row>
    <row r="21" spans="2:11" x14ac:dyDescent="0.35">
      <c r="B21" s="60" t="s">
        <v>33</v>
      </c>
      <c r="C21" s="60"/>
      <c r="D21" s="60"/>
      <c r="E21" s="60"/>
      <c r="F21" s="60"/>
      <c r="G21" s="60"/>
      <c r="H21" s="60"/>
      <c r="I21" s="60"/>
    </row>
    <row r="22" spans="2:11" x14ac:dyDescent="0.35">
      <c r="B22" s="11" t="s">
        <v>36</v>
      </c>
      <c r="C22" s="11" t="s">
        <v>34</v>
      </c>
      <c r="D22" s="11" t="s">
        <v>41</v>
      </c>
      <c r="E22" s="11" t="s">
        <v>46</v>
      </c>
      <c r="F22" s="56"/>
      <c r="G22" s="11" t="s">
        <v>36</v>
      </c>
      <c r="H22" s="11" t="s">
        <v>34</v>
      </c>
      <c r="I22" s="11" t="s">
        <v>41</v>
      </c>
      <c r="J22" s="11" t="s">
        <v>46</v>
      </c>
    </row>
    <row r="23" spans="2:11" x14ac:dyDescent="0.35">
      <c r="B23">
        <v>1</v>
      </c>
      <c r="C23" s="9">
        <f>K4</f>
        <v>784.78</v>
      </c>
      <c r="D23" s="9">
        <f>L4</f>
        <v>124.05</v>
      </c>
      <c r="E23" s="18">
        <f>D23/C23</f>
        <v>0.15806977751726597</v>
      </c>
      <c r="F23" s="56"/>
      <c r="G23">
        <v>1</v>
      </c>
      <c r="H23" s="9">
        <f>Z4</f>
        <v>667.3</v>
      </c>
      <c r="I23" s="9">
        <f>AA4</f>
        <v>138.04</v>
      </c>
      <c r="J23" s="18">
        <f>I23/H23</f>
        <v>0.20686347969429042</v>
      </c>
    </row>
    <row r="24" spans="2:11" x14ac:dyDescent="0.35">
      <c r="B24">
        <v>2</v>
      </c>
      <c r="C24" s="9">
        <f>K5</f>
        <v>1786.22</v>
      </c>
      <c r="D24" s="9">
        <f>L5</f>
        <v>58.93</v>
      </c>
      <c r="E24" s="18">
        <f>D24/C24</f>
        <v>3.2991456819428736E-2</v>
      </c>
      <c r="F24" s="57"/>
      <c r="G24">
        <v>2</v>
      </c>
      <c r="H24" s="9">
        <f>Z5</f>
        <v>663.7</v>
      </c>
      <c r="I24" s="9">
        <f>AA5</f>
        <v>24.95</v>
      </c>
      <c r="J24" s="18">
        <f>I24/H24</f>
        <v>3.7592285671237E-2</v>
      </c>
    </row>
    <row r="25" spans="2:11" x14ac:dyDescent="0.35">
      <c r="B25" t="s">
        <v>37</v>
      </c>
      <c r="C25" s="9">
        <f>C23+C24</f>
        <v>2571</v>
      </c>
      <c r="D25" s="9">
        <f>D23+D24</f>
        <v>182.98</v>
      </c>
      <c r="E25" s="18">
        <f>D25/C25</f>
        <v>7.1170750680668998E-2</v>
      </c>
      <c r="F25" s="57"/>
      <c r="G25" t="s">
        <v>37</v>
      </c>
      <c r="H25" s="9">
        <f>H23+H24</f>
        <v>1331</v>
      </c>
      <c r="I25" s="9">
        <f>I23+I24</f>
        <v>162.98999999999998</v>
      </c>
      <c r="J25" s="18">
        <f>I25/H25</f>
        <v>0.12245679939894814</v>
      </c>
    </row>
    <row r="26" spans="2:11" x14ac:dyDescent="0.35">
      <c r="B26" s="61" t="s">
        <v>38</v>
      </c>
      <c r="C26" s="61"/>
      <c r="D26" s="61"/>
      <c r="E26" s="61"/>
      <c r="F26" s="61"/>
      <c r="G26" s="61"/>
      <c r="H26" s="61"/>
      <c r="I26" s="61"/>
    </row>
    <row r="27" spans="2:11" x14ac:dyDescent="0.35">
      <c r="B27" s="11" t="s">
        <v>36</v>
      </c>
      <c r="C27" s="11" t="s">
        <v>34</v>
      </c>
      <c r="D27" s="11" t="s">
        <v>35</v>
      </c>
      <c r="G27" s="11" t="s">
        <v>36</v>
      </c>
      <c r="H27" s="11" t="s">
        <v>34</v>
      </c>
      <c r="I27" s="11" t="s">
        <v>35</v>
      </c>
    </row>
    <row r="28" spans="2:11" x14ac:dyDescent="0.35">
      <c r="B28">
        <v>1</v>
      </c>
      <c r="C28" s="9">
        <f>K8</f>
        <v>163</v>
      </c>
      <c r="D28" s="9">
        <f>L8</f>
        <v>43</v>
      </c>
      <c r="E28" s="18">
        <f>D28/C28</f>
        <v>0.26380368098159507</v>
      </c>
      <c r="F28" s="57"/>
      <c r="G28">
        <v>1</v>
      </c>
      <c r="H28" s="9">
        <f>Z8</f>
        <v>104</v>
      </c>
      <c r="I28" s="9">
        <f>AA8</f>
        <v>27</v>
      </c>
      <c r="J28" s="18">
        <f>I28/H28</f>
        <v>0.25961538461538464</v>
      </c>
    </row>
    <row r="29" spans="2:11" x14ac:dyDescent="0.35">
      <c r="B29">
        <v>2</v>
      </c>
      <c r="C29" s="9">
        <f>K14</f>
        <v>1880</v>
      </c>
      <c r="D29" s="9">
        <f>L14</f>
        <v>133.97999999999999</v>
      </c>
      <c r="E29" s="18">
        <f>D29/C29</f>
        <v>7.1265957446808512E-2</v>
      </c>
      <c r="F29" s="57"/>
      <c r="G29">
        <v>2</v>
      </c>
      <c r="H29" s="9">
        <f>Z14</f>
        <v>945.51</v>
      </c>
      <c r="I29" s="9">
        <f>AA14</f>
        <v>131.5</v>
      </c>
      <c r="J29" s="18">
        <f>I29/H29</f>
        <v>0.13907838097957717</v>
      </c>
    </row>
    <row r="30" spans="2:11" x14ac:dyDescent="0.35">
      <c r="B30" t="s">
        <v>37</v>
      </c>
      <c r="C30" s="9">
        <f>C28+C29</f>
        <v>2043</v>
      </c>
      <c r="D30" s="9">
        <f>D28+D29</f>
        <v>176.98</v>
      </c>
      <c r="E30" s="18">
        <f>D30/C30</f>
        <v>8.6627508565834552E-2</v>
      </c>
      <c r="F30" s="57"/>
      <c r="G30" t="s">
        <v>37</v>
      </c>
      <c r="H30" s="9">
        <f>H28+H29</f>
        <v>1049.51</v>
      </c>
      <c r="I30" s="9">
        <f>I28+I29</f>
        <v>158.5</v>
      </c>
      <c r="J30" s="18">
        <f>I30/H30</f>
        <v>0.15102285828624787</v>
      </c>
    </row>
    <row r="31" spans="2:11" x14ac:dyDescent="0.35">
      <c r="B31" s="61" t="s">
        <v>39</v>
      </c>
      <c r="C31" s="61"/>
      <c r="D31" s="61"/>
      <c r="E31" s="61"/>
      <c r="F31" s="61"/>
      <c r="G31" s="61"/>
      <c r="H31" s="61"/>
      <c r="I31" s="61"/>
    </row>
    <row r="32" spans="2:11" x14ac:dyDescent="0.35">
      <c r="B32" s="11" t="s">
        <v>36</v>
      </c>
      <c r="C32" s="11" t="s">
        <v>34</v>
      </c>
      <c r="D32" s="11" t="s">
        <v>35</v>
      </c>
      <c r="G32" s="11" t="s">
        <v>36</v>
      </c>
      <c r="H32" s="11" t="s">
        <v>34</v>
      </c>
      <c r="I32" s="11" t="s">
        <v>35</v>
      </c>
    </row>
    <row r="33" spans="2:10" x14ac:dyDescent="0.35">
      <c r="B33">
        <v>1</v>
      </c>
      <c r="C33" s="9">
        <f>K9</f>
        <v>313</v>
      </c>
      <c r="D33" s="9">
        <f>L9</f>
        <v>73</v>
      </c>
      <c r="E33" s="18">
        <f>D33/C33</f>
        <v>0.23322683706070288</v>
      </c>
      <c r="F33" s="57"/>
      <c r="G33">
        <v>1</v>
      </c>
      <c r="H33" s="9">
        <f>Z9</f>
        <v>187</v>
      </c>
      <c r="I33" s="9">
        <f>AA9</f>
        <v>51</v>
      </c>
      <c r="J33" s="18">
        <f>I33/H33</f>
        <v>0.27272727272727271</v>
      </c>
    </row>
    <row r="34" spans="2:10" x14ac:dyDescent="0.35">
      <c r="B34">
        <v>2</v>
      </c>
      <c r="C34" s="9">
        <f>K15</f>
        <v>1226.3399999999999</v>
      </c>
      <c r="D34" s="9">
        <f>L15</f>
        <v>89.32</v>
      </c>
      <c r="E34" s="18">
        <f>D34/C34</f>
        <v>7.2834613565569098E-2</v>
      </c>
      <c r="F34" s="57"/>
      <c r="G34">
        <v>2</v>
      </c>
      <c r="H34" s="9">
        <f>Z15</f>
        <v>715.51</v>
      </c>
      <c r="I34" s="9">
        <f>AA15</f>
        <v>103.5</v>
      </c>
      <c r="J34" s="18">
        <f>I34/H34</f>
        <v>0.14465206635826194</v>
      </c>
    </row>
    <row r="35" spans="2:10" x14ac:dyDescent="0.35">
      <c r="B35" t="s">
        <v>37</v>
      </c>
      <c r="C35" s="9">
        <f>C33+C34</f>
        <v>1539.34</v>
      </c>
      <c r="D35" s="9">
        <f>D33+D34</f>
        <v>162.32</v>
      </c>
      <c r="E35" s="18">
        <f>D35/C35</f>
        <v>0.10544778931230267</v>
      </c>
      <c r="F35" s="57"/>
      <c r="G35" t="s">
        <v>37</v>
      </c>
      <c r="H35" s="9">
        <f>H33+H34</f>
        <v>902.51</v>
      </c>
      <c r="I35" s="9">
        <f>I33+I34</f>
        <v>154.5</v>
      </c>
      <c r="J35" s="18">
        <f>I35/H35</f>
        <v>0.1711892389004</v>
      </c>
    </row>
    <row r="36" spans="2:10" x14ac:dyDescent="0.35">
      <c r="B36" s="61" t="s">
        <v>40</v>
      </c>
      <c r="C36" s="61"/>
      <c r="D36" s="61"/>
      <c r="E36" s="61"/>
      <c r="F36" s="61"/>
      <c r="G36" s="61"/>
      <c r="H36" s="61"/>
      <c r="I36" s="61"/>
    </row>
    <row r="37" spans="2:10" x14ac:dyDescent="0.35">
      <c r="B37" s="11" t="s">
        <v>36</v>
      </c>
      <c r="C37" s="11" t="s">
        <v>34</v>
      </c>
      <c r="D37" s="11" t="s">
        <v>35</v>
      </c>
      <c r="G37" s="11" t="s">
        <v>36</v>
      </c>
      <c r="H37" s="11" t="s">
        <v>34</v>
      </c>
      <c r="I37" s="11" t="s">
        <v>35</v>
      </c>
    </row>
    <row r="38" spans="2:10" x14ac:dyDescent="0.35">
      <c r="B38">
        <v>1</v>
      </c>
      <c r="C38" s="9">
        <f>K10</f>
        <v>463</v>
      </c>
      <c r="D38" s="9">
        <f>L10</f>
        <v>96</v>
      </c>
      <c r="E38" s="18">
        <f>D38/C38</f>
        <v>0.20734341252699784</v>
      </c>
      <c r="F38" s="57"/>
      <c r="G38">
        <v>1</v>
      </c>
      <c r="H38" s="9">
        <f>Z10</f>
        <v>284</v>
      </c>
      <c r="I38" s="9">
        <f>AA10</f>
        <v>73</v>
      </c>
      <c r="J38" s="18">
        <f>I38/H38</f>
        <v>0.25704225352112675</v>
      </c>
    </row>
    <row r="39" spans="2:10" x14ac:dyDescent="0.35">
      <c r="B39">
        <v>2</v>
      </c>
      <c r="C39" s="9">
        <f>K16</f>
        <v>760.99999999999989</v>
      </c>
      <c r="D39" s="9">
        <f>L16</f>
        <v>49.98</v>
      </c>
      <c r="E39" s="18">
        <f>D39/C39</f>
        <v>6.567674113009199E-2</v>
      </c>
      <c r="F39" s="57"/>
      <c r="G39">
        <v>2</v>
      </c>
      <c r="H39" s="9">
        <f>Z16</f>
        <v>601</v>
      </c>
      <c r="I39" s="9">
        <f>AA16</f>
        <v>81.99</v>
      </c>
      <c r="J39" s="18">
        <f>I39/H39</f>
        <v>0.13642262895174709</v>
      </c>
    </row>
    <row r="40" spans="2:10" x14ac:dyDescent="0.35">
      <c r="B40" t="s">
        <v>37</v>
      </c>
      <c r="C40" s="9">
        <f>C38+C39</f>
        <v>1224</v>
      </c>
      <c r="D40" s="9">
        <f>D38+D39</f>
        <v>145.97999999999999</v>
      </c>
      <c r="E40" s="18">
        <f>D40/C40</f>
        <v>0.11926470588235294</v>
      </c>
      <c r="F40" s="57"/>
      <c r="G40" t="s">
        <v>37</v>
      </c>
      <c r="H40" s="9">
        <f>H38+H39</f>
        <v>885</v>
      </c>
      <c r="I40" s="9">
        <f>I38+I39</f>
        <v>154.99</v>
      </c>
      <c r="J40" s="18">
        <f>I40/H40</f>
        <v>0.17512994350282488</v>
      </c>
    </row>
  </sheetData>
  <mergeCells count="12">
    <mergeCell ref="B36:I36"/>
    <mergeCell ref="B1:E1"/>
    <mergeCell ref="Q1:T1"/>
    <mergeCell ref="B6:E6"/>
    <mergeCell ref="B12:E12"/>
    <mergeCell ref="Q12:T12"/>
    <mergeCell ref="Q6:T6"/>
    <mergeCell ref="G20:J20"/>
    <mergeCell ref="B20:E20"/>
    <mergeCell ref="B21:I21"/>
    <mergeCell ref="B26:I26"/>
    <mergeCell ref="B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CodeBERT</vt:lpstr>
      <vt:lpstr>LApredict</vt:lpstr>
      <vt:lpstr>DeepJIT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Xhulja Shahini</cp:lastModifiedBy>
  <dcterms:created xsi:type="dcterms:W3CDTF">2015-06-05T18:17:20Z</dcterms:created>
  <dcterms:modified xsi:type="dcterms:W3CDTF">2025-09-08T19:58:40Z</dcterms:modified>
</cp:coreProperties>
</file>