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ownloads\"/>
    </mc:Choice>
  </mc:AlternateContent>
  <xr:revisionPtr revIDLastSave="0" documentId="13_ncr:1_{2847C6DD-99B5-4AD3-890F-BFF69D8AA68D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LApredict" sheetId="1" r:id="rId1"/>
    <sheet name="DeepJIT" sheetId="2" r:id="rId2"/>
    <sheet name="CodeBERT4JI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7" i="3" l="1"/>
  <c r="Q17" i="3"/>
  <c r="O17" i="3"/>
  <c r="N17" i="3"/>
  <c r="R15" i="3"/>
  <c r="Q15" i="3"/>
  <c r="O15" i="3"/>
  <c r="N15" i="3"/>
  <c r="R13" i="3"/>
  <c r="Q13" i="3"/>
  <c r="O13" i="3"/>
  <c r="N13" i="3"/>
  <c r="R9" i="3"/>
  <c r="Q9" i="3"/>
  <c r="O9" i="3"/>
  <c r="N9" i="3"/>
  <c r="R7" i="3"/>
  <c r="Q7" i="3"/>
  <c r="O7" i="3"/>
  <c r="N7" i="3"/>
  <c r="R5" i="3"/>
  <c r="Q5" i="3"/>
  <c r="O5" i="3"/>
  <c r="N5" i="3"/>
  <c r="R17" i="2"/>
  <c r="Q17" i="2"/>
  <c r="O17" i="2"/>
  <c r="N17" i="2"/>
  <c r="R15" i="2"/>
  <c r="Q15" i="2"/>
  <c r="O15" i="2"/>
  <c r="N15" i="2"/>
  <c r="R13" i="2"/>
  <c r="Q13" i="2"/>
  <c r="O13" i="2"/>
  <c r="N13" i="2"/>
  <c r="R9" i="2"/>
  <c r="Q9" i="2"/>
  <c r="P9" i="2"/>
  <c r="O9" i="2"/>
  <c r="N9" i="2"/>
  <c r="R7" i="2"/>
  <c r="Q7" i="2"/>
  <c r="P7" i="2"/>
  <c r="O7" i="2"/>
  <c r="N7" i="2"/>
  <c r="R5" i="2"/>
  <c r="Q5" i="2"/>
  <c r="P5" i="2"/>
  <c r="O5" i="2"/>
  <c r="N5" i="2"/>
  <c r="R17" i="1"/>
  <c r="Q17" i="1"/>
  <c r="O17" i="1"/>
  <c r="N17" i="1"/>
  <c r="R15" i="1"/>
  <c r="Q15" i="1"/>
  <c r="O15" i="1"/>
  <c r="N15" i="1"/>
  <c r="R13" i="1"/>
  <c r="Q13" i="1"/>
  <c r="O13" i="1"/>
  <c r="N13" i="1"/>
  <c r="R9" i="1"/>
  <c r="Q9" i="1"/>
  <c r="O9" i="1"/>
  <c r="N9" i="1"/>
  <c r="R7" i="1"/>
  <c r="Q7" i="1"/>
  <c r="O7" i="1"/>
  <c r="N7" i="1"/>
  <c r="R5" i="1"/>
  <c r="Q5" i="1"/>
  <c r="O5" i="1"/>
  <c r="N5" i="1"/>
</calcChain>
</file>

<file path=xl/sharedStrings.xml><?xml version="1.0" encoding="utf-8"?>
<sst xmlns="http://schemas.openxmlformats.org/spreadsheetml/2006/main" count="141" uniqueCount="55">
  <si>
    <t>Correct predictions made by Lapredict</t>
  </si>
  <si>
    <t>Predictions with prob. &gt; alpha</t>
  </si>
  <si>
    <t>Alpha</t>
  </si>
  <si>
    <t>Data subset</t>
  </si>
  <si>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</si>
  <si>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</si>
  <si>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</si>
  <si>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</si>
  <si>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</si>
  <si>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</si>
  <si>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</si>
  <si>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</si>
  <si>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</si>
  <si>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</si>
  <si>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</si>
  <si>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</si>
  <si>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</si>
  <si>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</si>
  <si>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Recall-clean</t>
  </si>
  <si>
    <t>Recall Fault-prone</t>
  </si>
  <si>
    <t xml:space="preserve">OPENSTACK </t>
  </si>
  <si>
    <t>0.95</t>
  </si>
  <si>
    <t>Test avg</t>
  </si>
  <si>
    <t>0.91</t>
  </si>
  <si>
    <t>0.45</t>
  </si>
  <si>
    <t>0.9</t>
  </si>
  <si>
    <t>Test AVG</t>
  </si>
  <si>
    <t>0.89</t>
  </si>
  <si>
    <t>0.67</t>
  </si>
  <si>
    <t>0.85</t>
  </si>
  <si>
    <t>0.86</t>
  </si>
  <si>
    <t>0.82</t>
  </si>
  <si>
    <t xml:space="preserve">QT </t>
  </si>
  <si>
    <t>0.60</t>
  </si>
  <si>
    <t>0.88</t>
  </si>
  <si>
    <t>0.87</t>
  </si>
  <si>
    <t>0.99</t>
  </si>
  <si>
    <t>LApredict with Openstack makes 3707 correct predictions; 3506 clean and 201 fault-prone</t>
  </si>
  <si>
    <t>LApredict with QT makes 4088 correct predictions; 4063 clean and 25 fault-prone</t>
  </si>
  <si>
    <t>0.77</t>
  </si>
  <si>
    <t>0.76</t>
  </si>
  <si>
    <t>0.70</t>
  </si>
  <si>
    <t>0.81</t>
  </si>
  <si>
    <t>0.31</t>
  </si>
  <si>
    <t>0.80</t>
  </si>
  <si>
    <t>0.59</t>
  </si>
  <si>
    <t>0.78</t>
  </si>
  <si>
    <t>DeepJIT with Openstack makes 777 correct predictions; 639 clean and 138 fault-prone</t>
  </si>
  <si>
    <t>DeepJIT with QT makes 1851 correct predictions; 1727 clean and 124 fault-prone</t>
  </si>
  <si>
    <t>0.93</t>
  </si>
  <si>
    <t>0.79</t>
  </si>
  <si>
    <t>0.92</t>
  </si>
  <si>
    <t>0.94</t>
  </si>
  <si>
    <t>CodeBERT4JIT with openstack makes 1144 correct predictions, where 1111 are clean and 33 fault prone</t>
  </si>
  <si>
    <t>CodeBERT4JIT with QT makes 2355 correct predictions; 2326  clean, 29 fault-prone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</si>
</sst>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9"/>
      <name val="Aptos Narrow"/>
      <scheme val="minor"/>
    </font>
    <font>
      <b/>
      <sz val="11"/>
      <name val="Calibri"/>
    </font>
    <font>
      <b/>
      <sz val="11"/>
      <color theme="9"/>
      <name val="Calibri"/>
    </font>
    <font>
      <sz val="11"/>
      <color theme="8" tint="0.39997558519241921"/>
      <name val="Aptos Narrow"/>
      <scheme val="minor"/>
    </font>
    <font>
      <sz val="11"/>
      <name val="Arial"/>
    </font>
    <font>
      <sz val="11"/>
      <color rgb="FF7030A0"/>
      <name val="Aptos Narrow"/>
      <scheme val="minor"/>
    </font>
    <font>
      <sz val="11"/>
      <color theme="8" tint="-0.249977111117893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2" fontId="4" fillId="0" borderId="0" xfId="0" applyNumberFormat="1" applyFont="1"/>
    <xf numFmtId="2" fontId="0" fillId="0" borderId="0" xfId="0" applyNumberForma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right" vertical="top"/>
    </xf>
    <xf numFmtId="0" fontId="2" fillId="4" borderId="3" xfId="0" applyFont="1" applyFill="1" applyBorder="1" applyAlignment="1">
      <alignment horizontal="right" vertical="top"/>
    </xf>
    <xf numFmtId="2" fontId="4" fillId="0" borderId="0" xfId="0" applyNumberFormat="1" applyFont="1" applyAlignment="1">
      <alignment horizontal="right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nlyoffice.com/jsaProject" Target="jsaProject.bin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A10" zoomScale="110" workbookViewId="0">
      <selection activeCell="E13" sqref="E13"/>
    </sheetView>
  </sheetViews>
  <sheetFormatPr defaultRowHeight="14.4" x14ac:dyDescent="0.3"/>
  <cols>
    <col min="3" max="3" width="8.88671875" customWidth="1"/>
    <col min="4" max="6" width="16" customWidth="1"/>
    <col min="7" max="7" width="15.44140625" style="1" customWidth="1"/>
    <col min="8" max="9" width="11" customWidth="1"/>
    <col min="10" max="10" width="15.88671875" style="1" customWidth="1"/>
    <col min="11" max="12" width="15.88671875" customWidth="1"/>
    <col min="13" max="13" width="9.77734375" customWidth="1"/>
    <col min="14" max="15" width="11.6640625" customWidth="1"/>
    <col min="16" max="16" width="12.44140625" customWidth="1"/>
  </cols>
  <sheetData>
    <row r="1" spans="1:18" x14ac:dyDescent="0.3">
      <c r="D1" s="20" t="s">
        <v>0</v>
      </c>
      <c r="E1" s="20"/>
      <c r="F1" s="20"/>
      <c r="G1" s="21" t="s">
        <v>1</v>
      </c>
      <c r="H1" s="22"/>
      <c r="I1" s="22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7" t="s">
        <v>14</v>
      </c>
      <c r="N2" s="2" t="s">
        <v>15</v>
      </c>
      <c r="O2" s="2" t="s">
        <v>16</v>
      </c>
      <c r="P2" s="8" t="s">
        <v>17</v>
      </c>
      <c r="Q2" s="9" t="s">
        <v>18</v>
      </c>
      <c r="R2" s="9" t="s">
        <v>19</v>
      </c>
    </row>
    <row r="4" spans="1:18" ht="25.95" customHeight="1" x14ac:dyDescent="0.3">
      <c r="A4" s="23" t="s">
        <v>20</v>
      </c>
      <c r="B4" s="23"/>
      <c r="C4" s="23"/>
      <c r="D4" s="23"/>
      <c r="E4" s="23"/>
      <c r="F4" s="23"/>
      <c r="G4" s="24"/>
      <c r="H4" s="23"/>
      <c r="I4" s="23"/>
      <c r="J4" s="24"/>
      <c r="K4" s="23"/>
      <c r="L4" s="23"/>
      <c r="M4" s="23"/>
      <c r="N4" s="23"/>
      <c r="O4" s="23"/>
      <c r="P4" s="23"/>
    </row>
    <row r="5" spans="1:18" x14ac:dyDescent="0.3">
      <c r="A5" t="s">
        <v>21</v>
      </c>
      <c r="B5" t="s">
        <v>22</v>
      </c>
      <c r="C5">
        <v>4552</v>
      </c>
      <c r="D5">
        <v>3707</v>
      </c>
      <c r="E5">
        <v>3506</v>
      </c>
      <c r="F5">
        <v>201</v>
      </c>
      <c r="G5" s="1">
        <v>1812</v>
      </c>
      <c r="H5">
        <v>1629</v>
      </c>
      <c r="I5">
        <v>183</v>
      </c>
      <c r="J5" s="1">
        <v>1654</v>
      </c>
      <c r="K5">
        <v>1621</v>
      </c>
      <c r="L5">
        <v>33</v>
      </c>
      <c r="M5" s="10" t="s">
        <v>23</v>
      </c>
      <c r="N5" s="11">
        <f>K5/H5</f>
        <v>0.99508901166359731</v>
      </c>
      <c r="O5" s="11">
        <f>L5/I5</f>
        <v>0.18032786885245902</v>
      </c>
      <c r="P5" s="10" t="s">
        <v>24</v>
      </c>
      <c r="Q5" s="11">
        <f>K5/3506</f>
        <v>0.46235025670279523</v>
      </c>
      <c r="R5" s="11">
        <f>L5/201</f>
        <v>0.16417910447761194</v>
      </c>
    </row>
    <row r="6" spans="1:18" x14ac:dyDescent="0.3">
      <c r="M6" s="10"/>
      <c r="N6" s="11"/>
      <c r="O6" s="11"/>
      <c r="P6" s="10"/>
    </row>
    <row r="7" spans="1:18" x14ac:dyDescent="0.3">
      <c r="A7" t="s">
        <v>25</v>
      </c>
      <c r="B7" t="s">
        <v>26</v>
      </c>
      <c r="C7">
        <v>4552</v>
      </c>
      <c r="D7">
        <v>3707</v>
      </c>
      <c r="E7">
        <v>3506</v>
      </c>
      <c r="F7">
        <v>201</v>
      </c>
      <c r="G7" s="1">
        <v>2772</v>
      </c>
      <c r="H7">
        <v>2437</v>
      </c>
      <c r="I7">
        <v>335</v>
      </c>
      <c r="J7" s="1">
        <v>2467</v>
      </c>
      <c r="K7">
        <v>2415</v>
      </c>
      <c r="L7">
        <v>52</v>
      </c>
      <c r="M7" s="10" t="s">
        <v>27</v>
      </c>
      <c r="N7" s="11">
        <f>K7/H7</f>
        <v>0.99097250718096019</v>
      </c>
      <c r="O7" s="11">
        <f>L7/I7</f>
        <v>0.15522388059701492</v>
      </c>
      <c r="P7" s="10" t="s">
        <v>28</v>
      </c>
      <c r="Q7" s="11">
        <f>K7/3506</f>
        <v>0.68881916714204217</v>
      </c>
      <c r="R7" s="11">
        <f>L7/201</f>
        <v>0.25870646766169153</v>
      </c>
    </row>
    <row r="8" spans="1:18" x14ac:dyDescent="0.3">
      <c r="M8" s="10"/>
      <c r="N8" s="11"/>
      <c r="O8" s="11"/>
      <c r="P8" s="10"/>
    </row>
    <row r="9" spans="1:18" x14ac:dyDescent="0.3">
      <c r="A9" t="s">
        <v>29</v>
      </c>
      <c r="B9" t="s">
        <v>22</v>
      </c>
      <c r="C9">
        <v>4552</v>
      </c>
      <c r="D9">
        <v>3707</v>
      </c>
      <c r="E9">
        <v>3506</v>
      </c>
      <c r="F9">
        <v>201</v>
      </c>
      <c r="G9" s="1">
        <v>3528</v>
      </c>
      <c r="H9">
        <v>3001</v>
      </c>
      <c r="I9">
        <v>527</v>
      </c>
      <c r="J9" s="1">
        <v>3049</v>
      </c>
      <c r="K9">
        <v>2958</v>
      </c>
      <c r="L9">
        <v>92</v>
      </c>
      <c r="M9" s="10" t="s">
        <v>30</v>
      </c>
      <c r="N9" s="11">
        <f>K9/H9</f>
        <v>0.98567144285238251</v>
      </c>
      <c r="O9" s="11">
        <f>L9/I9</f>
        <v>0.17457305502846299</v>
      </c>
      <c r="P9" s="10" t="s">
        <v>31</v>
      </c>
      <c r="Q9" s="11">
        <f>K9/3506</f>
        <v>0.84369652025099828</v>
      </c>
      <c r="R9" s="11">
        <f>L9/201</f>
        <v>0.45771144278606968</v>
      </c>
    </row>
    <row r="12" spans="1:18" ht="25.95" customHeight="1" x14ac:dyDescent="0.3">
      <c r="A12" s="23" t="s">
        <v>32</v>
      </c>
      <c r="B12" s="23"/>
      <c r="C12" s="23"/>
      <c r="D12" s="23"/>
      <c r="E12" s="23"/>
      <c r="F12" s="23"/>
      <c r="G12" s="24"/>
      <c r="H12" s="23"/>
      <c r="I12" s="23"/>
      <c r="J12" s="24"/>
      <c r="K12" s="23"/>
      <c r="L12" s="23"/>
      <c r="M12" s="23"/>
      <c r="N12" s="23"/>
      <c r="O12" s="23"/>
      <c r="P12" s="23"/>
    </row>
    <row r="13" spans="1:18" x14ac:dyDescent="0.3">
      <c r="A13" t="s">
        <v>21</v>
      </c>
      <c r="B13" t="s">
        <v>22</v>
      </c>
      <c r="C13">
        <v>4783</v>
      </c>
      <c r="D13">
        <v>4088</v>
      </c>
      <c r="E13">
        <v>4063</v>
      </c>
      <c r="F13">
        <v>25</v>
      </c>
      <c r="G13" s="1">
        <v>2706</v>
      </c>
      <c r="H13">
        <v>2456</v>
      </c>
      <c r="I13">
        <v>250</v>
      </c>
      <c r="J13" s="1">
        <v>2455</v>
      </c>
      <c r="K13">
        <v>2454</v>
      </c>
      <c r="L13">
        <v>1</v>
      </c>
      <c r="M13" s="10" t="s">
        <v>23</v>
      </c>
      <c r="N13" s="11">
        <f>K13/H13</f>
        <v>0.999185667752443</v>
      </c>
      <c r="O13" s="11">
        <f>L13/I13</f>
        <v>4.0000000000000001E-3</v>
      </c>
      <c r="P13" s="10" t="s">
        <v>33</v>
      </c>
      <c r="Q13" s="11">
        <f>K13/4063</f>
        <v>0.6039872015751907</v>
      </c>
      <c r="R13" s="11">
        <f>L13/25</f>
        <v>0.04</v>
      </c>
    </row>
    <row r="14" spans="1:18" x14ac:dyDescent="0.3">
      <c r="M14" s="10"/>
      <c r="P14" s="10"/>
    </row>
    <row r="15" spans="1:18" x14ac:dyDescent="0.3">
      <c r="A15" t="s">
        <v>25</v>
      </c>
      <c r="B15" t="s">
        <v>22</v>
      </c>
      <c r="C15">
        <v>4783</v>
      </c>
      <c r="D15">
        <v>4088</v>
      </c>
      <c r="E15">
        <v>4063</v>
      </c>
      <c r="F15">
        <v>25</v>
      </c>
      <c r="G15" s="1">
        <v>4049</v>
      </c>
      <c r="H15">
        <v>3558</v>
      </c>
      <c r="I15">
        <v>491</v>
      </c>
      <c r="J15" s="1">
        <v>3558</v>
      </c>
      <c r="K15">
        <v>3553</v>
      </c>
      <c r="L15">
        <v>5</v>
      </c>
      <c r="M15" s="10" t="s">
        <v>34</v>
      </c>
      <c r="N15" s="11">
        <f>K15/H15</f>
        <v>0.99859471613265882</v>
      </c>
      <c r="O15" s="11">
        <f>L15/I15</f>
        <v>1.0183299389002037E-2</v>
      </c>
      <c r="P15" s="10" t="s">
        <v>35</v>
      </c>
      <c r="Q15" s="11">
        <f>K15/4063</f>
        <v>0.87447698744769875</v>
      </c>
      <c r="R15" s="11">
        <f>L15/25</f>
        <v>0.2</v>
      </c>
    </row>
    <row r="16" spans="1:18" x14ac:dyDescent="0.3">
      <c r="M16" s="10"/>
      <c r="P16" s="10"/>
    </row>
    <row r="17" spans="1:18" x14ac:dyDescent="0.3">
      <c r="A17" t="s">
        <v>29</v>
      </c>
      <c r="B17" t="s">
        <v>22</v>
      </c>
      <c r="C17">
        <v>4783</v>
      </c>
      <c r="D17">
        <v>4088</v>
      </c>
      <c r="E17">
        <v>4063</v>
      </c>
      <c r="F17">
        <v>25</v>
      </c>
      <c r="G17" s="1">
        <v>4698</v>
      </c>
      <c r="H17">
        <v>4031</v>
      </c>
      <c r="I17">
        <v>667</v>
      </c>
      <c r="J17" s="1">
        <v>4034</v>
      </c>
      <c r="K17">
        <v>4019</v>
      </c>
      <c r="L17">
        <v>15</v>
      </c>
      <c r="M17" s="10" t="s">
        <v>30</v>
      </c>
      <c r="N17" s="11">
        <f>K17/H17</f>
        <v>0.99702307119821387</v>
      </c>
      <c r="O17" s="11">
        <f>L17/I17</f>
        <v>2.2488755622188907E-2</v>
      </c>
      <c r="P17" s="10" t="s">
        <v>36</v>
      </c>
      <c r="Q17" s="11">
        <f>K17/4063</f>
        <v>0.98917056362293876</v>
      </c>
      <c r="R17" s="11">
        <f>L17/25</f>
        <v>0.6</v>
      </c>
    </row>
    <row r="21" spans="1:18" x14ac:dyDescent="0.3">
      <c r="A21" s="12" t="s">
        <v>37</v>
      </c>
    </row>
    <row r="22" spans="1:18" x14ac:dyDescent="0.3">
      <c r="A22" s="12" t="s">
        <v>38</v>
      </c>
    </row>
  </sheetData>
  <mergeCells count="4">
    <mergeCell ref="D1:F1"/>
    <mergeCell ref="G1:I1"/>
    <mergeCell ref="A4:P4"/>
    <mergeCell ref="A12:P1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topLeftCell="A8" workbookViewId="0">
      <selection activeCell="E17" sqref="E17"/>
    </sheetView>
  </sheetViews>
  <sheetFormatPr defaultRowHeight="14.4" x14ac:dyDescent="0.3"/>
  <cols>
    <col min="3" max="5" width="10.33203125" customWidth="1"/>
    <col min="6" max="6" width="9.33203125" customWidth="1"/>
    <col min="7" max="7" width="19.33203125" style="13" customWidth="1"/>
    <col min="8" max="9" width="6.109375" customWidth="1"/>
    <col min="10" max="10" width="12.33203125" style="1" customWidth="1"/>
    <col min="11" max="12" width="8.77734375" customWidth="1"/>
    <col min="13" max="13" width="8.77734375" style="14" bestFit="1" customWidth="1"/>
    <col min="14" max="15" width="8.77734375" customWidth="1"/>
    <col min="16" max="16" width="8.77734375" style="14" bestFit="1" customWidth="1"/>
    <col min="17" max="18" width="8.77734375" bestFit="1" customWidth="1"/>
  </cols>
  <sheetData>
    <row r="1" spans="1:18" x14ac:dyDescent="0.3">
      <c r="D1" s="20" t="s">
        <v>0</v>
      </c>
      <c r="E1" s="20"/>
      <c r="F1" s="20"/>
      <c r="G1" s="21" t="s">
        <v>1</v>
      </c>
      <c r="H1" s="22"/>
      <c r="I1" s="22"/>
      <c r="M1"/>
      <c r="P1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7" t="s">
        <v>14</v>
      </c>
      <c r="N2" s="2" t="s">
        <v>15</v>
      </c>
      <c r="O2" s="2" t="s">
        <v>16</v>
      </c>
      <c r="P2" s="8" t="s">
        <v>17</v>
      </c>
      <c r="Q2" s="9" t="s">
        <v>18</v>
      </c>
      <c r="R2" s="9" t="s">
        <v>19</v>
      </c>
    </row>
    <row r="3" spans="1:18" x14ac:dyDescent="0.3">
      <c r="G3" s="1"/>
      <c r="M3"/>
      <c r="P3"/>
    </row>
    <row r="4" spans="1:18" ht="25.95" customHeight="1" x14ac:dyDescent="0.3">
      <c r="A4" s="23" t="s">
        <v>20</v>
      </c>
      <c r="B4" s="23"/>
      <c r="C4" s="23"/>
      <c r="D4" s="23"/>
      <c r="E4" s="23"/>
      <c r="F4" s="23"/>
      <c r="G4" s="24"/>
      <c r="H4" s="23"/>
      <c r="I4" s="23"/>
      <c r="J4" s="24"/>
      <c r="K4" s="23"/>
      <c r="L4" s="23"/>
      <c r="M4" s="23"/>
      <c r="N4" s="23"/>
      <c r="O4" s="23"/>
      <c r="P4" s="23"/>
    </row>
    <row r="5" spans="1:18" x14ac:dyDescent="0.3">
      <c r="A5" t="s">
        <v>21</v>
      </c>
      <c r="B5" t="s">
        <v>22</v>
      </c>
      <c r="C5">
        <v>1331</v>
      </c>
      <c r="D5">
        <v>777</v>
      </c>
      <c r="E5">
        <v>639</v>
      </c>
      <c r="F5">
        <v>138</v>
      </c>
      <c r="G5" s="1">
        <v>365</v>
      </c>
      <c r="H5">
        <v>335</v>
      </c>
      <c r="I5">
        <v>29</v>
      </c>
      <c r="J5" s="1">
        <v>286</v>
      </c>
      <c r="K5">
        <v>261</v>
      </c>
      <c r="L5">
        <v>25</v>
      </c>
      <c r="M5" s="10" t="s">
        <v>39</v>
      </c>
      <c r="N5" s="11">
        <f>K5/H5</f>
        <v>0.77910447761194035</v>
      </c>
      <c r="O5" s="11">
        <f>L5/I5</f>
        <v>0.86206896551724133</v>
      </c>
      <c r="P5" s="10">
        <f>J5/777</f>
        <v>0.36808236808236811</v>
      </c>
      <c r="Q5" s="11">
        <f>K5/639</f>
        <v>0.40845070422535212</v>
      </c>
      <c r="R5" s="11">
        <f>L5/138</f>
        <v>0.18115942028985507</v>
      </c>
    </row>
    <row r="6" spans="1:18" x14ac:dyDescent="0.3">
      <c r="G6" s="1"/>
      <c r="M6" s="10"/>
      <c r="N6" s="11"/>
      <c r="O6" s="11"/>
      <c r="P6" s="10"/>
      <c r="Q6" s="11"/>
      <c r="R6" s="11"/>
    </row>
    <row r="7" spans="1:18" x14ac:dyDescent="0.3">
      <c r="A7" t="s">
        <v>25</v>
      </c>
      <c r="B7" t="s">
        <v>26</v>
      </c>
      <c r="C7">
        <v>1331</v>
      </c>
      <c r="D7">
        <v>777</v>
      </c>
      <c r="E7">
        <v>639</v>
      </c>
      <c r="F7">
        <v>138</v>
      </c>
      <c r="G7" s="1">
        <v>615</v>
      </c>
      <c r="H7">
        <v>556</v>
      </c>
      <c r="I7">
        <v>59</v>
      </c>
      <c r="J7" s="1">
        <v>471</v>
      </c>
      <c r="K7">
        <v>421</v>
      </c>
      <c r="L7">
        <v>50</v>
      </c>
      <c r="M7" s="10" t="s">
        <v>40</v>
      </c>
      <c r="N7" s="11">
        <f>K7/H7</f>
        <v>0.7571942446043165</v>
      </c>
      <c r="O7" s="11">
        <f>L7/I7</f>
        <v>0.84745762711864403</v>
      </c>
      <c r="P7" s="10">
        <f>J7/777</f>
        <v>0.60617760617760619</v>
      </c>
      <c r="Q7" s="11">
        <f>K7/639</f>
        <v>0.65884194053208134</v>
      </c>
      <c r="R7" s="11">
        <f>L7/138</f>
        <v>0.36231884057971014</v>
      </c>
    </row>
    <row r="8" spans="1:18" x14ac:dyDescent="0.3">
      <c r="G8" s="1"/>
      <c r="M8" s="10"/>
      <c r="N8" s="11"/>
      <c r="O8" s="11"/>
      <c r="P8" s="10"/>
      <c r="Q8" s="11"/>
      <c r="R8" s="11"/>
    </row>
    <row r="9" spans="1:18" x14ac:dyDescent="0.3">
      <c r="A9" t="s">
        <v>29</v>
      </c>
      <c r="B9" t="s">
        <v>22</v>
      </c>
      <c r="C9">
        <v>1331</v>
      </c>
      <c r="D9">
        <v>777</v>
      </c>
      <c r="E9">
        <v>639</v>
      </c>
      <c r="F9">
        <v>138</v>
      </c>
      <c r="G9" s="1">
        <v>730</v>
      </c>
      <c r="H9">
        <v>648</v>
      </c>
      <c r="I9">
        <v>82</v>
      </c>
      <c r="J9" s="1">
        <v>511</v>
      </c>
      <c r="K9">
        <v>438</v>
      </c>
      <c r="L9">
        <v>72</v>
      </c>
      <c r="M9" s="10" t="s">
        <v>41</v>
      </c>
      <c r="N9" s="11">
        <f>K9/H9</f>
        <v>0.67592592592592593</v>
      </c>
      <c r="O9" s="11">
        <f>L9/I9</f>
        <v>0.87804878048780488</v>
      </c>
      <c r="P9" s="10">
        <f>J9/777</f>
        <v>0.65765765765765771</v>
      </c>
      <c r="Q9" s="11">
        <f>K9/639</f>
        <v>0.68544600938967137</v>
      </c>
      <c r="R9" s="11">
        <f>L9/138</f>
        <v>0.52173913043478259</v>
      </c>
    </row>
    <row r="10" spans="1:18" x14ac:dyDescent="0.3">
      <c r="G10" s="1"/>
      <c r="M10"/>
      <c r="P10"/>
    </row>
    <row r="11" spans="1:18" x14ac:dyDescent="0.3">
      <c r="G11" s="1"/>
      <c r="M11"/>
      <c r="P11"/>
    </row>
    <row r="12" spans="1:18" ht="25.95" customHeight="1" x14ac:dyDescent="0.3">
      <c r="A12" s="23" t="s">
        <v>32</v>
      </c>
      <c r="B12" s="23"/>
      <c r="C12" s="23"/>
      <c r="D12" s="23"/>
      <c r="E12" s="23"/>
      <c r="F12" s="23"/>
      <c r="G12" s="24"/>
      <c r="H12" s="23"/>
      <c r="I12" s="23"/>
      <c r="J12" s="24"/>
      <c r="K12" s="23"/>
      <c r="L12" s="23"/>
      <c r="M12" s="23"/>
      <c r="N12" s="23"/>
      <c r="O12" s="23"/>
      <c r="P12" s="23"/>
    </row>
    <row r="13" spans="1:18" x14ac:dyDescent="0.3">
      <c r="A13" t="s">
        <v>21</v>
      </c>
      <c r="B13" t="s">
        <v>22</v>
      </c>
      <c r="C13">
        <v>2571</v>
      </c>
      <c r="D13">
        <v>1851</v>
      </c>
      <c r="E13">
        <v>1727</v>
      </c>
      <c r="F13">
        <v>124</v>
      </c>
      <c r="G13" s="1">
        <v>691</v>
      </c>
      <c r="H13">
        <v>642</v>
      </c>
      <c r="I13">
        <v>49</v>
      </c>
      <c r="J13" s="1">
        <v>565</v>
      </c>
      <c r="K13">
        <v>523</v>
      </c>
      <c r="L13">
        <v>42</v>
      </c>
      <c r="M13" s="10" t="s">
        <v>42</v>
      </c>
      <c r="N13" s="11">
        <f>K13/H13</f>
        <v>0.81464174454828664</v>
      </c>
      <c r="O13" s="11">
        <f>L13/I13</f>
        <v>0.8571428571428571</v>
      </c>
      <c r="P13" s="10" t="s">
        <v>43</v>
      </c>
      <c r="Q13" s="11">
        <f>K13/1727</f>
        <v>0.30283729009843657</v>
      </c>
      <c r="R13" s="11">
        <f>L13/124</f>
        <v>0.33870967741935482</v>
      </c>
    </row>
    <row r="14" spans="1:18" x14ac:dyDescent="0.3">
      <c r="G14" s="1"/>
      <c r="M14" s="10"/>
      <c r="N14" s="11"/>
      <c r="O14" s="11"/>
      <c r="P14" s="10"/>
      <c r="Q14" s="11"/>
      <c r="R14" s="11"/>
    </row>
    <row r="15" spans="1:18" x14ac:dyDescent="0.3">
      <c r="A15" t="s">
        <v>25</v>
      </c>
      <c r="B15" t="s">
        <v>22</v>
      </c>
      <c r="C15">
        <v>2571</v>
      </c>
      <c r="D15">
        <v>1851</v>
      </c>
      <c r="E15">
        <v>1727</v>
      </c>
      <c r="F15">
        <v>124</v>
      </c>
      <c r="G15" s="1">
        <v>1344</v>
      </c>
      <c r="H15">
        <v>1251</v>
      </c>
      <c r="I15">
        <v>93</v>
      </c>
      <c r="J15" s="1">
        <v>1083</v>
      </c>
      <c r="K15">
        <v>1011</v>
      </c>
      <c r="L15">
        <v>72</v>
      </c>
      <c r="M15" s="10" t="s">
        <v>44</v>
      </c>
      <c r="N15" s="11">
        <f>K15/H15</f>
        <v>0.80815347721822539</v>
      </c>
      <c r="O15" s="11">
        <f>L15/I15</f>
        <v>0.77419354838709675</v>
      </c>
      <c r="P15" s="10" t="s">
        <v>45</v>
      </c>
      <c r="Q15" s="11">
        <f>K15/1727</f>
        <v>0.58540822235089751</v>
      </c>
      <c r="R15" s="11">
        <f>L15/124</f>
        <v>0.58064516129032262</v>
      </c>
    </row>
    <row r="16" spans="1:18" x14ac:dyDescent="0.3">
      <c r="G16" s="1"/>
      <c r="M16" s="10"/>
      <c r="N16" s="11"/>
      <c r="O16" s="11"/>
      <c r="P16" s="10"/>
      <c r="Q16" s="11"/>
      <c r="R16" s="11"/>
    </row>
    <row r="17" spans="1:18" x14ac:dyDescent="0.3">
      <c r="A17" t="s">
        <v>29</v>
      </c>
      <c r="B17" t="s">
        <v>22</v>
      </c>
      <c r="C17">
        <v>2571</v>
      </c>
      <c r="D17">
        <v>1851</v>
      </c>
      <c r="E17">
        <v>1727</v>
      </c>
      <c r="F17">
        <v>124</v>
      </c>
      <c r="G17" s="1">
        <v>1810</v>
      </c>
      <c r="H17">
        <v>1677</v>
      </c>
      <c r="I17">
        <v>133</v>
      </c>
      <c r="J17" s="1">
        <v>1406</v>
      </c>
      <c r="K17">
        <v>1310</v>
      </c>
      <c r="L17">
        <v>96</v>
      </c>
      <c r="M17" s="10" t="s">
        <v>46</v>
      </c>
      <c r="N17" s="11">
        <f>K17/H17</f>
        <v>0.78115682766845562</v>
      </c>
      <c r="O17" s="11">
        <f>L17/I17</f>
        <v>0.72180451127819545</v>
      </c>
      <c r="P17" s="10" t="s">
        <v>40</v>
      </c>
      <c r="Q17" s="11">
        <f>K17/1727</f>
        <v>0.75854082223508978</v>
      </c>
      <c r="R17" s="11">
        <f>L17/124</f>
        <v>0.77419354838709675</v>
      </c>
    </row>
    <row r="21" spans="1:18" x14ac:dyDescent="0.3">
      <c r="A21" s="12" t="s">
        <v>47</v>
      </c>
    </row>
    <row r="22" spans="1:18" x14ac:dyDescent="0.3">
      <c r="A22" s="12" t="s">
        <v>48</v>
      </c>
    </row>
  </sheetData>
  <mergeCells count="4">
    <mergeCell ref="D1:F1"/>
    <mergeCell ref="G1:I1"/>
    <mergeCell ref="A4:P4"/>
    <mergeCell ref="A12:P1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topLeftCell="A9" workbookViewId="0">
      <selection activeCell="F18" sqref="F18"/>
    </sheetView>
  </sheetViews>
  <sheetFormatPr defaultRowHeight="14.4" x14ac:dyDescent="0.3"/>
  <cols>
    <col min="3" max="6" width="8.88671875" customWidth="1"/>
    <col min="7" max="7" width="20.6640625" style="13" customWidth="1"/>
    <col min="8" max="9" width="8.88671875" customWidth="1"/>
    <col min="10" max="10" width="16.77734375" style="13" customWidth="1"/>
    <col min="11" max="12" width="8.88671875" customWidth="1"/>
    <col min="13" max="13" width="9" style="15"/>
    <col min="14" max="15" width="8.88671875" customWidth="1"/>
    <col min="16" max="16" width="9" style="15"/>
  </cols>
  <sheetData>
    <row r="1" spans="1:18" x14ac:dyDescent="0.3">
      <c r="D1" s="20" t="s">
        <v>0</v>
      </c>
      <c r="E1" s="20"/>
      <c r="F1" s="20"/>
      <c r="G1" s="21" t="s">
        <v>1</v>
      </c>
      <c r="H1" s="22"/>
      <c r="I1" s="22"/>
      <c r="J1" s="1"/>
      <c r="M1" s="16"/>
      <c r="P1" s="16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17" t="s">
        <v>14</v>
      </c>
      <c r="N2" s="2" t="s">
        <v>15</v>
      </c>
      <c r="O2" s="2" t="s">
        <v>16</v>
      </c>
      <c r="P2" s="18" t="s">
        <v>17</v>
      </c>
      <c r="Q2" s="9" t="s">
        <v>18</v>
      </c>
      <c r="R2" s="9" t="s">
        <v>19</v>
      </c>
    </row>
    <row r="3" spans="1:18" x14ac:dyDescent="0.3">
      <c r="G3" s="1"/>
      <c r="J3" s="1"/>
      <c r="M3" s="16"/>
      <c r="P3" s="16"/>
    </row>
    <row r="4" spans="1:18" ht="25.95" customHeight="1" x14ac:dyDescent="0.3">
      <c r="A4" s="23" t="s">
        <v>20</v>
      </c>
      <c r="B4" s="23"/>
      <c r="C4" s="23"/>
      <c r="D4" s="23"/>
      <c r="E4" s="23"/>
      <c r="F4" s="23"/>
      <c r="G4" s="24"/>
      <c r="H4" s="23"/>
      <c r="I4" s="23"/>
      <c r="J4" s="24"/>
      <c r="K4" s="23"/>
      <c r="L4" s="23"/>
      <c r="M4" s="23"/>
      <c r="N4" s="23"/>
      <c r="O4" s="23"/>
      <c r="P4" s="23"/>
    </row>
    <row r="5" spans="1:18" x14ac:dyDescent="0.3">
      <c r="A5" t="s">
        <v>21</v>
      </c>
      <c r="B5" t="s">
        <v>22</v>
      </c>
      <c r="C5">
        <v>1331</v>
      </c>
      <c r="D5">
        <v>1144</v>
      </c>
      <c r="E5">
        <v>1111</v>
      </c>
      <c r="F5">
        <v>33</v>
      </c>
      <c r="G5" s="1">
        <v>967</v>
      </c>
      <c r="H5">
        <v>900</v>
      </c>
      <c r="I5">
        <v>67</v>
      </c>
      <c r="J5">
        <v>899</v>
      </c>
      <c r="K5">
        <v>896</v>
      </c>
      <c r="L5">
        <v>3</v>
      </c>
      <c r="M5" s="19" t="s">
        <v>49</v>
      </c>
      <c r="N5" s="11">
        <f>K5/H5</f>
        <v>0.99555555555555553</v>
      </c>
      <c r="O5" s="11">
        <f>L5/I5</f>
        <v>4.4776119402985072E-2</v>
      </c>
      <c r="P5" s="19" t="s">
        <v>50</v>
      </c>
      <c r="Q5" s="11">
        <f>K5/1111</f>
        <v>0.80648064806480646</v>
      </c>
      <c r="R5" s="11">
        <f>L5/33</f>
        <v>9.0909090909090912E-2</v>
      </c>
    </row>
    <row r="6" spans="1:18" x14ac:dyDescent="0.3">
      <c r="G6" s="1"/>
      <c r="J6" s="1"/>
      <c r="M6" s="19"/>
      <c r="N6" s="11"/>
      <c r="O6" s="11"/>
      <c r="P6" s="19"/>
      <c r="Q6" s="11"/>
      <c r="R6" s="11"/>
    </row>
    <row r="7" spans="1:18" x14ac:dyDescent="0.3">
      <c r="A7" t="s">
        <v>25</v>
      </c>
      <c r="B7" t="s">
        <v>22</v>
      </c>
      <c r="C7">
        <v>1331</v>
      </c>
      <c r="D7">
        <v>1144</v>
      </c>
      <c r="E7">
        <v>1111</v>
      </c>
      <c r="F7">
        <v>33</v>
      </c>
      <c r="G7" s="1">
        <v>1227</v>
      </c>
      <c r="H7">
        <v>1097</v>
      </c>
      <c r="I7">
        <v>130</v>
      </c>
      <c r="J7" s="1">
        <v>1090</v>
      </c>
      <c r="K7">
        <v>1076</v>
      </c>
      <c r="L7">
        <v>14</v>
      </c>
      <c r="M7" s="19" t="s">
        <v>27</v>
      </c>
      <c r="N7" s="11">
        <f>K7/H7</f>
        <v>0.98085688240656332</v>
      </c>
      <c r="O7" s="11">
        <f>L7/I7</f>
        <v>0.1076923076923077</v>
      </c>
      <c r="P7" s="19" t="s">
        <v>21</v>
      </c>
      <c r="Q7" s="11">
        <f>K7/1111</f>
        <v>0.96849684968496852</v>
      </c>
      <c r="R7" s="11">
        <f>L7/33</f>
        <v>0.42424242424242425</v>
      </c>
    </row>
    <row r="8" spans="1:18" x14ac:dyDescent="0.3">
      <c r="G8" s="1"/>
      <c r="J8" s="1"/>
      <c r="M8" s="19"/>
      <c r="N8" s="11"/>
      <c r="O8" s="11"/>
      <c r="P8" s="19"/>
      <c r="Q8" s="11"/>
      <c r="R8" s="11"/>
    </row>
    <row r="9" spans="1:18" x14ac:dyDescent="0.3">
      <c r="A9" t="s">
        <v>29</v>
      </c>
      <c r="B9" t="s">
        <v>22</v>
      </c>
      <c r="C9">
        <v>1331</v>
      </c>
      <c r="D9">
        <v>1144</v>
      </c>
      <c r="E9">
        <v>1111</v>
      </c>
      <c r="F9">
        <v>33</v>
      </c>
      <c r="G9" s="1">
        <v>1294</v>
      </c>
      <c r="H9">
        <v>1142</v>
      </c>
      <c r="I9">
        <v>152</v>
      </c>
      <c r="J9" s="1">
        <v>1128</v>
      </c>
      <c r="K9">
        <v>1106</v>
      </c>
      <c r="L9">
        <v>22</v>
      </c>
      <c r="M9" s="19" t="s">
        <v>35</v>
      </c>
      <c r="N9" s="11">
        <f>K9/H9</f>
        <v>0.968476357267951</v>
      </c>
      <c r="O9" s="11">
        <f>L9/I9</f>
        <v>0.14473684210526316</v>
      </c>
      <c r="P9" s="19" t="s">
        <v>36</v>
      </c>
      <c r="Q9" s="11">
        <f>K9/1111</f>
        <v>0.99549954995499546</v>
      </c>
      <c r="R9" s="11">
        <f>L9/33</f>
        <v>0.66666666666666663</v>
      </c>
    </row>
    <row r="10" spans="1:18" x14ac:dyDescent="0.3">
      <c r="G10" s="1"/>
      <c r="J10" s="1"/>
      <c r="M10" s="16"/>
      <c r="P10" s="16"/>
    </row>
    <row r="11" spans="1:18" x14ac:dyDescent="0.3">
      <c r="G11" s="1"/>
      <c r="J11" s="1"/>
      <c r="M11" s="16"/>
      <c r="P11" s="16"/>
    </row>
    <row r="12" spans="1:18" ht="25.95" customHeight="1" x14ac:dyDescent="0.3">
      <c r="A12" s="23" t="s">
        <v>32</v>
      </c>
      <c r="B12" s="23"/>
      <c r="C12" s="23"/>
      <c r="D12" s="23"/>
      <c r="E12" s="23"/>
      <c r="F12" s="23"/>
      <c r="G12" s="24"/>
      <c r="H12" s="23"/>
      <c r="I12" s="23"/>
      <c r="J12" s="24"/>
      <c r="K12" s="23"/>
      <c r="L12" s="23"/>
      <c r="M12" s="23"/>
      <c r="N12" s="23"/>
      <c r="O12" s="23"/>
      <c r="P12" s="23"/>
    </row>
    <row r="13" spans="1:18" x14ac:dyDescent="0.3">
      <c r="A13" t="s">
        <v>21</v>
      </c>
      <c r="B13" t="s">
        <v>22</v>
      </c>
      <c r="C13">
        <v>2571</v>
      </c>
      <c r="D13">
        <v>2355</v>
      </c>
      <c r="E13">
        <v>2326</v>
      </c>
      <c r="F13">
        <v>29</v>
      </c>
      <c r="G13" s="1">
        <v>2278</v>
      </c>
      <c r="H13">
        <v>2164</v>
      </c>
      <c r="I13">
        <v>114</v>
      </c>
      <c r="J13" s="1">
        <v>2161</v>
      </c>
      <c r="K13">
        <v>2152</v>
      </c>
      <c r="L13">
        <v>9</v>
      </c>
      <c r="M13" s="19" t="s">
        <v>21</v>
      </c>
      <c r="N13" s="11">
        <f>K13/H13</f>
        <v>0.99445471349353054</v>
      </c>
      <c r="O13" s="11">
        <f>L13/I13</f>
        <v>7.8947368421052627E-2</v>
      </c>
      <c r="P13" s="19" t="s">
        <v>51</v>
      </c>
      <c r="Q13" s="11">
        <f>K13/2326</f>
        <v>0.92519346517626833</v>
      </c>
      <c r="R13" s="11">
        <f>L13/29</f>
        <v>0.31034482758620691</v>
      </c>
    </row>
    <row r="14" spans="1:18" x14ac:dyDescent="0.3">
      <c r="G14" s="1"/>
      <c r="J14" s="1"/>
      <c r="M14" s="19"/>
      <c r="N14" s="11"/>
      <c r="O14" s="11"/>
      <c r="P14" s="19"/>
      <c r="Q14" s="11"/>
      <c r="R14" s="11"/>
    </row>
    <row r="15" spans="1:18" x14ac:dyDescent="0.3">
      <c r="A15" t="s">
        <v>25</v>
      </c>
      <c r="B15" t="s">
        <v>22</v>
      </c>
      <c r="C15">
        <v>2571</v>
      </c>
      <c r="D15">
        <v>2355</v>
      </c>
      <c r="E15">
        <v>2326</v>
      </c>
      <c r="F15">
        <v>29</v>
      </c>
      <c r="G15">
        <v>2505</v>
      </c>
      <c r="H15">
        <v>2344</v>
      </c>
      <c r="I15">
        <v>161</v>
      </c>
      <c r="J15" s="1">
        <v>2322</v>
      </c>
      <c r="K15">
        <v>2302</v>
      </c>
      <c r="L15">
        <v>20</v>
      </c>
      <c r="M15" s="19" t="s">
        <v>49</v>
      </c>
      <c r="N15" s="11">
        <f>K15/H15</f>
        <v>0.98208191126279865</v>
      </c>
      <c r="O15" s="11">
        <f>L15/I15</f>
        <v>0.12422360248447205</v>
      </c>
      <c r="P15" s="19" t="s">
        <v>36</v>
      </c>
      <c r="Q15" s="11">
        <f>K15/2326</f>
        <v>0.98968185726569213</v>
      </c>
      <c r="R15" s="11">
        <f>L15/29</f>
        <v>0.68965517241379315</v>
      </c>
    </row>
    <row r="16" spans="1:18" x14ac:dyDescent="0.3">
      <c r="G16" s="1"/>
      <c r="J16" s="1"/>
      <c r="M16" s="19"/>
      <c r="N16" s="11"/>
      <c r="O16" s="11"/>
      <c r="P16" s="19"/>
      <c r="Q16" s="11"/>
      <c r="R16" s="11"/>
    </row>
    <row r="17" spans="1:18" x14ac:dyDescent="0.3">
      <c r="A17" t="s">
        <v>29</v>
      </c>
      <c r="B17" t="s">
        <v>22</v>
      </c>
      <c r="C17">
        <v>2571</v>
      </c>
      <c r="D17">
        <v>2355</v>
      </c>
      <c r="E17">
        <v>2326</v>
      </c>
      <c r="F17">
        <v>29</v>
      </c>
      <c r="G17" s="1">
        <v>2317</v>
      </c>
      <c r="H17">
        <v>2196</v>
      </c>
      <c r="I17">
        <v>121</v>
      </c>
      <c r="J17" s="1">
        <v>2189</v>
      </c>
      <c r="K17">
        <v>2179</v>
      </c>
      <c r="L17">
        <v>10</v>
      </c>
      <c r="M17" s="19" t="s">
        <v>52</v>
      </c>
      <c r="N17" s="11">
        <f>K17/H17</f>
        <v>0.99225865209471764</v>
      </c>
      <c r="O17" s="11">
        <f>L17/I17</f>
        <v>8.2644628099173556E-2</v>
      </c>
      <c r="P17" s="19" t="s">
        <v>49</v>
      </c>
      <c r="Q17" s="11">
        <f>K17/2326</f>
        <v>0.93680137575236455</v>
      </c>
      <c r="R17" s="11">
        <f>L17/29</f>
        <v>0.34482758620689657</v>
      </c>
    </row>
    <row r="21" spans="1:18" x14ac:dyDescent="0.3">
      <c r="A21" s="12" t="s">
        <v>53</v>
      </c>
    </row>
    <row r="22" spans="1:18" x14ac:dyDescent="0.3">
      <c r="A22" s="12" t="s">
        <v>54</v>
      </c>
    </row>
  </sheetData>
  <mergeCells count="4">
    <mergeCell ref="D1:F1"/>
    <mergeCell ref="G1:I1"/>
    <mergeCell ref="A4:P4"/>
    <mergeCell ref="A12:P1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LApredict</vt:lpstr>
      <vt:lpstr>DeepJIT</vt:lpstr>
      <vt:lpstr>CodeBERT4JIT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cp:revision>6</cp:revision>
  <dcterms:created xsi:type="dcterms:W3CDTF">2025-08-15T11:59:00Z</dcterms:created>
  <dcterms:modified xsi:type="dcterms:W3CDTF">2025-09-07T15:49:23Z</dcterms:modified>
</cp:coreProperties>
</file>