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微信日推送\"/>
    </mc:Choice>
  </mc:AlternateContent>
  <bookViews>
    <workbookView xWindow="0" yWindow="0" windowWidth="19320" windowHeight="12045" activeTab="9"/>
  </bookViews>
  <sheets>
    <sheet name="关区窗口" sheetId="14" r:id="rId1"/>
    <sheet name="分公司窗口" sheetId="16" r:id="rId2"/>
    <sheet name="电子销售数量统计" sheetId="5" r:id="rId3"/>
    <sheet name="电子售票金额统计" sheetId="2" r:id="rId4"/>
    <sheet name="Sheet3" sheetId="3" r:id="rId5"/>
    <sheet name="关区窗口1" sheetId="15" r:id="rId6"/>
    <sheet name="分公司" sheetId="13" r:id="rId7"/>
    <sheet name="Sheet4" sheetId="4" r:id="rId8"/>
    <sheet name="Sheet6" sheetId="6" r:id="rId9"/>
    <sheet name="Sheet1" sheetId="17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13" l="1"/>
  <c r="N14" i="13"/>
  <c r="O14" i="13"/>
  <c r="O13" i="13"/>
  <c r="L7" i="6" l="1"/>
  <c r="I7" i="4"/>
  <c r="L6" i="15"/>
  <c r="N13" i="13"/>
  <c r="B6" i="15" l="1"/>
  <c r="K7" i="6" l="1"/>
  <c r="H7" i="4"/>
  <c r="L13" i="13"/>
  <c r="L14" i="13" s="1"/>
  <c r="C6" i="15"/>
  <c r="K6" i="15"/>
  <c r="K13" i="13" l="1"/>
  <c r="K14" i="13" s="1"/>
  <c r="J6" i="15"/>
  <c r="G7" i="4"/>
  <c r="J7" i="6"/>
  <c r="C13" i="13" l="1"/>
  <c r="I7" i="6" l="1"/>
  <c r="F7" i="4"/>
  <c r="J13" i="13"/>
  <c r="J14" i="13" s="1"/>
  <c r="I6" i="15"/>
  <c r="B4" i="17" l="1"/>
  <c r="E2" i="15"/>
  <c r="D2" i="15"/>
  <c r="M13" i="13" l="1"/>
  <c r="I13" i="13" l="1"/>
  <c r="E7" i="4"/>
  <c r="H7" i="6"/>
  <c r="H6" i="15" l="1"/>
  <c r="I14" i="13" s="1"/>
  <c r="B13" i="13" l="1"/>
  <c r="E13" i="13" l="1"/>
  <c r="D13" i="13"/>
  <c r="B5" i="17"/>
  <c r="B6" i="17"/>
  <c r="B7" i="17"/>
  <c r="B8" i="17"/>
  <c r="C7" i="4"/>
  <c r="B14" i="17" l="1"/>
  <c r="B13" i="17"/>
  <c r="D2" i="13"/>
  <c r="C8" i="17" s="1"/>
  <c r="B18" i="17"/>
  <c r="B17" i="17"/>
  <c r="B16" i="17"/>
  <c r="B15" i="17"/>
  <c r="B12" i="17"/>
  <c r="B11" i="17"/>
  <c r="B10" i="17"/>
  <c r="B9" i="17"/>
  <c r="D17" i="6"/>
  <c r="E17" i="6"/>
  <c r="D16" i="6"/>
  <c r="E16" i="6"/>
  <c r="E15" i="6"/>
  <c r="D15" i="6"/>
  <c r="B7" i="4"/>
  <c r="E3" i="13" l="1"/>
  <c r="D9" i="17" s="1"/>
  <c r="E4" i="13"/>
  <c r="D10" i="17" s="1"/>
  <c r="E5" i="13"/>
  <c r="D11" i="17" s="1"/>
  <c r="E6" i="13"/>
  <c r="D12" i="17" s="1"/>
  <c r="E7" i="13"/>
  <c r="D13" i="17" s="1"/>
  <c r="E8" i="13"/>
  <c r="D14" i="17" s="1"/>
  <c r="E9" i="13"/>
  <c r="D15" i="17" s="1"/>
  <c r="E10" i="13"/>
  <c r="D16" i="17" s="1"/>
  <c r="E11" i="13"/>
  <c r="D17" i="17" s="1"/>
  <c r="E12" i="13"/>
  <c r="D18" i="17" s="1"/>
  <c r="E2" i="13"/>
  <c r="D8" i="17" s="1"/>
  <c r="D3" i="13"/>
  <c r="C9" i="17" s="1"/>
  <c r="D4" i="13"/>
  <c r="C10" i="17" s="1"/>
  <c r="D5" i="13"/>
  <c r="C11" i="17" s="1"/>
  <c r="D6" i="13"/>
  <c r="C12" i="17" s="1"/>
  <c r="D7" i="13"/>
  <c r="C13" i="17" s="1"/>
  <c r="D8" i="13"/>
  <c r="C14" i="17" s="1"/>
  <c r="D9" i="13"/>
  <c r="C15" i="17" s="1"/>
  <c r="D10" i="13"/>
  <c r="C16" i="17" s="1"/>
  <c r="D11" i="13"/>
  <c r="C17" i="17" s="1"/>
  <c r="D12" i="13"/>
  <c r="C18" i="17" s="1"/>
  <c r="E3" i="15"/>
  <c r="D5" i="17" s="1"/>
  <c r="E4" i="15"/>
  <c r="D6" i="17" s="1"/>
  <c r="E5" i="15"/>
  <c r="D7" i="17" s="1"/>
  <c r="D3" i="15"/>
  <c r="C5" i="17" s="1"/>
  <c r="D4" i="15"/>
  <c r="C6" i="17" s="1"/>
  <c r="D5" i="15"/>
  <c r="C7" i="17" s="1"/>
  <c r="D4" i="17"/>
  <c r="C4" i="17"/>
  <c r="C19" i="17" l="1"/>
  <c r="C14" i="13"/>
  <c r="B19" i="17" s="1"/>
  <c r="B14" i="13"/>
  <c r="D14" i="13" l="1"/>
  <c r="E14" i="13"/>
  <c r="D19" i="17" s="1"/>
  <c r="E6" i="15"/>
  <c r="D6" i="15"/>
  <c r="C7" i="6" l="1"/>
  <c r="D6" i="6"/>
  <c r="B7" i="6"/>
  <c r="D3" i="6" l="1"/>
  <c r="D4" i="6"/>
  <c r="D5" i="6"/>
  <c r="D2" i="6"/>
  <c r="D7" i="6" l="1"/>
</calcChain>
</file>

<file path=xl/sharedStrings.xml><?xml version="1.0" encoding="utf-8"?>
<sst xmlns="http://schemas.openxmlformats.org/spreadsheetml/2006/main" count="95" uniqueCount="72">
  <si>
    <t>东客站</t>
    <phoneticPr fontId="1" type="noConversion"/>
  </si>
  <si>
    <t>快速站</t>
    <phoneticPr fontId="1" type="noConversion"/>
  </si>
  <si>
    <t>兴盛站</t>
    <phoneticPr fontId="1" type="noConversion"/>
  </si>
  <si>
    <t>北站</t>
    <phoneticPr fontId="1" type="noConversion"/>
  </si>
  <si>
    <t>东客站</t>
    <phoneticPr fontId="1" type="noConversion"/>
  </si>
  <si>
    <t>兴盛站</t>
    <phoneticPr fontId="1" type="noConversion"/>
  </si>
  <si>
    <t>北站</t>
    <phoneticPr fontId="1" type="noConversion"/>
  </si>
  <si>
    <t>东客站</t>
    <phoneticPr fontId="1" type="noConversion"/>
  </si>
  <si>
    <t>快速站</t>
    <phoneticPr fontId="1" type="noConversion"/>
  </si>
  <si>
    <t>兴盛站</t>
    <phoneticPr fontId="1" type="noConversion"/>
  </si>
  <si>
    <t>北站</t>
    <phoneticPr fontId="1" type="noConversion"/>
  </si>
  <si>
    <t>祥云站</t>
    <phoneticPr fontId="1" type="noConversion"/>
  </si>
  <si>
    <t>宾川站</t>
    <phoneticPr fontId="1" type="noConversion"/>
  </si>
  <si>
    <t>弥渡站</t>
    <phoneticPr fontId="1" type="noConversion"/>
  </si>
  <si>
    <t>南涧站</t>
    <phoneticPr fontId="1" type="noConversion"/>
  </si>
  <si>
    <t>巍山站</t>
    <phoneticPr fontId="1" type="noConversion"/>
  </si>
  <si>
    <t>永平站</t>
    <phoneticPr fontId="1" type="noConversion"/>
  </si>
  <si>
    <t>云龙站</t>
    <phoneticPr fontId="1" type="noConversion"/>
  </si>
  <si>
    <t>洱源站</t>
    <phoneticPr fontId="1" type="noConversion"/>
  </si>
  <si>
    <t>剑川站</t>
    <phoneticPr fontId="1" type="noConversion"/>
  </si>
  <si>
    <t>鹤庆站</t>
    <phoneticPr fontId="1" type="noConversion"/>
  </si>
  <si>
    <t>县分公司</t>
    <phoneticPr fontId="1" type="noConversion"/>
  </si>
  <si>
    <t>漾濞站</t>
    <phoneticPr fontId="1" type="noConversion"/>
  </si>
  <si>
    <t>县分公司</t>
    <phoneticPr fontId="1" type="noConversion"/>
  </si>
  <si>
    <t>增幅</t>
    <phoneticPr fontId="1" type="noConversion"/>
  </si>
  <si>
    <t>增长</t>
    <phoneticPr fontId="1" type="noConversion"/>
  </si>
  <si>
    <t>合计</t>
    <phoneticPr fontId="1" type="noConversion"/>
  </si>
  <si>
    <t>小计</t>
    <phoneticPr fontId="1" type="noConversion"/>
  </si>
  <si>
    <t>张数</t>
    <phoneticPr fontId="1" type="noConversion"/>
  </si>
  <si>
    <t>增长</t>
    <phoneticPr fontId="1" type="noConversion"/>
  </si>
  <si>
    <t>增幅</t>
    <phoneticPr fontId="1" type="noConversion"/>
  </si>
  <si>
    <t>保险</t>
    <phoneticPr fontId="1" type="noConversion"/>
  </si>
  <si>
    <t>销售金额</t>
    <phoneticPr fontId="1" type="noConversion"/>
  </si>
  <si>
    <t>增幅“+”       （减幅“-”）</t>
    <phoneticPr fontId="1" type="noConversion"/>
  </si>
  <si>
    <t>站 名</t>
    <phoneticPr fontId="1" type="noConversion"/>
  </si>
  <si>
    <t>合 计</t>
    <phoneticPr fontId="1" type="noConversion"/>
  </si>
  <si>
    <t>总合计</t>
    <phoneticPr fontId="1" type="noConversion"/>
  </si>
  <si>
    <t>2月份</t>
    <phoneticPr fontId="1" type="noConversion"/>
  </si>
  <si>
    <t>2月电子客票</t>
    <phoneticPr fontId="1" type="noConversion"/>
  </si>
  <si>
    <t>3.20-3.26</t>
    <phoneticPr fontId="1" type="noConversion"/>
  </si>
  <si>
    <t>3月份</t>
    <phoneticPr fontId="1" type="noConversion"/>
  </si>
  <si>
    <t>3月份电子</t>
    <phoneticPr fontId="1" type="noConversion"/>
  </si>
  <si>
    <t>3月份电子客票</t>
    <phoneticPr fontId="1" type="noConversion"/>
  </si>
  <si>
    <t>保险：1044张</t>
    <phoneticPr fontId="1" type="noConversion"/>
  </si>
  <si>
    <t>4月份电子客票</t>
    <phoneticPr fontId="1" type="noConversion"/>
  </si>
  <si>
    <t>4月份</t>
    <phoneticPr fontId="1" type="noConversion"/>
  </si>
  <si>
    <t>4月份</t>
    <phoneticPr fontId="1" type="noConversion"/>
  </si>
  <si>
    <t>4.24--4.30</t>
    <phoneticPr fontId="1" type="noConversion"/>
  </si>
  <si>
    <t>4.24--4.30</t>
    <phoneticPr fontId="1" type="noConversion"/>
  </si>
  <si>
    <t>客运北站</t>
    <phoneticPr fontId="1" type="noConversion"/>
  </si>
  <si>
    <t>5月份</t>
    <phoneticPr fontId="1" type="noConversion"/>
  </si>
  <si>
    <t>5月份</t>
    <phoneticPr fontId="1" type="noConversion"/>
  </si>
  <si>
    <t>5月份电子客票</t>
    <phoneticPr fontId="1" type="noConversion"/>
  </si>
  <si>
    <t>6月份</t>
    <phoneticPr fontId="1" type="noConversion"/>
  </si>
  <si>
    <t>6月</t>
    <phoneticPr fontId="1" type="noConversion"/>
  </si>
  <si>
    <t>6月份电子客票</t>
    <phoneticPr fontId="1" type="noConversion"/>
  </si>
  <si>
    <t>本周（单位:万元）</t>
    <phoneticPr fontId="1" type="noConversion"/>
  </si>
  <si>
    <t>本周</t>
    <phoneticPr fontId="1" type="noConversion"/>
  </si>
  <si>
    <t>与上周同比        （增“+”减“-”）</t>
    <phoneticPr fontId="1" type="noConversion"/>
  </si>
  <si>
    <t>9.11-9.17</t>
    <phoneticPr fontId="1" type="noConversion"/>
  </si>
  <si>
    <t>12月份</t>
    <phoneticPr fontId="1" type="noConversion"/>
  </si>
  <si>
    <t>12月份</t>
    <phoneticPr fontId="1" type="noConversion"/>
  </si>
  <si>
    <t>上周（单位:万元）</t>
    <phoneticPr fontId="1" type="noConversion"/>
  </si>
  <si>
    <t>上周（单位:万元）</t>
    <phoneticPr fontId="1" type="noConversion"/>
  </si>
  <si>
    <t>本周单位:万元）</t>
    <phoneticPr fontId="1" type="noConversion"/>
  </si>
  <si>
    <t>上周电子客票张数</t>
    <phoneticPr fontId="1" type="noConversion"/>
  </si>
  <si>
    <t>本周电子客票张数</t>
    <phoneticPr fontId="1" type="noConversion"/>
  </si>
  <si>
    <t>上周电子客票金额(元)</t>
    <phoneticPr fontId="1" type="noConversion"/>
  </si>
  <si>
    <t>本周电子客票金额(元)</t>
    <phoneticPr fontId="1" type="noConversion"/>
  </si>
  <si>
    <t>上周</t>
    <phoneticPr fontId="1" type="noConversion"/>
  </si>
  <si>
    <t>本周</t>
    <phoneticPr fontId="1" type="noConversion"/>
  </si>
  <si>
    <t>2.5--2.11与上周同比（单位:万元）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</si>
</sst>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 * #,##0.00_ ;_ * \-#,##0.00_ ;_ * &quot;-&quot;??_ ;_ @_ "/>
    <numFmt numFmtId="176" formatCode="_-* #,##0_-;\-* #,##0_-;_-* &quot;-&quot;_-;_-@_-"/>
    <numFmt numFmtId="177" formatCode="_-* #,##0.00_-;\-* #,##0.00_-;_-* &quot;-&quot;??_-;_-@_-"/>
    <numFmt numFmtId="178" formatCode="_-* #,##0.0_-;\-* #,##0.0_-;_-* &quot;-&quot;_-;_-@_-"/>
    <numFmt numFmtId="179" formatCode="0\.0,&quot;万元&quot;"/>
    <numFmt numFmtId="180" formatCode="_-* #,##0.0_-;\-* #,##0.0_-;_-* &quot;-&quot;?_-;_-@_-"/>
    <numFmt numFmtId="181" formatCode="_-* #,##0.00_-;\-* #,##0.00_-;_-* &quot;-&quot;_-;_-@_-"/>
    <numFmt numFmtId="182" formatCode="_-* #,##0.00_-;\-* #,##0.00_-;_-* &quot;-&quot;?_-;_-@_-"/>
    <numFmt numFmtId="183" formatCode="_ * #,##0_ ;_ * \-#,##0_ ;_ * &quot;-&quot;??_ ;_ @_ "/>
  </numFmts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8"/>
      <name val="宋体"/>
      <family val="3"/>
      <charset val="134"/>
      <scheme val="minor"/>
    </font>
    <font>
      <b/>
      <sz val="16"/>
      <color rgb="FF0070C0"/>
      <name val="宋体"/>
      <family val="3"/>
      <charset val="134"/>
      <scheme val="minor"/>
    </font>
    <font>
      <sz val="11"/>
      <color rgb="FF0070C0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ajor"/>
    </font>
    <font>
      <b/>
      <sz val="11"/>
      <color theme="8"/>
      <name val="宋体"/>
      <family val="3"/>
      <charset val="134"/>
      <scheme val="maj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ajor"/>
    </font>
    <font>
      <b/>
      <sz val="11"/>
      <color rgb="FF00B050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</borders>
  <cellStyleXfs count="4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178" fontId="0" fillId="0" borderId="0" xfId="1" applyNumberFormat="1" applyFont="1">
      <alignment vertical="center"/>
    </xf>
    <xf numFmtId="178" fontId="0" fillId="0" borderId="0" xfId="0" applyNumberFormat="1">
      <alignment vertical="center"/>
    </xf>
    <xf numFmtId="179" fontId="0" fillId="0" borderId="0" xfId="1" applyNumberFormat="1" applyFont="1">
      <alignment vertical="center"/>
    </xf>
    <xf numFmtId="179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176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1" applyNumberFormat="1" applyFont="1">
      <alignment vertical="center"/>
    </xf>
    <xf numFmtId="2" fontId="0" fillId="0" borderId="0" xfId="1" applyNumberFormat="1" applyFont="1">
      <alignment vertical="center"/>
    </xf>
    <xf numFmtId="181" fontId="0" fillId="0" borderId="0" xfId="1" applyNumberFormat="1" applyFont="1">
      <alignment vertical="center"/>
    </xf>
    <xf numFmtId="10" fontId="0" fillId="0" borderId="0" xfId="2" applyNumberFormat="1" applyFont="1">
      <alignment vertical="center"/>
    </xf>
    <xf numFmtId="0" fontId="0" fillId="2" borderId="0" xfId="0" applyFill="1">
      <alignment vertical="center"/>
    </xf>
    <xf numFmtId="0" fontId="3" fillId="2" borderId="7" xfId="0" applyFont="1" applyFill="1" applyBorder="1">
      <alignment vertical="center"/>
    </xf>
    <xf numFmtId="2" fontId="0" fillId="0" borderId="0" xfId="0" applyNumberForma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right" vertical="center"/>
    </xf>
    <xf numFmtId="0" fontId="3" fillId="2" borderId="14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2" fontId="7" fillId="2" borderId="9" xfId="0" applyNumberFormat="1" applyFont="1" applyFill="1" applyBorder="1" applyAlignment="1">
      <alignment horizontal="right" vertical="center"/>
    </xf>
    <xf numFmtId="2" fontId="7" fillId="2" borderId="15" xfId="0" applyNumberFormat="1" applyFont="1" applyFill="1" applyBorder="1" applyAlignment="1">
      <alignment horizontal="right" vertical="center"/>
    </xf>
    <xf numFmtId="2" fontId="6" fillId="2" borderId="19" xfId="0" applyNumberFormat="1" applyFont="1" applyFill="1" applyBorder="1" applyAlignment="1">
      <alignment horizontal="right" vertical="center"/>
    </xf>
    <xf numFmtId="177" fontId="0" fillId="0" borderId="0" xfId="0" applyNumberFormat="1">
      <alignment vertical="center"/>
    </xf>
    <xf numFmtId="182" fontId="0" fillId="0" borderId="0" xfId="0" applyNumberFormat="1">
      <alignment vertical="center"/>
    </xf>
    <xf numFmtId="0" fontId="8" fillId="0" borderId="0" xfId="0" applyFont="1">
      <alignment vertical="center"/>
    </xf>
    <xf numFmtId="0" fontId="8" fillId="0" borderId="0" xfId="0" applyNumberFormat="1" applyFont="1" applyAlignment="1">
      <alignment horizontal="right" vertical="center"/>
    </xf>
    <xf numFmtId="10" fontId="8" fillId="0" borderId="0" xfId="2" applyNumberFormat="1" applyFont="1">
      <alignment vertical="center"/>
    </xf>
    <xf numFmtId="181" fontId="8" fillId="0" borderId="0" xfId="0" applyNumberFormat="1" applyFont="1">
      <alignment vertical="center"/>
    </xf>
    <xf numFmtId="176" fontId="0" fillId="0" borderId="0" xfId="1" applyFont="1">
      <alignment vertical="center"/>
    </xf>
    <xf numFmtId="181" fontId="8" fillId="0" borderId="0" xfId="1" applyNumberFormat="1" applyFont="1">
      <alignment vertical="center"/>
    </xf>
    <xf numFmtId="181" fontId="0" fillId="0" borderId="0" xfId="1" applyNumberFormat="1" applyFont="1" applyAlignment="1">
      <alignment horizontal="center" vertical="center"/>
    </xf>
    <xf numFmtId="181" fontId="0" fillId="0" borderId="0" xfId="1" applyNumberFormat="1" applyFont="1" applyAlignment="1">
      <alignment horizontal="right" vertical="center"/>
    </xf>
    <xf numFmtId="49" fontId="0" fillId="0" borderId="0" xfId="0" applyNumberFormat="1">
      <alignment vertical="center"/>
    </xf>
    <xf numFmtId="2" fontId="7" fillId="2" borderId="12" xfId="0" applyNumberFormat="1" applyFont="1" applyFill="1" applyBorder="1" applyAlignment="1">
      <alignment horizontal="right" vertical="center"/>
    </xf>
    <xf numFmtId="0" fontId="9" fillId="2" borderId="5" xfId="0" applyFont="1" applyFill="1" applyBorder="1">
      <alignment vertical="center"/>
    </xf>
    <xf numFmtId="0" fontId="10" fillId="2" borderId="5" xfId="0" applyFont="1" applyFill="1" applyBorder="1">
      <alignment vertical="center"/>
    </xf>
    <xf numFmtId="0" fontId="10" fillId="2" borderId="4" xfId="0" applyFont="1" applyFill="1" applyBorder="1">
      <alignment vertical="center"/>
    </xf>
    <xf numFmtId="0" fontId="10" fillId="2" borderId="17" xfId="0" applyFont="1" applyFill="1" applyBorder="1">
      <alignment vertical="center"/>
    </xf>
    <xf numFmtId="0" fontId="10" fillId="2" borderId="6" xfId="0" applyFont="1" applyFill="1" applyBorder="1">
      <alignment vertical="center"/>
    </xf>
    <xf numFmtId="2" fontId="11" fillId="2" borderId="9" xfId="0" applyNumberFormat="1" applyFont="1" applyFill="1" applyBorder="1" applyAlignment="1">
      <alignment horizontal="right" vertical="center"/>
    </xf>
    <xf numFmtId="10" fontId="11" fillId="2" borderId="10" xfId="0" applyNumberFormat="1" applyFont="1" applyFill="1" applyBorder="1" applyAlignment="1">
      <alignment horizontal="right" vertical="center"/>
    </xf>
    <xf numFmtId="2" fontId="11" fillId="2" borderId="12" xfId="0" applyNumberFormat="1" applyFont="1" applyFill="1" applyBorder="1" applyAlignment="1">
      <alignment horizontal="right" vertical="center"/>
    </xf>
    <xf numFmtId="10" fontId="11" fillId="2" borderId="13" xfId="0" applyNumberFormat="1" applyFont="1" applyFill="1" applyBorder="1" applyAlignment="1">
      <alignment horizontal="right" vertical="center"/>
    </xf>
    <xf numFmtId="0" fontId="11" fillId="2" borderId="12" xfId="0" applyFont="1" applyFill="1" applyBorder="1" applyAlignment="1">
      <alignment horizontal="right" vertical="center"/>
    </xf>
    <xf numFmtId="2" fontId="11" fillId="2" borderId="15" xfId="0" applyNumberFormat="1" applyFont="1" applyFill="1" applyBorder="1" applyAlignment="1">
      <alignment horizontal="right" vertical="center"/>
    </xf>
    <xf numFmtId="10" fontId="11" fillId="2" borderId="16" xfId="0" applyNumberFormat="1" applyFont="1" applyFill="1" applyBorder="1" applyAlignment="1">
      <alignment horizontal="right" vertical="center"/>
    </xf>
    <xf numFmtId="2" fontId="11" fillId="2" borderId="19" xfId="0" applyNumberFormat="1" applyFont="1" applyFill="1" applyBorder="1" applyAlignment="1">
      <alignment horizontal="right" vertical="center"/>
    </xf>
    <xf numFmtId="10" fontId="11" fillId="2" borderId="20" xfId="2" applyNumberFormat="1" applyFont="1" applyFill="1" applyBorder="1" applyAlignment="1">
      <alignment horizontal="right" vertical="center"/>
    </xf>
    <xf numFmtId="183" fontId="0" fillId="0" borderId="0" xfId="3" applyNumberFormat="1" applyFont="1">
      <alignment vertical="center"/>
    </xf>
    <xf numFmtId="2" fontId="12" fillId="2" borderId="12" xfId="0" applyNumberFormat="1" applyFont="1" applyFill="1" applyBorder="1" applyAlignment="1">
      <alignment horizontal="right" vertical="center"/>
    </xf>
    <xf numFmtId="10" fontId="12" fillId="2" borderId="13" xfId="0" applyNumberFormat="1" applyFont="1" applyFill="1" applyBorder="1" applyAlignment="1">
      <alignment horizontal="right" vertical="center"/>
    </xf>
    <xf numFmtId="2" fontId="12" fillId="2" borderId="15" xfId="0" applyNumberFormat="1" applyFont="1" applyFill="1" applyBorder="1" applyAlignment="1">
      <alignment horizontal="right" vertical="center"/>
    </xf>
    <xf numFmtId="10" fontId="12" fillId="2" borderId="16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horizontal="left" vertical="center"/>
    </xf>
  </cellXfs>
  <cellStyles count="4">
    <cellStyle name="百分比" xfId="2" builtinId="5"/>
    <cellStyle name="常规" xfId="0" builtinId="0"/>
    <cellStyle name="千位分隔" xfId="3" builtinId="3"/>
    <cellStyle name="千位分隔[0]" xfId="1" builtin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753669889008236E-2"/>
          <c:y val="2.3887079261672096E-2"/>
          <c:w val="0.83241004902503402"/>
          <c:h val="0.813520565629622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关区窗口1!$B$1</c:f>
              <c:strCache>
                <c:ptCount val="1"/>
                <c:pt idx="0">
                  <c:v>上周（单位:万元）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关区窗口1!$A$2:$A$5</c:f>
              <c:strCache>
                <c:ptCount val="4"/>
                <c:pt idx="0">
                  <c:v>东客站</c:v>
                </c:pt>
                <c:pt idx="1">
                  <c:v>快速站</c:v>
                </c:pt>
                <c:pt idx="2">
                  <c:v>兴盛站</c:v>
                </c:pt>
                <c:pt idx="3">
                  <c:v>北站</c:v>
                </c:pt>
              </c:strCache>
            </c:strRef>
          </c:cat>
          <c:val>
            <c:numRef>
              <c:f>关区窗口1!$B$2:$B$5</c:f>
              <c:numCache>
                <c:formatCode>0.00</c:formatCode>
                <c:ptCount val="4"/>
                <c:pt idx="0" formatCode="General">
                  <c:v>120.24</c:v>
                </c:pt>
                <c:pt idx="1">
                  <c:v>182.03</c:v>
                </c:pt>
                <c:pt idx="2">
                  <c:v>158.34</c:v>
                </c:pt>
                <c:pt idx="3">
                  <c:v>112.48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1-4030-BE19-B219E1F4F824}"/>
            </c:ext>
          </c:extLst>
        </c:ser>
        <c:ser>
          <c:idx val="1"/>
          <c:order val="1"/>
          <c:tx>
            <c:strRef>
              <c:f>关区窗口1!$C$1</c:f>
              <c:strCache>
                <c:ptCount val="1"/>
                <c:pt idx="0">
                  <c:v>本周（单位:万元）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关区窗口1!$A$2:$A$5</c:f>
              <c:strCache>
                <c:ptCount val="4"/>
                <c:pt idx="0">
                  <c:v>东客站</c:v>
                </c:pt>
                <c:pt idx="1">
                  <c:v>快速站</c:v>
                </c:pt>
                <c:pt idx="2">
                  <c:v>兴盛站</c:v>
                </c:pt>
                <c:pt idx="3">
                  <c:v>北站</c:v>
                </c:pt>
              </c:strCache>
            </c:strRef>
          </c:cat>
          <c:val>
            <c:numRef>
              <c:f>关区窗口1!$C$2:$C$5</c:f>
              <c:numCache>
                <c:formatCode>0.00</c:formatCode>
                <c:ptCount val="4"/>
                <c:pt idx="0" formatCode="General">
                  <c:v>150.84</c:v>
                </c:pt>
                <c:pt idx="1">
                  <c:v>198.78</c:v>
                </c:pt>
                <c:pt idx="2">
                  <c:v>171.23</c:v>
                </c:pt>
                <c:pt idx="3">
                  <c:v>139.94999999999999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51-4030-BE19-B219E1F4F8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0932608"/>
        <c:axId val="160934144"/>
      </c:barChart>
      <c:catAx>
        <c:axId val="1609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800" baseline="0">
                <a:ea typeface="微软雅黑" pitchFamily="34" charset="-122"/>
              </a:defRPr>
            </a:pPr>
            <a:endParaRPr lang="zh-CN"/>
          </a:p>
        </c:txPr>
        <c:crossAx val="160934144"/>
        <c:crosses val="autoZero"/>
        <c:auto val="1"/>
        <c:lblAlgn val="ctr"/>
        <c:lblOffset val="100"/>
        <c:noMultiLvlLbl val="0"/>
      </c:catAx>
      <c:valAx>
        <c:axId val="1609341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093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933200008855503"/>
          <c:y val="0.92258530183727039"/>
          <c:w val="0.49261987518664196"/>
          <c:h val="6.1859172775816818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vert="horz"/>
        <a:lstStyle/>
        <a:p>
          <a:pPr>
            <a:defRPr sz="1600" b="0" i="0" baseline="0">
              <a:ea typeface="微软雅黑" pitchFamily="34" charset="-122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600" baseline="0"/>
      </a:pPr>
      <a:endParaRPr lang="zh-CN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998563441050655E-2"/>
          <c:y val="1.6990496877545478E-2"/>
          <c:w val="0.9348780277816725"/>
          <c:h val="0.81352056562962205"/>
        </c:manualLayout>
      </c:layout>
      <c:lineChart>
        <c:grouping val="standard"/>
        <c:varyColors val="0"/>
        <c:ser>
          <c:idx val="0"/>
          <c:order val="0"/>
          <c:tx>
            <c:strRef>
              <c:f>分公司!$B$1</c:f>
              <c:strCache>
                <c:ptCount val="1"/>
                <c:pt idx="0">
                  <c:v>上周（单位:万元）</c:v>
                </c:pt>
              </c:strCache>
            </c:strRef>
          </c:tx>
          <c:spPr>
            <a:effectLst/>
          </c:spPr>
          <c:dPt>
            <c:idx val="4"/>
            <c:bubble3D val="0"/>
            <c:spPr>
              <a:ln w="25400"/>
              <a:effectLst/>
            </c:spPr>
            <c:extLst>
              <c:ext xmlns:c16="http://schemas.microsoft.com/office/drawing/2014/chart" uri="{C3380CC4-5D6E-409C-BE32-E72D297353CC}">
                <c16:uniqueId val="{00000001-166F-457A-9487-98B082F198B4}"/>
              </c:ext>
            </c:extLst>
          </c:dPt>
          <c:dLbls>
            <c:dLbl>
              <c:idx val="3"/>
              <c:layout>
                <c:manualLayout>
                  <c:x val="-3.1905679081586216E-2"/>
                  <c:y val="-1.14942528735632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166F-457A-9487-98B082F198B4}"/>
                </c:ext>
              </c:extLst>
            </c:dLbl>
            <c:dLbl>
              <c:idx val="4"/>
              <c:layout>
                <c:manualLayout>
                  <c:x val="-2.9406460087521864E-2"/>
                  <c:y val="-2.06896551724138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66F-457A-9487-98B082F198B4}"/>
                </c:ext>
              </c:extLst>
            </c:dLbl>
            <c:dLbl>
              <c:idx val="5"/>
              <c:layout>
                <c:manualLayout>
                  <c:x val="-2.9406460087521864E-2"/>
                  <c:y val="-6.896551724137930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166F-457A-9487-98B082F198B4}"/>
                </c:ext>
              </c:extLst>
            </c:dLbl>
            <c:dLbl>
              <c:idx val="9"/>
              <c:layout>
                <c:manualLayout>
                  <c:x val="-2.9406460087521864E-2"/>
                  <c:y val="-9.195402298850574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166F-457A-9487-98B082F198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 sz="1200" baseline="0"/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分公司!$A$2:$A$12</c:f>
              <c:strCache>
                <c:ptCount val="11"/>
                <c:pt idx="0">
                  <c:v>祥云站</c:v>
                </c:pt>
                <c:pt idx="1">
                  <c:v>宾川站</c:v>
                </c:pt>
                <c:pt idx="2">
                  <c:v>弥渡站</c:v>
                </c:pt>
                <c:pt idx="3">
                  <c:v>南涧站</c:v>
                </c:pt>
                <c:pt idx="4">
                  <c:v>巍山站</c:v>
                </c:pt>
                <c:pt idx="5">
                  <c:v>永平站</c:v>
                </c:pt>
                <c:pt idx="6">
                  <c:v>云龙站</c:v>
                </c:pt>
                <c:pt idx="7">
                  <c:v>洱源站</c:v>
                </c:pt>
                <c:pt idx="8">
                  <c:v>剑川站</c:v>
                </c:pt>
                <c:pt idx="9">
                  <c:v>鹤庆站</c:v>
                </c:pt>
                <c:pt idx="10">
                  <c:v>漾濞站</c:v>
                </c:pt>
              </c:strCache>
            </c:strRef>
          </c:cat>
          <c:val>
            <c:numRef>
              <c:f>分公司!$B$2:$B$12</c:f>
              <c:numCache>
                <c:formatCode>_-* #,##0.00_-;\-* #,##0.00_-;_-* "-"_-;_-@_-</c:formatCode>
                <c:ptCount val="11"/>
                <c:pt idx="0">
                  <c:v>132.02000000000001</c:v>
                </c:pt>
                <c:pt idx="1">
                  <c:v>69.95</c:v>
                </c:pt>
                <c:pt idx="2">
                  <c:v>59.45</c:v>
                </c:pt>
                <c:pt idx="3">
                  <c:v>61.86</c:v>
                </c:pt>
                <c:pt idx="4">
                  <c:v>13.86</c:v>
                </c:pt>
                <c:pt idx="5">
                  <c:v>41.37</c:v>
                </c:pt>
                <c:pt idx="6">
                  <c:v>32.82</c:v>
                </c:pt>
                <c:pt idx="7">
                  <c:v>33.36</c:v>
                </c:pt>
                <c:pt idx="8">
                  <c:v>37.090000000000003</c:v>
                </c:pt>
                <c:pt idx="9">
                  <c:v>30.21</c:v>
                </c:pt>
                <c:pt idx="10">
                  <c:v>9.91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166F-457A-9487-98B082F198B4}"/>
            </c:ext>
          </c:extLst>
        </c:ser>
        <c:ser>
          <c:idx val="1"/>
          <c:order val="1"/>
          <c:tx>
            <c:strRef>
              <c:f>分公司!$C$1</c:f>
              <c:strCache>
                <c:ptCount val="1"/>
                <c:pt idx="0">
                  <c:v>本周单位:万元）</c:v>
                </c:pt>
              </c:strCache>
            </c:strRef>
          </c:tx>
          <c:spPr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9406460087521864E-2"/>
                  <c:y val="-2.7586206896551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166F-457A-9487-98B082F198B4}"/>
                </c:ext>
              </c:extLst>
            </c:dLbl>
            <c:dLbl>
              <c:idx val="1"/>
              <c:layout>
                <c:manualLayout>
                  <c:x val="-2.8156850590489686E-2"/>
                  <c:y val="-2.06896551724138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166F-457A-9487-98B082F198B4}"/>
                </c:ext>
              </c:extLst>
            </c:dLbl>
            <c:dLbl>
              <c:idx val="9"/>
              <c:layout>
                <c:manualLayout>
                  <c:x val="-2.9406460087521864E-2"/>
                  <c:y val="9.195402298850574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166F-457A-9487-98B082F198B4}"/>
                </c:ext>
              </c:extLst>
            </c:dLbl>
            <c:dLbl>
              <c:idx val="10"/>
              <c:layout>
                <c:manualLayout>
                  <c:x val="-2.5607647216544044E-2"/>
                  <c:y val="-1.83908045977012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166F-457A-9487-98B082F198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 sz="1200" baseline="0"/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分公司!$A$2:$A$12</c:f>
              <c:strCache>
                <c:ptCount val="11"/>
                <c:pt idx="0">
                  <c:v>祥云站</c:v>
                </c:pt>
                <c:pt idx="1">
                  <c:v>宾川站</c:v>
                </c:pt>
                <c:pt idx="2">
                  <c:v>弥渡站</c:v>
                </c:pt>
                <c:pt idx="3">
                  <c:v>南涧站</c:v>
                </c:pt>
                <c:pt idx="4">
                  <c:v>巍山站</c:v>
                </c:pt>
                <c:pt idx="5">
                  <c:v>永平站</c:v>
                </c:pt>
                <c:pt idx="6">
                  <c:v>云龙站</c:v>
                </c:pt>
                <c:pt idx="7">
                  <c:v>洱源站</c:v>
                </c:pt>
                <c:pt idx="8">
                  <c:v>剑川站</c:v>
                </c:pt>
                <c:pt idx="9">
                  <c:v>鹤庆站</c:v>
                </c:pt>
                <c:pt idx="10">
                  <c:v>漾濞站</c:v>
                </c:pt>
              </c:strCache>
            </c:strRef>
          </c:cat>
          <c:val>
            <c:numRef>
              <c:f>分公司!$C$2:$C$12</c:f>
              <c:numCache>
                <c:formatCode>_-* #,##0.00_-;\-* #,##0.00_-;_-* "-"_-;_-@_-</c:formatCode>
                <c:ptCount val="11"/>
                <c:pt idx="0">
                  <c:v>113.47</c:v>
                </c:pt>
                <c:pt idx="1">
                  <c:v>62.61</c:v>
                </c:pt>
                <c:pt idx="2">
                  <c:v>56.91</c:v>
                </c:pt>
                <c:pt idx="3">
                  <c:v>65.680000000000007</c:v>
                </c:pt>
                <c:pt idx="4">
                  <c:v>14.25</c:v>
                </c:pt>
                <c:pt idx="5">
                  <c:v>42.18</c:v>
                </c:pt>
                <c:pt idx="6">
                  <c:v>40.33</c:v>
                </c:pt>
                <c:pt idx="7">
                  <c:v>39.44</c:v>
                </c:pt>
                <c:pt idx="8">
                  <c:v>40.049999999999997</c:v>
                </c:pt>
                <c:pt idx="9">
                  <c:v>29.32</c:v>
                </c:pt>
                <c:pt idx="10">
                  <c:v>10.220000000000001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166F-457A-9487-98B082F19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58208"/>
        <c:axId val="161359744"/>
      </c:lineChart>
      <c:catAx>
        <c:axId val="16135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200" baseline="0">
                <a:ea typeface="微软雅黑" pitchFamily="34" charset="-122"/>
              </a:defRPr>
            </a:pPr>
            <a:endParaRPr lang="zh-CN"/>
          </a:p>
        </c:txPr>
        <c:crossAx val="161359744"/>
        <c:crosses val="autoZero"/>
        <c:auto val="1"/>
        <c:lblAlgn val="ctr"/>
        <c:lblOffset val="100"/>
        <c:noMultiLvlLbl val="0"/>
      </c:catAx>
      <c:valAx>
        <c:axId val="1613597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crossAx val="16135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806364644906732"/>
          <c:y val="0.91055462032763146"/>
          <c:w val="0.46869349391307341"/>
          <c:h val="5.8240564756991582E-2"/>
        </c:manualLayout>
      </c:layout>
      <c:overlay val="1"/>
      <c:spPr>
        <a:solidFill>
          <a:schemeClr val="bg1">
            <a:alpha val="39000"/>
          </a:schemeClr>
        </a:solidFill>
        <a:ln>
          <a:noFill/>
        </a:ln>
        <a:effectLst/>
      </c:spPr>
      <c:txPr>
        <a:bodyPr rot="0" vert="horz"/>
        <a:lstStyle/>
        <a:p>
          <a:pPr>
            <a:defRPr sz="1600" b="0" i="0" baseline="0">
              <a:ea typeface="微软雅黑" pitchFamily="34" charset="-122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600" baseline="0"/>
      </a:pPr>
      <a:endParaRPr lang="zh-CN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251296961825416E-2"/>
          <c:y val="2.3887048601683409E-2"/>
          <c:w val="0.83241004902503402"/>
          <c:h val="0.813520565629622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上周电子客票张数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2.4992189940643548E-3"/>
                  <c:y val="5.436745406824147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2D62-486C-9800-47FF9BD1F610}"/>
                </c:ext>
              </c:extLst>
            </c:dLbl>
            <c:dLbl>
              <c:idx val="1"/>
              <c:layout>
                <c:manualLayout>
                  <c:x val="0"/>
                  <c:y val="6.126436781609195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D62-486C-9800-47FF9BD1F610}"/>
                </c:ext>
              </c:extLst>
            </c:dLbl>
            <c:dLbl>
              <c:idx val="2"/>
              <c:layout>
                <c:manualLayout>
                  <c:x val="0"/>
                  <c:y val="6.126436781609195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2D62-486C-9800-47FF9BD1F610}"/>
                </c:ext>
              </c:extLst>
            </c:dLbl>
            <c:dLbl>
              <c:idx val="3"/>
              <c:layout>
                <c:manualLayout>
                  <c:x val="0"/>
                  <c:y val="3.618336501040818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2D62-486C-9800-47FF9BD1F610}"/>
                </c:ext>
              </c:extLst>
            </c:dLbl>
            <c:dLbl>
              <c:idx val="4"/>
              <c:layout>
                <c:manualLayout>
                  <c:x val="2.4992189940643548E-3"/>
                  <c:y val="5.537931034482766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2D62-486C-9800-47FF9BD1F6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 sz="1400" baseline="0"/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Sheet4!$A$2:$A$6</c:f>
              <c:strCache>
                <c:ptCount val="5"/>
                <c:pt idx="0">
                  <c:v>东客站</c:v>
                </c:pt>
                <c:pt idx="1">
                  <c:v>快速站</c:v>
                </c:pt>
                <c:pt idx="2">
                  <c:v>兴盛站</c:v>
                </c:pt>
                <c:pt idx="3">
                  <c:v>北站</c:v>
                </c:pt>
                <c:pt idx="4">
                  <c:v>县分公司</c:v>
                </c:pt>
              </c:strCache>
            </c:strRef>
          </c:cat>
          <c:val>
            <c:numRef>
              <c:f>Sheet4!$B$2:$B$6</c:f>
              <c:numCache>
                <c:formatCode>General</c:formatCode>
                <c:ptCount val="5"/>
                <c:pt idx="0">
                  <c:v>3324</c:v>
                </c:pt>
                <c:pt idx="1">
                  <c:v>4838</c:v>
                </c:pt>
                <c:pt idx="2">
                  <c:v>5431</c:v>
                </c:pt>
                <c:pt idx="3">
                  <c:v>2246</c:v>
                </c:pt>
                <c:pt idx="4">
                  <c:v>3368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62-486C-9800-47FF9BD1F610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本周电子客票张数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2.4992189940643548E-3"/>
                  <c:y val="6.22758620689655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2D62-486C-9800-47FF9BD1F610}"/>
                </c:ext>
              </c:extLst>
            </c:dLbl>
            <c:dLbl>
              <c:idx val="1"/>
              <c:layout>
                <c:manualLayout>
                  <c:x val="0"/>
                  <c:y val="5.767797990768395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2D62-486C-9800-47FF9BD1F610}"/>
                </c:ext>
              </c:extLst>
            </c:dLbl>
            <c:dLbl>
              <c:idx val="2"/>
              <c:layout>
                <c:manualLayout>
                  <c:x val="1.2496094970321774E-3"/>
                  <c:y val="5.767816091954024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2D62-486C-9800-47FF9BD1F610}"/>
                </c:ext>
              </c:extLst>
            </c:dLbl>
            <c:dLbl>
              <c:idx val="3"/>
              <c:layout>
                <c:manualLayout>
                  <c:x val="-1.2496094970321774E-3"/>
                  <c:y val="5.537931034482758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2D62-486C-9800-47FF9BD1F610}"/>
                </c:ext>
              </c:extLst>
            </c:dLbl>
            <c:dLbl>
              <c:idx val="4"/>
              <c:layout>
                <c:manualLayout>
                  <c:x val="-2.4993173885129402E-3"/>
                  <c:y val="5.036473889039740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2D62-486C-9800-47FF9BD1F6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Sheet4!$A$2:$A$6</c:f>
              <c:strCache>
                <c:ptCount val="5"/>
                <c:pt idx="0">
                  <c:v>东客站</c:v>
                </c:pt>
                <c:pt idx="1">
                  <c:v>快速站</c:v>
                </c:pt>
                <c:pt idx="2">
                  <c:v>兴盛站</c:v>
                </c:pt>
                <c:pt idx="3">
                  <c:v>北站</c:v>
                </c:pt>
                <c:pt idx="4">
                  <c:v>县分公司</c:v>
                </c:pt>
              </c:strCache>
            </c:strRef>
          </c:cat>
          <c:val>
            <c:numRef>
              <c:f>Sheet4!$C$2:$C$6</c:f>
              <c:numCache>
                <c:formatCode>General</c:formatCode>
                <c:ptCount val="5"/>
                <c:pt idx="0">
                  <c:v>3362</c:v>
                </c:pt>
                <c:pt idx="1">
                  <c:v>3536</c:v>
                </c:pt>
                <c:pt idx="2">
                  <c:v>3595</c:v>
                </c:pt>
                <c:pt idx="3">
                  <c:v>1858</c:v>
                </c:pt>
                <c:pt idx="4">
                  <c:v>1916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D62-486C-9800-47FF9BD1F61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1394048"/>
        <c:axId val="161498240"/>
      </c:barChart>
      <c:catAx>
        <c:axId val="16139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161498240"/>
        <c:crosses val="autoZero"/>
        <c:auto val="1"/>
        <c:lblAlgn val="ctr"/>
        <c:lblOffset val="100"/>
        <c:noMultiLvlLbl val="0"/>
      </c:catAx>
      <c:valAx>
        <c:axId val="1614982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139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556442745500296"/>
          <c:y val="0.91515232147705672"/>
          <c:w val="0.36890853498045639"/>
          <c:h val="6.1859172775816818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vert="horz"/>
        <a:lstStyle/>
        <a:p>
          <a:pPr>
            <a:defRPr sz="1600"/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400" baseline="0">
          <a:ea typeface="微软雅黑" pitchFamily="34" charset="-122"/>
        </a:defRPr>
      </a:pPr>
      <a:endParaRPr lang="zh-CN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上周电子客票金额(元)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Sheet6!$A$2:$A$6</c:f>
              <c:strCache>
                <c:ptCount val="5"/>
                <c:pt idx="0">
                  <c:v>东客站</c:v>
                </c:pt>
                <c:pt idx="1">
                  <c:v>快速站</c:v>
                </c:pt>
                <c:pt idx="2">
                  <c:v>兴盛站</c:v>
                </c:pt>
                <c:pt idx="3">
                  <c:v>北站</c:v>
                </c:pt>
                <c:pt idx="4">
                  <c:v>县分公司</c:v>
                </c:pt>
              </c:strCache>
            </c:strRef>
          </c:cat>
          <c:val>
            <c:numRef>
              <c:f>Sheet6!$B$2:$B$6</c:f>
              <c:numCache>
                <c:formatCode>_-* #,##0_-;\-* #,##0_-;_-* "-"_-;_-@_-</c:formatCode>
                <c:ptCount val="5"/>
                <c:pt idx="0">
                  <c:v>457012</c:v>
                </c:pt>
                <c:pt idx="1">
                  <c:v>546792</c:v>
                </c:pt>
                <c:pt idx="2">
                  <c:v>697502</c:v>
                </c:pt>
                <c:pt idx="3">
                  <c:v>159544</c:v>
                </c:pt>
                <c:pt idx="4">
                  <c:v>383180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B-4656-AFD1-56A1D1801C04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本周电子客票金额(元)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Sheet6!$A$2:$A$6</c:f>
              <c:strCache>
                <c:ptCount val="5"/>
                <c:pt idx="0">
                  <c:v>东客站</c:v>
                </c:pt>
                <c:pt idx="1">
                  <c:v>快速站</c:v>
                </c:pt>
                <c:pt idx="2">
                  <c:v>兴盛站</c:v>
                </c:pt>
                <c:pt idx="3">
                  <c:v>北站</c:v>
                </c:pt>
                <c:pt idx="4">
                  <c:v>县分公司</c:v>
                </c:pt>
              </c:strCache>
            </c:strRef>
          </c:cat>
          <c:val>
            <c:numRef>
              <c:f>Sheet6!$C$2:$C$6</c:f>
              <c:numCache>
                <c:formatCode>_-* #,##0_-;\-* #,##0_-;_-* "-"_-;_-@_-</c:formatCode>
                <c:ptCount val="5"/>
                <c:pt idx="0">
                  <c:v>456788</c:v>
                </c:pt>
                <c:pt idx="1">
                  <c:v>362804</c:v>
                </c:pt>
                <c:pt idx="2">
                  <c:v>444668</c:v>
                </c:pt>
                <c:pt idx="3">
                  <c:v>128107</c:v>
                </c:pt>
                <c:pt idx="4">
                  <c:v>221551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AB-4656-AFD1-56A1D1801C0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61831552"/>
        <c:axId val="161837440"/>
      </c:barChart>
      <c:catAx>
        <c:axId val="16183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400" baseline="0"/>
            </a:pPr>
            <a:endParaRPr lang="zh-CN"/>
          </a:p>
        </c:txPr>
        <c:crossAx val="161837440"/>
        <c:crosses val="autoZero"/>
        <c:auto val="1"/>
        <c:lblAlgn val="ctr"/>
        <c:lblOffset val="100"/>
        <c:noMultiLvlLbl val="0"/>
      </c:catAx>
      <c:valAx>
        <c:axId val="1618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-* #,##0_-;\-* #,##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16183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45428497624346"/>
          <c:y val="0.92201104025342795"/>
          <c:w val="0.64709130609608023"/>
          <c:h val="5.7546033249534626E-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 sz="1600" baseline="0"/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>
          <a:ea typeface="微软雅黑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14</xdr:col>
      <xdr:colOff>561975</xdr:colOff>
      <xdr:row>33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0</xdr:rowOff>
    </xdr:from>
    <xdr:to>
      <xdr:col>14</xdr:col>
      <xdr:colOff>609600</xdr:colOff>
      <xdr:row>32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9525</xdr:rowOff>
    </xdr:from>
    <xdr:to>
      <xdr:col>14</xdr:col>
      <xdr:colOff>638175</xdr:colOff>
      <xdr:row>32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0</xdr:row>
      <xdr:rowOff>66675</xdr:rowOff>
    </xdr:from>
    <xdr:to>
      <xdr:col>5</xdr:col>
      <xdr:colOff>342900</xdr:colOff>
      <xdr:row>33</xdr:row>
      <xdr:rowOff>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R26" sqref="Q26:R26"/>
    </sheetView>
  </sheetViews>
  <sheetFormatPr defaultRowHeight="13.5" x14ac:dyDescent="0.15"/>
  <cols>
    <col min="1" max="1" width="9" customWidth="1"/>
  </cols>
  <sheetData/>
  <phoneticPr fontId="1" type="noConversion"/>
  <pageMargins left="0.7" right="0.7" top="0.75" bottom="0.75" header="0.3" footer="0.3"/>
  <pageSetup paperSize="9"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H3" sqref="H3"/>
    </sheetView>
  </sheetViews>
  <sheetFormatPr defaultRowHeight="13.5" x14ac:dyDescent="0.15"/>
  <cols>
    <col min="1" max="1" width="14" customWidth="1"/>
    <col min="2" max="2" width="12.125" customWidth="1"/>
    <col min="3" max="3" width="19.5" customWidth="1"/>
    <col min="4" max="4" width="16.75" customWidth="1"/>
    <col min="6" max="6" width="11.25" customWidth="1"/>
    <col min="7" max="7" width="10.125" customWidth="1"/>
    <col min="8" max="9" width="9.625" customWidth="1"/>
  </cols>
  <sheetData>
    <row r="1" spans="1:8" ht="19.5" customHeight="1" x14ac:dyDescent="0.15">
      <c r="A1" s="58"/>
      <c r="B1" s="58"/>
      <c r="C1" s="58"/>
      <c r="D1" s="58"/>
      <c r="E1" s="12"/>
    </row>
    <row r="2" spans="1:8" ht="19.5" customHeight="1" x14ac:dyDescent="0.15">
      <c r="A2" s="59" t="s">
        <v>71</v>
      </c>
      <c r="B2" s="59"/>
      <c r="C2" s="59"/>
      <c r="D2" s="59"/>
      <c r="E2" s="12"/>
    </row>
    <row r="3" spans="1:8" ht="30" customHeight="1" x14ac:dyDescent="0.15">
      <c r="A3" s="15" t="s">
        <v>34</v>
      </c>
      <c r="B3" s="16" t="s">
        <v>57</v>
      </c>
      <c r="C3" s="17" t="s">
        <v>58</v>
      </c>
      <c r="D3" s="18" t="s">
        <v>33</v>
      </c>
      <c r="E3" s="13"/>
    </row>
    <row r="4" spans="1:8" ht="20.25" customHeight="1" x14ac:dyDescent="0.15">
      <c r="A4" s="19" t="s">
        <v>0</v>
      </c>
      <c r="B4" s="24">
        <f>关区窗口1!C2</f>
        <v>150.84</v>
      </c>
      <c r="C4" s="44">
        <f>关区窗口1!D2</f>
        <v>30.600000000000009</v>
      </c>
      <c r="D4" s="45">
        <f>关区窗口1!E2</f>
        <v>0.25449101796407192</v>
      </c>
      <c r="E4" s="41"/>
    </row>
    <row r="5" spans="1:8" ht="20.25" customHeight="1" x14ac:dyDescent="0.15">
      <c r="A5" s="20" t="s">
        <v>1</v>
      </c>
      <c r="B5" s="38">
        <f>关区窗口1!C3</f>
        <v>198.78</v>
      </c>
      <c r="C5" s="46">
        <f>关区窗口1!D3</f>
        <v>16.75</v>
      </c>
      <c r="D5" s="47">
        <f>关区窗口1!E3</f>
        <v>9.20177992638576E-2</v>
      </c>
      <c r="E5" s="40"/>
    </row>
    <row r="6" spans="1:8" ht="20.25" customHeight="1" x14ac:dyDescent="0.15">
      <c r="A6" s="20" t="s">
        <v>2</v>
      </c>
      <c r="B6" s="21">
        <f>关区窗口1!C4</f>
        <v>171.23</v>
      </c>
      <c r="C6" s="46">
        <f>关区窗口1!D4</f>
        <v>12.889999999999986</v>
      </c>
      <c r="D6" s="47">
        <f>关区窗口1!E4</f>
        <v>8.1407098648477866E-2</v>
      </c>
      <c r="E6" s="40"/>
    </row>
    <row r="7" spans="1:8" ht="20.25" customHeight="1" x14ac:dyDescent="0.15">
      <c r="A7" s="20" t="s">
        <v>49</v>
      </c>
      <c r="B7" s="38">
        <f>关区窗口1!C5</f>
        <v>139.94999999999999</v>
      </c>
      <c r="C7" s="46">
        <f>关区窗口1!D5</f>
        <v>27.469999999999985</v>
      </c>
      <c r="D7" s="47">
        <f>关区窗口1!E5</f>
        <v>0.24422119487908947</v>
      </c>
      <c r="E7" s="40"/>
    </row>
    <row r="8" spans="1:8" ht="20.25" customHeight="1" x14ac:dyDescent="0.15">
      <c r="A8" s="20" t="s">
        <v>11</v>
      </c>
      <c r="B8" s="38">
        <f>分公司!C2</f>
        <v>113.47</v>
      </c>
      <c r="C8" s="54">
        <f>分公司!D2</f>
        <v>-18.550000000000011</v>
      </c>
      <c r="D8" s="55">
        <f>分公司!E2</f>
        <v>-0.14050901378579012</v>
      </c>
      <c r="E8" s="40"/>
    </row>
    <row r="9" spans="1:8" ht="20.25" customHeight="1" x14ac:dyDescent="0.15">
      <c r="A9" s="20" t="s">
        <v>12</v>
      </c>
      <c r="B9" s="38">
        <f>分公司!C3</f>
        <v>62.61</v>
      </c>
      <c r="C9" s="54">
        <f>分公司!D3</f>
        <v>-7.3400000000000034</v>
      </c>
      <c r="D9" s="55">
        <f>分公司!E3</f>
        <v>-0.10493209435310941</v>
      </c>
      <c r="E9" s="39"/>
    </row>
    <row r="10" spans="1:8" ht="20.25" customHeight="1" x14ac:dyDescent="0.15">
      <c r="A10" s="20" t="s">
        <v>13</v>
      </c>
      <c r="B10" s="38">
        <f>分公司!C4</f>
        <v>56.91</v>
      </c>
      <c r="C10" s="54">
        <f>分公司!D4</f>
        <v>-2.5400000000000063</v>
      </c>
      <c r="D10" s="55">
        <f>分公司!E4</f>
        <v>-4.2724978973927775E-2</v>
      </c>
      <c r="E10" s="40"/>
    </row>
    <row r="11" spans="1:8" ht="20.25" customHeight="1" x14ac:dyDescent="0.15">
      <c r="A11" s="20" t="s">
        <v>14</v>
      </c>
      <c r="B11" s="21">
        <f>分公司!C5</f>
        <v>65.680000000000007</v>
      </c>
      <c r="C11" s="46">
        <f>分公司!D5</f>
        <v>3.8200000000000074</v>
      </c>
      <c r="D11" s="47">
        <f>分公司!E5</f>
        <v>6.1752344002586605E-2</v>
      </c>
      <c r="E11" s="40"/>
    </row>
    <row r="12" spans="1:8" ht="20.25" customHeight="1" x14ac:dyDescent="0.15">
      <c r="A12" s="20" t="s">
        <v>15</v>
      </c>
      <c r="B12" s="21">
        <f>分公司!C6</f>
        <v>14.25</v>
      </c>
      <c r="C12" s="48">
        <f>分公司!D6</f>
        <v>0.39000000000000057</v>
      </c>
      <c r="D12" s="47">
        <f>分公司!E6</f>
        <v>2.8138528138528181E-2</v>
      </c>
      <c r="E12" s="39"/>
    </row>
    <row r="13" spans="1:8" ht="20.25" customHeight="1" x14ac:dyDescent="0.15">
      <c r="A13" s="20" t="s">
        <v>16</v>
      </c>
      <c r="B13" s="38">
        <f>分公司!C7</f>
        <v>42.18</v>
      </c>
      <c r="C13" s="46">
        <f>分公司!D7</f>
        <v>0.81000000000000227</v>
      </c>
      <c r="D13" s="47">
        <f>分公司!E7</f>
        <v>1.9579405366207454E-2</v>
      </c>
      <c r="E13" s="40"/>
    </row>
    <row r="14" spans="1:8" ht="20.25" customHeight="1" x14ac:dyDescent="0.15">
      <c r="A14" s="20" t="s">
        <v>17</v>
      </c>
      <c r="B14" s="38">
        <f>分公司!C8</f>
        <v>40.33</v>
      </c>
      <c r="C14" s="46">
        <f>分公司!D8</f>
        <v>7.509999999999998</v>
      </c>
      <c r="D14" s="47">
        <f>分公司!E8</f>
        <v>0.22882388787324795</v>
      </c>
      <c r="E14" s="40"/>
      <c r="H14" s="37"/>
    </row>
    <row r="15" spans="1:8" ht="20.25" customHeight="1" x14ac:dyDescent="0.15">
      <c r="A15" s="20" t="s">
        <v>18</v>
      </c>
      <c r="B15" s="21">
        <f>分公司!C9</f>
        <v>39.44</v>
      </c>
      <c r="C15" s="46">
        <f>分公司!D9</f>
        <v>6.0799999999999983</v>
      </c>
      <c r="D15" s="47">
        <f>分公司!E9</f>
        <v>0.1822541966426858</v>
      </c>
      <c r="E15" s="40"/>
    </row>
    <row r="16" spans="1:8" ht="20.25" customHeight="1" x14ac:dyDescent="0.15">
      <c r="A16" s="20" t="s">
        <v>19</v>
      </c>
      <c r="B16" s="38">
        <f>分公司!C10</f>
        <v>40.049999999999997</v>
      </c>
      <c r="C16" s="46">
        <f>分公司!D10</f>
        <v>2.9599999999999937</v>
      </c>
      <c r="D16" s="47">
        <f>分公司!E10</f>
        <v>7.9805877595038918E-2</v>
      </c>
      <c r="E16" s="40"/>
    </row>
    <row r="17" spans="1:5" ht="20.25" customHeight="1" x14ac:dyDescent="0.15">
      <c r="A17" s="22" t="s">
        <v>20</v>
      </c>
      <c r="B17" s="25">
        <f>分公司!C11</f>
        <v>29.32</v>
      </c>
      <c r="C17" s="56">
        <f>分公司!D11</f>
        <v>-0.89000000000000057</v>
      </c>
      <c r="D17" s="57">
        <f>分公司!E11</f>
        <v>-2.9460443561734544E-2</v>
      </c>
      <c r="E17" s="42"/>
    </row>
    <row r="18" spans="1:5" ht="20.25" customHeight="1" x14ac:dyDescent="0.15">
      <c r="A18" s="22" t="s">
        <v>22</v>
      </c>
      <c r="B18" s="25">
        <f>分公司!C12</f>
        <v>10.220000000000001</v>
      </c>
      <c r="C18" s="49">
        <f>分公司!D12</f>
        <v>0.3100000000000005</v>
      </c>
      <c r="D18" s="50">
        <f>分公司!E12</f>
        <v>3.128153380423819E-2</v>
      </c>
      <c r="E18" s="42"/>
    </row>
    <row r="19" spans="1:5" ht="25.5" customHeight="1" thickBot="1" x14ac:dyDescent="0.2">
      <c r="A19" s="23" t="s">
        <v>35</v>
      </c>
      <c r="B19" s="26">
        <f>分公司!C14</f>
        <v>1175.2599999999998</v>
      </c>
      <c r="C19" s="51">
        <f>SUM(C4:C18)</f>
        <v>80.269999999999968</v>
      </c>
      <c r="D19" s="52">
        <f>分公司!E14</f>
        <v>7.3306605539776165E-2</v>
      </c>
      <c r="E19" s="43"/>
    </row>
  </sheetData>
  <mergeCells count="2">
    <mergeCell ref="A1:D1"/>
    <mergeCell ref="A2:D2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F37" sqref="F37"/>
    </sheetView>
  </sheetViews>
  <sheetFormatPr defaultRowHeight="13.5" x14ac:dyDescent="0.15"/>
  <cols>
    <col min="1" max="1" width="9" customWidth="1"/>
  </cols>
  <sheetData/>
  <phoneticPr fontId="1" type="noConversion"/>
  <pageMargins left="0.7" right="0.7" top="0.75" bottom="0.75" header="0.3" footer="0.3"/>
  <pageSetup paperSize="9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F39" sqref="F39"/>
    </sheetView>
  </sheetViews>
  <sheetFormatPr defaultRowHeight="13.5" x14ac:dyDescent="0.15"/>
  <cols>
    <col min="1" max="1" width="9" customWidth="1"/>
  </cols>
  <sheetData/>
  <phoneticPr fontId="1" type="noConversion"/>
  <pageMargins left="0.7" right="0.7" top="0.75" bottom="0.75" header="0.3" footer="0.3"/>
  <pageSetup paperSize="9" orientation="landscape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D39" sqref="D39"/>
    </sheetView>
  </sheetViews>
  <sheetFormatPr defaultRowHeight="13.5" x14ac:dyDescent="0.15"/>
  <cols>
    <col min="1" max="1" width="21.5" customWidth="1"/>
    <col min="2" max="2" width="20.375" customWidth="1"/>
    <col min="3" max="3" width="20" customWidth="1"/>
    <col min="4" max="4" width="22.375" customWidth="1"/>
    <col min="5" max="5" width="19" customWidth="1"/>
    <col min="6" max="6" width="16.375" customWidth="1"/>
    <col min="7" max="8" width="18.625" customWidth="1"/>
  </cols>
  <sheetData/>
  <phoneticPr fontId="1" type="noConversion"/>
  <pageMargins left="0.7" right="0.7" top="0.75" bottom="0.75" header="0.3" footer="0.3"/>
  <pageSetup paperSize="9" orientation="landscape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9"/>
  <sheetViews>
    <sheetView topLeftCell="A2" workbookViewId="0">
      <selection activeCell="F25" sqref="F25"/>
    </sheetView>
  </sheetViews>
  <sheetFormatPr defaultRowHeight="13.5" x14ac:dyDescent="0.15"/>
  <cols>
    <col min="1" max="1" width="19.5" customWidth="1"/>
    <col min="2" max="2" width="23.625" customWidth="1"/>
    <col min="3" max="3" width="14.625" customWidth="1"/>
    <col min="4" max="4" width="15" customWidth="1"/>
    <col min="7" max="7" width="16.25" customWidth="1"/>
  </cols>
  <sheetData>
    <row r="2" spans="2:7" x14ac:dyDescent="0.15">
      <c r="B2" s="8"/>
      <c r="C2" s="3"/>
      <c r="D2" s="7"/>
      <c r="G2" s="3"/>
    </row>
    <row r="3" spans="2:7" x14ac:dyDescent="0.15">
      <c r="B3" s="8"/>
      <c r="C3" s="3"/>
      <c r="D3" s="7"/>
      <c r="G3" s="3"/>
    </row>
    <row r="4" spans="2:7" x14ac:dyDescent="0.15">
      <c r="B4" s="8"/>
      <c r="C4" s="3"/>
      <c r="D4" s="7"/>
      <c r="G4" s="3"/>
    </row>
    <row r="5" spans="2:7" x14ac:dyDescent="0.15">
      <c r="B5" s="9"/>
      <c r="C5" s="3"/>
      <c r="D5" s="7"/>
      <c r="G5" s="3"/>
    </row>
    <row r="6" spans="2:7" x14ac:dyDescent="0.15">
      <c r="B6" s="1"/>
      <c r="D6" s="7"/>
      <c r="G6" s="4"/>
    </row>
    <row r="7" spans="2:7" x14ac:dyDescent="0.15">
      <c r="B7" s="1"/>
      <c r="D7" s="7"/>
      <c r="G7" s="4"/>
    </row>
    <row r="8" spans="2:7" x14ac:dyDescent="0.15">
      <c r="B8" s="1"/>
      <c r="D8" s="7"/>
      <c r="G8" s="4"/>
    </row>
    <row r="9" spans="2:7" x14ac:dyDescent="0.15">
      <c r="B9" s="1"/>
      <c r="D9" s="7"/>
      <c r="G9" s="4"/>
    </row>
    <row r="10" spans="2:7" x14ac:dyDescent="0.15">
      <c r="B10" s="1"/>
      <c r="D10" s="7"/>
      <c r="G10" s="4"/>
    </row>
    <row r="11" spans="2:7" x14ac:dyDescent="0.15">
      <c r="B11" s="1"/>
      <c r="D11" s="7"/>
      <c r="G11" s="4"/>
    </row>
    <row r="12" spans="2:7" x14ac:dyDescent="0.15">
      <c r="B12" s="1"/>
      <c r="D12" s="7"/>
      <c r="G12" s="4"/>
    </row>
    <row r="13" spans="2:7" x14ac:dyDescent="0.15">
      <c r="B13" s="1"/>
      <c r="D13" s="7"/>
      <c r="G13" s="4"/>
    </row>
    <row r="14" spans="2:7" x14ac:dyDescent="0.15">
      <c r="B14" s="1"/>
      <c r="D14" s="7"/>
      <c r="G14" s="4"/>
    </row>
    <row r="15" spans="2:7" x14ac:dyDescent="0.15">
      <c r="B15" s="1"/>
      <c r="D15" s="7"/>
      <c r="G15" s="4"/>
    </row>
    <row r="16" spans="2:7" x14ac:dyDescent="0.15">
      <c r="B16" s="1"/>
      <c r="D16" s="7"/>
      <c r="G16" s="4"/>
    </row>
    <row r="17" spans="2:7" x14ac:dyDescent="0.15">
      <c r="B17" s="1"/>
      <c r="D17" s="7"/>
      <c r="G17" s="4"/>
    </row>
    <row r="18" spans="2:7" x14ac:dyDescent="0.15">
      <c r="B18" s="1"/>
      <c r="D18" s="7"/>
      <c r="G18" s="4"/>
    </row>
    <row r="19" spans="2:7" x14ac:dyDescent="0.15">
      <c r="B19" s="1"/>
      <c r="D19" s="7"/>
      <c r="G19" s="4"/>
    </row>
    <row r="20" spans="2:7" x14ac:dyDescent="0.15">
      <c r="B20" s="1"/>
      <c r="D20" s="7"/>
      <c r="G20" s="4"/>
    </row>
    <row r="21" spans="2:7" x14ac:dyDescent="0.15">
      <c r="B21" s="1"/>
      <c r="D21" s="7"/>
      <c r="G21" s="4"/>
    </row>
    <row r="22" spans="2:7" x14ac:dyDescent="0.15">
      <c r="B22" s="1"/>
      <c r="D22" s="7"/>
      <c r="G22" s="4"/>
    </row>
    <row r="23" spans="2:7" x14ac:dyDescent="0.15">
      <c r="B23" s="1"/>
      <c r="D23" s="7"/>
      <c r="G23" s="4"/>
    </row>
    <row r="24" spans="2:7" x14ac:dyDescent="0.15">
      <c r="D24" s="7"/>
    </row>
    <row r="25" spans="2:7" x14ac:dyDescent="0.15">
      <c r="D25" s="7"/>
    </row>
    <row r="26" spans="2:7" x14ac:dyDescent="0.15">
      <c r="D26" s="7"/>
      <c r="G26" s="4"/>
    </row>
    <row r="27" spans="2:7" x14ac:dyDescent="0.15">
      <c r="B27" s="2"/>
      <c r="C27" s="2"/>
      <c r="D27" s="7"/>
      <c r="G27" s="4"/>
    </row>
    <row r="28" spans="2:7" x14ac:dyDescent="0.15">
      <c r="B28" s="2"/>
    </row>
    <row r="29" spans="2:7" x14ac:dyDescent="0.15">
      <c r="B29" s="2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C10" sqref="C10"/>
    </sheetView>
  </sheetViews>
  <sheetFormatPr defaultRowHeight="13.5" x14ac:dyDescent="0.15"/>
  <cols>
    <col min="1" max="1" width="21" customWidth="1"/>
    <col min="2" max="2" width="18.875" customWidth="1"/>
    <col min="3" max="3" width="20" customWidth="1"/>
    <col min="4" max="4" width="14.375" customWidth="1"/>
    <col min="5" max="5" width="11.625" customWidth="1"/>
  </cols>
  <sheetData>
    <row r="1" spans="1:13" x14ac:dyDescent="0.15">
      <c r="B1" t="s">
        <v>62</v>
      </c>
      <c r="C1" t="s">
        <v>56</v>
      </c>
      <c r="D1" t="s">
        <v>25</v>
      </c>
      <c r="E1" t="s">
        <v>24</v>
      </c>
      <c r="H1" t="s">
        <v>37</v>
      </c>
      <c r="I1" t="s">
        <v>40</v>
      </c>
      <c r="J1" t="s">
        <v>46</v>
      </c>
      <c r="K1" t="s">
        <v>50</v>
      </c>
      <c r="L1" t="s">
        <v>53</v>
      </c>
      <c r="M1" t="s">
        <v>61</v>
      </c>
    </row>
    <row r="2" spans="1:13" x14ac:dyDescent="0.15">
      <c r="A2" t="s">
        <v>0</v>
      </c>
      <c r="B2">
        <v>120.24</v>
      </c>
      <c r="C2">
        <v>150.84</v>
      </c>
      <c r="D2">
        <f t="shared" ref="D2:D6" si="0">C2-B2</f>
        <v>30.600000000000009</v>
      </c>
      <c r="E2" s="11">
        <f t="shared" ref="E2:E6" si="1">(C2-B2)/B2*100%</f>
        <v>0.25449101796407192</v>
      </c>
      <c r="H2">
        <v>548.79</v>
      </c>
      <c r="I2" s="14">
        <v>448.8</v>
      </c>
      <c r="J2">
        <v>493.12</v>
      </c>
      <c r="K2">
        <v>387.66</v>
      </c>
      <c r="L2">
        <v>390.65</v>
      </c>
      <c r="M2">
        <v>355.1</v>
      </c>
    </row>
    <row r="3" spans="1:13" x14ac:dyDescent="0.15">
      <c r="A3" t="s">
        <v>1</v>
      </c>
      <c r="B3" s="14">
        <v>182.03</v>
      </c>
      <c r="C3" s="14">
        <v>198.78</v>
      </c>
      <c r="D3">
        <f t="shared" si="0"/>
        <v>16.75</v>
      </c>
      <c r="E3" s="11">
        <f t="shared" si="1"/>
        <v>9.20177992638576E-2</v>
      </c>
      <c r="H3">
        <v>716.86</v>
      </c>
      <c r="I3" s="14">
        <v>493.46</v>
      </c>
      <c r="J3" s="14">
        <v>571.72</v>
      </c>
      <c r="K3" s="14">
        <v>511.74</v>
      </c>
      <c r="L3" s="14">
        <v>535.34</v>
      </c>
      <c r="M3" s="14">
        <v>429.2</v>
      </c>
    </row>
    <row r="4" spans="1:13" x14ac:dyDescent="0.15">
      <c r="A4" t="s">
        <v>2</v>
      </c>
      <c r="B4" s="14">
        <v>158.34</v>
      </c>
      <c r="C4" s="14">
        <v>171.23</v>
      </c>
      <c r="D4">
        <f t="shared" si="0"/>
        <v>12.889999999999986</v>
      </c>
      <c r="E4" s="11">
        <f t="shared" si="1"/>
        <v>8.1407098648477866E-2</v>
      </c>
      <c r="H4">
        <v>783.86</v>
      </c>
      <c r="I4" s="14">
        <v>560.62</v>
      </c>
      <c r="J4" s="14">
        <v>589.63</v>
      </c>
      <c r="K4" s="14">
        <v>450.36</v>
      </c>
      <c r="L4" s="14">
        <v>482.89</v>
      </c>
      <c r="M4" s="14">
        <v>437.75</v>
      </c>
    </row>
    <row r="5" spans="1:13" x14ac:dyDescent="0.15">
      <c r="A5" t="s">
        <v>3</v>
      </c>
      <c r="B5" s="14">
        <v>112.48</v>
      </c>
      <c r="C5" s="14">
        <v>139.94999999999999</v>
      </c>
      <c r="D5">
        <f t="shared" si="0"/>
        <v>27.469999999999985</v>
      </c>
      <c r="E5" s="11">
        <f t="shared" si="1"/>
        <v>0.24422119487908947</v>
      </c>
      <c r="H5">
        <v>529.21</v>
      </c>
      <c r="I5" s="14">
        <v>409.63</v>
      </c>
      <c r="J5" s="14">
        <v>422.91</v>
      </c>
      <c r="K5" s="14">
        <v>367.05</v>
      </c>
      <c r="L5" s="14">
        <v>404.84</v>
      </c>
      <c r="M5" s="14">
        <v>325.14999999999998</v>
      </c>
    </row>
    <row r="6" spans="1:13" x14ac:dyDescent="0.15">
      <c r="A6" t="s">
        <v>26</v>
      </c>
      <c r="B6" s="14">
        <f>SUM(B2:B5)</f>
        <v>573.09</v>
      </c>
      <c r="C6" s="14">
        <f>SUM(C2:C5)</f>
        <v>660.8</v>
      </c>
      <c r="D6">
        <f t="shared" si="0"/>
        <v>87.709999999999923</v>
      </c>
      <c r="E6" s="11">
        <f t="shared" si="1"/>
        <v>0.15304751435202135</v>
      </c>
      <c r="H6">
        <f>SUM(H2:H5)</f>
        <v>2578.7200000000003</v>
      </c>
      <c r="I6">
        <f>SUM(I2:I5)</f>
        <v>1912.5100000000002</v>
      </c>
      <c r="J6" s="14">
        <f>SUM(J2:J5)</f>
        <v>2077.38</v>
      </c>
      <c r="K6" s="14">
        <f>SUM(K2:K5)</f>
        <v>1716.8100000000002</v>
      </c>
      <c r="L6">
        <f>SUM(L2:L5)</f>
        <v>1813.72</v>
      </c>
    </row>
    <row r="8" spans="1:13" x14ac:dyDescent="0.15">
      <c r="B8" t="s">
        <v>47</v>
      </c>
    </row>
    <row r="19" spans="3:3" x14ac:dyDescent="0.15">
      <c r="C19">
        <v>113.35</v>
      </c>
    </row>
  </sheetData>
  <phoneticPr fontId="1" type="noConversion"/>
  <pageMargins left="0.7" right="0.7" top="0.75" bottom="0.75" header="0.3" footer="0.3"/>
  <pageSetup paperSize="9" orientation="portrait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D2" sqref="D2"/>
    </sheetView>
  </sheetViews>
  <sheetFormatPr defaultRowHeight="13.5" x14ac:dyDescent="0.15"/>
  <cols>
    <col min="1" max="1" width="9" customWidth="1"/>
    <col min="2" max="2" width="19.125" customWidth="1"/>
    <col min="3" max="3" width="17.5" customWidth="1"/>
    <col min="4" max="4" width="15" customWidth="1"/>
    <col min="5" max="5" width="14.25" customWidth="1"/>
    <col min="11" max="11" width="12.625" customWidth="1"/>
    <col min="12" max="12" width="10.875" customWidth="1"/>
    <col min="13" max="13" width="10.625" customWidth="1"/>
    <col min="14" max="14" width="10.875" customWidth="1"/>
    <col min="15" max="15" width="13.375" customWidth="1"/>
  </cols>
  <sheetData>
    <row r="1" spans="1:15" x14ac:dyDescent="0.15">
      <c r="B1" t="s">
        <v>63</v>
      </c>
      <c r="C1" t="s">
        <v>64</v>
      </c>
      <c r="D1" t="s">
        <v>25</v>
      </c>
      <c r="E1" t="s">
        <v>24</v>
      </c>
      <c r="I1" t="s">
        <v>37</v>
      </c>
      <c r="J1" t="s">
        <v>40</v>
      </c>
      <c r="K1" t="s">
        <v>45</v>
      </c>
      <c r="L1" t="s">
        <v>50</v>
      </c>
      <c r="M1" t="s">
        <v>39</v>
      </c>
      <c r="N1" t="s">
        <v>53</v>
      </c>
      <c r="O1" t="s">
        <v>60</v>
      </c>
    </row>
    <row r="2" spans="1:15" x14ac:dyDescent="0.15">
      <c r="A2" t="s">
        <v>11</v>
      </c>
      <c r="B2" s="10">
        <v>132.02000000000001</v>
      </c>
      <c r="C2" s="10">
        <v>113.47</v>
      </c>
      <c r="D2" s="35">
        <f>C2-B2</f>
        <v>-18.550000000000011</v>
      </c>
      <c r="E2" s="11">
        <f>(C2-B2)/B2*100%</f>
        <v>-0.14050901378579012</v>
      </c>
      <c r="I2">
        <v>508.81</v>
      </c>
      <c r="J2">
        <v>298.58999999999997</v>
      </c>
      <c r="K2" s="10">
        <v>295.88</v>
      </c>
      <c r="L2" s="10">
        <v>247.43</v>
      </c>
      <c r="M2" s="10">
        <v>60.08</v>
      </c>
      <c r="N2" s="10">
        <v>242.15</v>
      </c>
      <c r="O2" s="10">
        <v>238.54</v>
      </c>
    </row>
    <row r="3" spans="1:15" x14ac:dyDescent="0.15">
      <c r="A3" t="s">
        <v>12</v>
      </c>
      <c r="B3" s="10">
        <v>69.95</v>
      </c>
      <c r="C3" s="10">
        <v>62.61</v>
      </c>
      <c r="D3" s="36">
        <f t="shared" ref="D3:D14" si="0">C3-B3</f>
        <v>-7.3400000000000034</v>
      </c>
      <c r="E3" s="11">
        <f t="shared" ref="E3:E14" si="1">(C3-B3)/B3*100%</f>
        <v>-0.10493209435310941</v>
      </c>
      <c r="I3">
        <v>261.51</v>
      </c>
      <c r="J3">
        <v>167.51</v>
      </c>
      <c r="K3" s="10">
        <v>180.95</v>
      </c>
      <c r="L3" s="10">
        <v>167.35</v>
      </c>
      <c r="M3" s="10">
        <v>37.049999999999997</v>
      </c>
      <c r="N3" s="10">
        <v>164.88</v>
      </c>
      <c r="O3" s="10">
        <v>155.69999999999999</v>
      </c>
    </row>
    <row r="4" spans="1:15" x14ac:dyDescent="0.15">
      <c r="A4" t="s">
        <v>13</v>
      </c>
      <c r="B4" s="10">
        <v>59.45</v>
      </c>
      <c r="C4" s="10">
        <v>56.91</v>
      </c>
      <c r="D4" s="36">
        <f t="shared" si="0"/>
        <v>-2.5400000000000063</v>
      </c>
      <c r="E4" s="11">
        <f t="shared" si="1"/>
        <v>-4.2724978973927775E-2</v>
      </c>
      <c r="I4">
        <v>222.43</v>
      </c>
      <c r="J4">
        <v>136.06</v>
      </c>
      <c r="K4" s="10">
        <v>129.75</v>
      </c>
      <c r="L4" s="10">
        <v>109.16</v>
      </c>
      <c r="M4" s="10">
        <v>26.69</v>
      </c>
      <c r="N4" s="10">
        <v>110.28</v>
      </c>
      <c r="O4" s="10">
        <v>92.4</v>
      </c>
    </row>
    <row r="5" spans="1:15" x14ac:dyDescent="0.15">
      <c r="A5" t="s">
        <v>14</v>
      </c>
      <c r="B5" s="10">
        <v>61.86</v>
      </c>
      <c r="C5" s="10">
        <v>65.680000000000007</v>
      </c>
      <c r="D5" s="36">
        <f t="shared" si="0"/>
        <v>3.8200000000000074</v>
      </c>
      <c r="E5" s="11">
        <f t="shared" si="1"/>
        <v>6.1752344002586605E-2</v>
      </c>
      <c r="I5">
        <v>254.14</v>
      </c>
      <c r="J5">
        <v>144.96</v>
      </c>
      <c r="K5" s="10">
        <v>141.97999999999999</v>
      </c>
      <c r="L5" s="10">
        <v>117.43</v>
      </c>
      <c r="M5" s="10">
        <v>28.5</v>
      </c>
      <c r="N5" s="10">
        <v>121.96</v>
      </c>
      <c r="O5" s="10">
        <v>114.79</v>
      </c>
    </row>
    <row r="6" spans="1:15" x14ac:dyDescent="0.15">
      <c r="A6" t="s">
        <v>15</v>
      </c>
      <c r="B6" s="10">
        <v>13.86</v>
      </c>
      <c r="C6" s="10">
        <v>14.25</v>
      </c>
      <c r="D6" s="36">
        <f t="shared" si="0"/>
        <v>0.39000000000000057</v>
      </c>
      <c r="E6" s="11">
        <f t="shared" si="1"/>
        <v>2.8138528138528181E-2</v>
      </c>
      <c r="I6">
        <v>52.82</v>
      </c>
      <c r="J6">
        <v>55.6</v>
      </c>
      <c r="K6" s="10">
        <v>51.68</v>
      </c>
      <c r="L6" s="10">
        <v>48.02</v>
      </c>
      <c r="M6" s="10">
        <v>12.42</v>
      </c>
      <c r="N6" s="10">
        <v>48.89</v>
      </c>
      <c r="O6" s="10">
        <v>49.9</v>
      </c>
    </row>
    <row r="7" spans="1:15" x14ac:dyDescent="0.15">
      <c r="A7" t="s">
        <v>16</v>
      </c>
      <c r="B7" s="10">
        <v>41.37</v>
      </c>
      <c r="C7" s="10">
        <v>42.18</v>
      </c>
      <c r="D7" s="36">
        <f t="shared" si="0"/>
        <v>0.81000000000000227</v>
      </c>
      <c r="E7" s="11">
        <f t="shared" si="1"/>
        <v>1.9579405366207454E-2</v>
      </c>
      <c r="I7">
        <v>167.48</v>
      </c>
      <c r="J7">
        <v>93.12</v>
      </c>
      <c r="K7" s="10">
        <v>93.4</v>
      </c>
      <c r="L7" s="10">
        <v>76.02</v>
      </c>
      <c r="M7" s="10">
        <v>18.95</v>
      </c>
      <c r="N7" s="10">
        <v>80.42</v>
      </c>
      <c r="O7" s="10">
        <v>75.34</v>
      </c>
    </row>
    <row r="8" spans="1:15" x14ac:dyDescent="0.15">
      <c r="A8" t="s">
        <v>17</v>
      </c>
      <c r="B8" s="10">
        <v>32.82</v>
      </c>
      <c r="C8" s="10">
        <v>40.33</v>
      </c>
      <c r="D8" s="36">
        <f t="shared" si="0"/>
        <v>7.509999999999998</v>
      </c>
      <c r="E8" s="11">
        <f t="shared" si="1"/>
        <v>0.22882388787324795</v>
      </c>
      <c r="I8">
        <v>152.21</v>
      </c>
      <c r="J8">
        <v>98.58</v>
      </c>
      <c r="K8" s="10">
        <v>98.88</v>
      </c>
      <c r="L8" s="10">
        <v>74.319999999999993</v>
      </c>
      <c r="M8" s="10">
        <v>21.29</v>
      </c>
      <c r="N8" s="10">
        <v>86.69</v>
      </c>
      <c r="O8" s="10">
        <v>76.97</v>
      </c>
    </row>
    <row r="9" spans="1:15" x14ac:dyDescent="0.15">
      <c r="A9" t="s">
        <v>18</v>
      </c>
      <c r="B9" s="10">
        <v>33.36</v>
      </c>
      <c r="C9" s="10">
        <v>39.44</v>
      </c>
      <c r="D9" s="36">
        <f t="shared" si="0"/>
        <v>6.0799999999999983</v>
      </c>
      <c r="E9" s="11">
        <f t="shared" si="1"/>
        <v>0.1822541966426858</v>
      </c>
      <c r="I9">
        <v>121.16</v>
      </c>
      <c r="J9">
        <v>93.7</v>
      </c>
      <c r="K9" s="10">
        <v>78.319999999999993</v>
      </c>
      <c r="L9" s="10">
        <v>64.040000000000006</v>
      </c>
      <c r="M9" s="10">
        <v>17.760000000000002</v>
      </c>
      <c r="N9" s="10">
        <v>67.42</v>
      </c>
      <c r="O9" s="10">
        <v>60.34</v>
      </c>
    </row>
    <row r="10" spans="1:15" x14ac:dyDescent="0.15">
      <c r="A10" t="s">
        <v>19</v>
      </c>
      <c r="B10" s="10">
        <v>37.090000000000003</v>
      </c>
      <c r="C10" s="10">
        <v>40.049999999999997</v>
      </c>
      <c r="D10" s="36">
        <f t="shared" si="0"/>
        <v>2.9599999999999937</v>
      </c>
      <c r="E10" s="11">
        <f t="shared" si="1"/>
        <v>7.9805877595038918E-2</v>
      </c>
      <c r="I10">
        <v>154.11000000000001</v>
      </c>
      <c r="J10">
        <v>109.31</v>
      </c>
      <c r="K10" s="10">
        <v>107.53</v>
      </c>
      <c r="L10" s="10">
        <v>93.64</v>
      </c>
      <c r="M10" s="10">
        <v>23.53</v>
      </c>
      <c r="N10" s="10">
        <v>97.06</v>
      </c>
      <c r="O10" s="10">
        <v>89.77</v>
      </c>
    </row>
    <row r="11" spans="1:15" x14ac:dyDescent="0.15">
      <c r="A11" t="s">
        <v>20</v>
      </c>
      <c r="B11" s="10">
        <v>30.21</v>
      </c>
      <c r="C11" s="10">
        <v>29.32</v>
      </c>
      <c r="D11" s="36">
        <f t="shared" si="0"/>
        <v>-0.89000000000000057</v>
      </c>
      <c r="E11" s="11">
        <f t="shared" si="1"/>
        <v>-2.9460443561734544E-2</v>
      </c>
      <c r="I11" s="14">
        <v>101.8</v>
      </c>
      <c r="J11">
        <v>70.33</v>
      </c>
      <c r="K11" s="10">
        <v>72.63</v>
      </c>
      <c r="L11" s="10">
        <v>55.13</v>
      </c>
      <c r="M11" s="10">
        <v>14.97</v>
      </c>
      <c r="N11" s="10">
        <v>67.12</v>
      </c>
      <c r="O11" s="10">
        <v>52.46</v>
      </c>
    </row>
    <row r="12" spans="1:15" x14ac:dyDescent="0.15">
      <c r="A12" t="s">
        <v>22</v>
      </c>
      <c r="B12" s="10">
        <v>9.91</v>
      </c>
      <c r="C12" s="10">
        <v>10.220000000000001</v>
      </c>
      <c r="D12" s="36">
        <f t="shared" si="0"/>
        <v>0.3100000000000005</v>
      </c>
      <c r="E12" s="11">
        <f t="shared" si="1"/>
        <v>3.128153380423819E-2</v>
      </c>
      <c r="I12">
        <v>39.75</v>
      </c>
      <c r="J12">
        <v>35.65</v>
      </c>
      <c r="K12" s="10">
        <v>37.11</v>
      </c>
      <c r="L12" s="10">
        <v>31.8</v>
      </c>
      <c r="M12" s="10">
        <v>7.57</v>
      </c>
      <c r="N12" s="10">
        <v>33.61</v>
      </c>
      <c r="O12" s="10">
        <v>33.369999999999997</v>
      </c>
    </row>
    <row r="13" spans="1:15" s="29" customFormat="1" x14ac:dyDescent="0.15">
      <c r="B13" s="34">
        <f>SUM(B2:B12)</f>
        <v>521.90000000000009</v>
      </c>
      <c r="C13" s="32">
        <f>SUM(C2:C12)</f>
        <v>514.45999999999992</v>
      </c>
      <c r="D13" s="30">
        <f t="shared" si="0"/>
        <v>-7.4400000000001683</v>
      </c>
      <c r="E13" s="31">
        <f t="shared" si="1"/>
        <v>-1.4255604521939389E-2</v>
      </c>
      <c r="I13" s="29">
        <f t="shared" ref="I13:O13" si="2">SUM(I2:I12)</f>
        <v>2036.22</v>
      </c>
      <c r="J13" s="29">
        <f t="shared" si="2"/>
        <v>1303.4100000000001</v>
      </c>
      <c r="K13" s="32">
        <f t="shared" si="2"/>
        <v>1288.1099999999999</v>
      </c>
      <c r="L13" s="32">
        <f t="shared" si="2"/>
        <v>1084.3399999999997</v>
      </c>
      <c r="M13" s="32">
        <f t="shared" si="2"/>
        <v>268.80999999999995</v>
      </c>
      <c r="N13" s="32">
        <f t="shared" si="2"/>
        <v>1120.4799999999998</v>
      </c>
      <c r="O13" s="32">
        <f t="shared" si="2"/>
        <v>1039.58</v>
      </c>
    </row>
    <row r="14" spans="1:15" x14ac:dyDescent="0.15">
      <c r="A14" t="s">
        <v>36</v>
      </c>
      <c r="B14" s="10">
        <f>B13+关区窗口1!B6</f>
        <v>1094.9900000000002</v>
      </c>
      <c r="C14" s="27">
        <f>C13+关区窗口1!C6</f>
        <v>1175.2599999999998</v>
      </c>
      <c r="D14" s="28">
        <f t="shared" si="0"/>
        <v>80.269999999999527</v>
      </c>
      <c r="E14" s="11">
        <f t="shared" si="1"/>
        <v>7.3306605539776165E-2</v>
      </c>
      <c r="I14">
        <f>关区窗口1!H6+I13</f>
        <v>4614.9400000000005</v>
      </c>
      <c r="J14">
        <f>关区窗口1!I6+J13</f>
        <v>3215.92</v>
      </c>
      <c r="K14" s="27">
        <f>K13+关区窗口1!K6</f>
        <v>3004.92</v>
      </c>
      <c r="L14" s="27">
        <f>L13+关区窗口1!L6</f>
        <v>2898.0599999999995</v>
      </c>
      <c r="M14" s="27">
        <f>M13+关区窗口1!M6</f>
        <v>268.80999999999995</v>
      </c>
      <c r="N14" s="27">
        <f>N13+关区窗口1!N6</f>
        <v>1120.4799999999998</v>
      </c>
      <c r="O14" s="27">
        <f>O13+关区窗口1!O6</f>
        <v>1039.58</v>
      </c>
    </row>
    <row r="15" spans="1:15" x14ac:dyDescent="0.15">
      <c r="B15" s="1" t="s">
        <v>48</v>
      </c>
      <c r="D15" s="7"/>
    </row>
    <row r="16" spans="1:15" x14ac:dyDescent="0.15">
      <c r="B16" s="1"/>
      <c r="D16" s="7"/>
    </row>
    <row r="17" spans="2:4" x14ac:dyDescent="0.15">
      <c r="B17" s="1"/>
      <c r="C17" s="10"/>
      <c r="D17" s="7"/>
    </row>
    <row r="18" spans="2:4" x14ac:dyDescent="0.15">
      <c r="B18" s="1"/>
      <c r="C18" s="10"/>
      <c r="D18" s="7"/>
    </row>
    <row r="19" spans="2:4" x14ac:dyDescent="0.15">
      <c r="B19" s="1"/>
      <c r="C19" s="10"/>
      <c r="D19" s="7"/>
    </row>
    <row r="20" spans="2:4" x14ac:dyDescent="0.15">
      <c r="B20" s="1"/>
      <c r="C20" s="10"/>
      <c r="D20" s="7"/>
    </row>
    <row r="21" spans="2:4" x14ac:dyDescent="0.15">
      <c r="B21" s="1"/>
      <c r="C21" s="10"/>
      <c r="D21" s="7"/>
    </row>
    <row r="22" spans="2:4" x14ac:dyDescent="0.15">
      <c r="B22" s="1"/>
      <c r="C22" s="10"/>
      <c r="D22" s="7"/>
    </row>
    <row r="23" spans="2:4" x14ac:dyDescent="0.15">
      <c r="B23" s="2"/>
      <c r="C23" s="10"/>
    </row>
    <row r="24" spans="2:4" x14ac:dyDescent="0.15">
      <c r="C24" s="10"/>
    </row>
    <row r="25" spans="2:4" x14ac:dyDescent="0.15">
      <c r="C25" s="10"/>
    </row>
    <row r="26" spans="2:4" x14ac:dyDescent="0.15">
      <c r="C26" s="10"/>
    </row>
    <row r="27" spans="2:4" x14ac:dyDescent="0.15">
      <c r="C27" s="10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D15" sqref="D15"/>
    </sheetView>
  </sheetViews>
  <sheetFormatPr defaultRowHeight="13.5" x14ac:dyDescent="0.15"/>
  <cols>
    <col min="1" max="1" width="21" customWidth="1"/>
    <col min="2" max="2" width="18.875" customWidth="1"/>
    <col min="3" max="3" width="20" customWidth="1"/>
    <col min="4" max="4" width="23" customWidth="1"/>
    <col min="5" max="5" width="24.25" customWidth="1"/>
    <col min="7" max="7" width="13.375" customWidth="1"/>
    <col min="8" max="8" width="12.25" customWidth="1"/>
  </cols>
  <sheetData>
    <row r="1" spans="1:9" x14ac:dyDescent="0.15">
      <c r="B1" t="s">
        <v>65</v>
      </c>
      <c r="C1" t="s">
        <v>66</v>
      </c>
      <c r="E1" t="s">
        <v>38</v>
      </c>
      <c r="F1" t="s">
        <v>41</v>
      </c>
      <c r="G1" t="s">
        <v>45</v>
      </c>
      <c r="H1" t="s">
        <v>51</v>
      </c>
      <c r="I1" t="s">
        <v>54</v>
      </c>
    </row>
    <row r="2" spans="1:9" x14ac:dyDescent="0.15">
      <c r="A2" t="s">
        <v>4</v>
      </c>
      <c r="B2">
        <v>3324</v>
      </c>
      <c r="C2">
        <v>3362</v>
      </c>
      <c r="D2">
        <v>2543</v>
      </c>
      <c r="E2">
        <v>2745</v>
      </c>
      <c r="F2">
        <v>1102</v>
      </c>
      <c r="G2">
        <v>1644</v>
      </c>
      <c r="H2">
        <v>1208</v>
      </c>
      <c r="I2">
        <v>1655</v>
      </c>
    </row>
    <row r="3" spans="1:9" x14ac:dyDescent="0.15">
      <c r="A3" t="s">
        <v>1</v>
      </c>
      <c r="B3">
        <v>4838</v>
      </c>
      <c r="C3">
        <v>3536</v>
      </c>
      <c r="E3">
        <v>1863</v>
      </c>
      <c r="F3">
        <v>830</v>
      </c>
      <c r="G3">
        <v>936</v>
      </c>
      <c r="H3">
        <v>1134</v>
      </c>
      <c r="I3">
        <v>1369</v>
      </c>
    </row>
    <row r="4" spans="1:9" x14ac:dyDescent="0.15">
      <c r="A4" t="s">
        <v>5</v>
      </c>
      <c r="B4">
        <v>5431</v>
      </c>
      <c r="C4">
        <v>3595</v>
      </c>
      <c r="E4">
        <v>6687</v>
      </c>
      <c r="F4">
        <v>1863</v>
      </c>
      <c r="G4">
        <v>1268</v>
      </c>
      <c r="H4">
        <v>1586</v>
      </c>
      <c r="I4">
        <v>2153</v>
      </c>
    </row>
    <row r="5" spans="1:9" x14ac:dyDescent="0.15">
      <c r="A5" t="s">
        <v>6</v>
      </c>
      <c r="B5">
        <v>2246</v>
      </c>
      <c r="C5">
        <v>1858</v>
      </c>
      <c r="E5">
        <v>1987</v>
      </c>
      <c r="F5">
        <v>703</v>
      </c>
      <c r="G5">
        <v>317</v>
      </c>
      <c r="H5">
        <v>196</v>
      </c>
      <c r="I5">
        <v>210</v>
      </c>
    </row>
    <row r="6" spans="1:9" x14ac:dyDescent="0.15">
      <c r="A6" t="s">
        <v>23</v>
      </c>
      <c r="B6">
        <v>3368</v>
      </c>
      <c r="C6">
        <v>1916</v>
      </c>
      <c r="E6">
        <v>1198</v>
      </c>
      <c r="F6">
        <v>398</v>
      </c>
      <c r="G6">
        <v>623</v>
      </c>
      <c r="H6">
        <v>506</v>
      </c>
      <c r="I6">
        <v>533</v>
      </c>
    </row>
    <row r="7" spans="1:9" x14ac:dyDescent="0.15">
      <c r="A7" t="s">
        <v>27</v>
      </c>
      <c r="B7">
        <f>SUM(B2:B6)</f>
        <v>19207</v>
      </c>
      <c r="C7">
        <f>SUM(C2:C6)</f>
        <v>14267</v>
      </c>
      <c r="E7">
        <f>SUM(E2:E6)</f>
        <v>14480</v>
      </c>
      <c r="F7">
        <f>SUM(F2:F6)</f>
        <v>4896</v>
      </c>
      <c r="G7">
        <f>SUM(G2:G6)</f>
        <v>4788</v>
      </c>
      <c r="H7">
        <f>SUM(H2:H6)</f>
        <v>4630</v>
      </c>
      <c r="I7">
        <f>SUM(I2:I6)</f>
        <v>5920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E15" sqref="E15"/>
    </sheetView>
  </sheetViews>
  <sheetFormatPr defaultRowHeight="13.5" x14ac:dyDescent="0.15"/>
  <cols>
    <col min="1" max="1" width="12.875" customWidth="1"/>
    <col min="2" max="2" width="19" customWidth="1"/>
    <col min="3" max="3" width="20.625" customWidth="1"/>
    <col min="4" max="4" width="16.125" customWidth="1"/>
    <col min="5" max="5" width="13.875" customWidth="1"/>
    <col min="8" max="8" width="12.75" bestFit="1" customWidth="1"/>
    <col min="9" max="9" width="14" customWidth="1"/>
    <col min="10" max="10" width="16.375" customWidth="1"/>
    <col min="11" max="12" width="11.75" customWidth="1"/>
  </cols>
  <sheetData>
    <row r="1" spans="1:12" x14ac:dyDescent="0.15">
      <c r="B1" t="s">
        <v>67</v>
      </c>
      <c r="C1" t="s">
        <v>68</v>
      </c>
      <c r="H1" t="s">
        <v>38</v>
      </c>
      <c r="I1" t="s">
        <v>42</v>
      </c>
      <c r="J1" t="s">
        <v>44</v>
      </c>
      <c r="K1" t="s">
        <v>52</v>
      </c>
      <c r="L1" t="s">
        <v>55</v>
      </c>
    </row>
    <row r="2" spans="1:12" x14ac:dyDescent="0.15">
      <c r="A2" t="s">
        <v>7</v>
      </c>
      <c r="B2" s="5">
        <v>457012</v>
      </c>
      <c r="C2" s="5">
        <v>456788</v>
      </c>
      <c r="D2" s="6">
        <f>SUM(B2:C2)</f>
        <v>913800</v>
      </c>
      <c r="H2" s="5">
        <v>359486</v>
      </c>
      <c r="I2" s="33">
        <v>140673</v>
      </c>
      <c r="J2" s="5">
        <v>202916</v>
      </c>
      <c r="K2" s="5">
        <v>150725</v>
      </c>
      <c r="L2" s="5">
        <v>198404</v>
      </c>
    </row>
    <row r="3" spans="1:12" x14ac:dyDescent="0.15">
      <c r="A3" t="s">
        <v>8</v>
      </c>
      <c r="B3" s="5">
        <v>546792</v>
      </c>
      <c r="C3" s="5">
        <v>362804</v>
      </c>
      <c r="D3" s="6">
        <f t="shared" ref="D3:D7" si="0">SUM(B3:C3)</f>
        <v>909596</v>
      </c>
      <c r="H3" s="5">
        <v>155553</v>
      </c>
      <c r="I3" s="33">
        <v>56977</v>
      </c>
      <c r="J3" s="5">
        <v>57128</v>
      </c>
      <c r="K3" s="5">
        <v>79060</v>
      </c>
      <c r="L3" s="5">
        <v>94601</v>
      </c>
    </row>
    <row r="4" spans="1:12" x14ac:dyDescent="0.15">
      <c r="A4" t="s">
        <v>9</v>
      </c>
      <c r="B4" s="5">
        <v>697502</v>
      </c>
      <c r="C4" s="5">
        <v>444668</v>
      </c>
      <c r="D4" s="6">
        <f t="shared" si="0"/>
        <v>1142170</v>
      </c>
      <c r="H4" s="5">
        <v>707839</v>
      </c>
      <c r="I4" s="33">
        <v>191122</v>
      </c>
      <c r="J4" s="5">
        <v>128605</v>
      </c>
      <c r="K4" s="5">
        <v>167457</v>
      </c>
      <c r="L4" s="5">
        <v>239158</v>
      </c>
    </row>
    <row r="5" spans="1:12" x14ac:dyDescent="0.15">
      <c r="A5" t="s">
        <v>10</v>
      </c>
      <c r="B5" s="5">
        <v>159544</v>
      </c>
      <c r="C5" s="5">
        <v>128107</v>
      </c>
      <c r="D5" s="6">
        <f t="shared" si="0"/>
        <v>287651</v>
      </c>
      <c r="H5" s="5">
        <v>96326</v>
      </c>
      <c r="I5" s="33">
        <v>35731</v>
      </c>
      <c r="J5" s="5">
        <v>21130</v>
      </c>
      <c r="K5" s="5">
        <v>13115</v>
      </c>
      <c r="L5" s="5">
        <v>15502</v>
      </c>
    </row>
    <row r="6" spans="1:12" x14ac:dyDescent="0.15">
      <c r="A6" t="s">
        <v>21</v>
      </c>
      <c r="B6" s="5">
        <v>383180</v>
      </c>
      <c r="C6" s="5">
        <v>221551</v>
      </c>
      <c r="D6" s="6">
        <f t="shared" si="0"/>
        <v>604731</v>
      </c>
      <c r="H6" s="5">
        <v>119231</v>
      </c>
      <c r="I6" s="33">
        <v>34954</v>
      </c>
      <c r="J6" s="5">
        <v>54285</v>
      </c>
      <c r="K6" s="5">
        <v>44579</v>
      </c>
      <c r="L6" s="5">
        <v>54596</v>
      </c>
    </row>
    <row r="7" spans="1:12" x14ac:dyDescent="0.15">
      <c r="B7" s="6">
        <f>SUM(B2:B6)</f>
        <v>2244030</v>
      </c>
      <c r="C7" s="6">
        <f>SUM(C2:C6)</f>
        <v>1613918</v>
      </c>
      <c r="D7" s="6">
        <f t="shared" si="0"/>
        <v>3857948</v>
      </c>
      <c r="H7" s="6">
        <f>SUM(H2:H6)</f>
        <v>1438435</v>
      </c>
      <c r="I7" s="6">
        <f>SUM(I2:I6)</f>
        <v>459457</v>
      </c>
      <c r="J7" s="6">
        <f>SUM(J2:J6)</f>
        <v>464064</v>
      </c>
      <c r="K7" s="6">
        <f>SUM(K2:K6)</f>
        <v>454936</v>
      </c>
      <c r="L7" s="6">
        <f>SUM(L2:L6)</f>
        <v>602261</v>
      </c>
    </row>
    <row r="8" spans="1:12" x14ac:dyDescent="0.15">
      <c r="I8" t="s">
        <v>43</v>
      </c>
    </row>
    <row r="10" spans="1:12" x14ac:dyDescent="0.15">
      <c r="D10" s="2"/>
    </row>
    <row r="13" spans="1:12" x14ac:dyDescent="0.15">
      <c r="B13" t="s">
        <v>59</v>
      </c>
    </row>
    <row r="14" spans="1:12" x14ac:dyDescent="0.15">
      <c r="B14" t="s">
        <v>69</v>
      </c>
      <c r="C14" t="s">
        <v>70</v>
      </c>
      <c r="D14" t="s">
        <v>29</v>
      </c>
      <c r="E14" t="s">
        <v>30</v>
      </c>
    </row>
    <row r="15" spans="1:12" x14ac:dyDescent="0.15">
      <c r="A15" t="s">
        <v>28</v>
      </c>
      <c r="B15">
        <v>19207</v>
      </c>
      <c r="C15">
        <v>14267</v>
      </c>
      <c r="D15" s="6">
        <f>C15-B15</f>
        <v>-4940</v>
      </c>
      <c r="E15" s="11">
        <f>(C15-B15)/B15*100%</f>
        <v>-0.25719789660019782</v>
      </c>
      <c r="H15" s="33"/>
    </row>
    <row r="16" spans="1:12" x14ac:dyDescent="0.15">
      <c r="A16" t="s">
        <v>31</v>
      </c>
      <c r="B16">
        <v>1666</v>
      </c>
      <c r="C16">
        <v>1501</v>
      </c>
      <c r="D16" s="6">
        <f>C16-B16</f>
        <v>-165</v>
      </c>
      <c r="E16" s="11">
        <f>(C16-B16)/B16*100%</f>
        <v>-9.9039615846338538E-2</v>
      </c>
    </row>
    <row r="17" spans="1:8" x14ac:dyDescent="0.15">
      <c r="A17" t="s">
        <v>32</v>
      </c>
      <c r="B17" s="53">
        <v>2244030</v>
      </c>
      <c r="C17" s="53">
        <v>1613918</v>
      </c>
      <c r="D17" s="6">
        <f>C17-B17</f>
        <v>-630112</v>
      </c>
      <c r="E17" s="11">
        <f>(C17-B17)/B17*100%</f>
        <v>-0.28079482003360029</v>
      </c>
      <c r="H17" s="33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关区窗口</vt:lpstr>
      <vt:lpstr>分公司窗口</vt:lpstr>
      <vt:lpstr>电子销售数量统计</vt:lpstr>
      <vt:lpstr>电子售票金额统计</vt:lpstr>
      <vt:lpstr>Sheet3</vt:lpstr>
      <vt:lpstr>关区窗口1</vt:lpstr>
      <vt:lpstr>分公司</vt:lpstr>
      <vt:lpstr>Sheet4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fungj</dc:creator>
  <cp:lastModifiedBy>黄丽装</cp:lastModifiedBy>
  <cp:lastPrinted>2016-04-03T01:53:45Z</cp:lastPrinted>
  <dcterms:created xsi:type="dcterms:W3CDTF">2015-07-27T09:10:38Z</dcterms:created>
  <dcterms:modified xsi:type="dcterms:W3CDTF">2017-10-13T09:28:28Z</dcterms:modified>
</cp:coreProperties>
</file>