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夏弘宇\大二上课程\物理实验B1\实验记录表格\"/>
    </mc:Choice>
  </mc:AlternateContent>
  <xr:revisionPtr revIDLastSave="0" documentId="13_ncr:1_{D8398436-5B9E-4AF9-BEF3-1F594156C628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184243701" localSheetId="1">Sheet2!$A$3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3" l="1"/>
  <c r="P12" i="3"/>
  <c r="Q12" i="3"/>
  <c r="R12" i="3"/>
  <c r="S12" i="3"/>
  <c r="T12" i="3"/>
  <c r="U12" i="3"/>
  <c r="V12" i="3"/>
  <c r="W12" i="3"/>
  <c r="N12" i="3"/>
  <c r="D12" i="3"/>
  <c r="E12" i="3"/>
  <c r="F12" i="3"/>
  <c r="G12" i="3"/>
  <c r="H12" i="3"/>
  <c r="I12" i="3"/>
  <c r="J12" i="3"/>
  <c r="K12" i="3"/>
  <c r="C12" i="3"/>
  <c r="B12" i="3"/>
  <c r="C6" i="3"/>
  <c r="D6" i="3"/>
  <c r="E6" i="3"/>
  <c r="F6" i="3"/>
  <c r="G6" i="3"/>
  <c r="H6" i="3"/>
  <c r="I6" i="3"/>
  <c r="J6" i="3"/>
  <c r="K6" i="3"/>
  <c r="N6" i="3"/>
  <c r="O6" i="3"/>
  <c r="P6" i="3"/>
  <c r="Q6" i="3"/>
  <c r="R6" i="3"/>
  <c r="S6" i="3"/>
  <c r="T6" i="3"/>
  <c r="U6" i="3"/>
  <c r="V6" i="3"/>
  <c r="W6" i="3"/>
  <c r="B6" i="3"/>
  <c r="W10" i="3"/>
  <c r="V10" i="3"/>
  <c r="U10" i="3"/>
  <c r="T10" i="3"/>
  <c r="S10" i="3"/>
  <c r="R10" i="3"/>
  <c r="Q10" i="3"/>
  <c r="P10" i="3"/>
  <c r="O10" i="3"/>
  <c r="N10" i="3"/>
  <c r="O4" i="3"/>
  <c r="P4" i="3"/>
  <c r="Q4" i="3"/>
  <c r="R4" i="3"/>
  <c r="S4" i="3"/>
  <c r="T4" i="3"/>
  <c r="U4" i="3"/>
  <c r="V4" i="3"/>
  <c r="W4" i="3"/>
  <c r="N4" i="3"/>
  <c r="K10" i="3"/>
  <c r="J10" i="3"/>
  <c r="I10" i="3"/>
  <c r="H10" i="3"/>
  <c r="G10" i="3"/>
  <c r="F10" i="3"/>
  <c r="E10" i="3"/>
  <c r="D10" i="3"/>
  <c r="C10" i="3"/>
  <c r="B10" i="3"/>
  <c r="K4" i="3"/>
  <c r="C4" i="3"/>
  <c r="D4" i="3"/>
  <c r="E4" i="3"/>
  <c r="F4" i="3"/>
  <c r="G4" i="3"/>
  <c r="H4" i="3"/>
  <c r="I4" i="3"/>
  <c r="J4" i="3"/>
  <c r="B4" i="3"/>
  <c r="C11" i="2"/>
  <c r="D11" i="2"/>
  <c r="E11" i="2"/>
  <c r="F11" i="2"/>
  <c r="G11" i="2"/>
  <c r="H11" i="2"/>
  <c r="I11" i="2"/>
  <c r="J11" i="2"/>
  <c r="K11" i="2"/>
  <c r="B11" i="2"/>
  <c r="C6" i="2"/>
  <c r="D6" i="2"/>
  <c r="E6" i="2"/>
  <c r="F6" i="2"/>
  <c r="G6" i="2"/>
  <c r="H6" i="2"/>
  <c r="I6" i="2"/>
  <c r="J6" i="2"/>
  <c r="K6" i="2"/>
  <c r="B6" i="2"/>
  <c r="G1" i="2"/>
  <c r="B14" i="1"/>
  <c r="D14" i="1"/>
  <c r="F14" i="1"/>
  <c r="H14" i="1"/>
  <c r="J14" i="1"/>
  <c r="B15" i="1"/>
  <c r="D15" i="1"/>
  <c r="F15" i="1"/>
  <c r="H15" i="1"/>
  <c r="J15" i="1"/>
  <c r="B16" i="1"/>
  <c r="D16" i="1"/>
  <c r="F16" i="1"/>
  <c r="H16" i="1"/>
  <c r="J16" i="1"/>
  <c r="B17" i="1"/>
  <c r="D17" i="1"/>
  <c r="F17" i="1"/>
  <c r="H17" i="1"/>
  <c r="J17" i="1"/>
  <c r="B18" i="1"/>
  <c r="D18" i="1"/>
  <c r="F18" i="1"/>
  <c r="H18" i="1"/>
  <c r="J18" i="1"/>
  <c r="B19" i="1"/>
  <c r="D19" i="1"/>
  <c r="F19" i="1"/>
  <c r="H19" i="1"/>
  <c r="J19" i="1"/>
  <c r="B20" i="1"/>
  <c r="D20" i="1"/>
  <c r="F20" i="1"/>
  <c r="H20" i="1"/>
  <c r="J20" i="1"/>
  <c r="B21" i="1"/>
  <c r="D21" i="1"/>
  <c r="F21" i="1"/>
  <c r="H21" i="1"/>
  <c r="J21" i="1"/>
  <c r="B22" i="1"/>
  <c r="D22" i="1"/>
  <c r="F22" i="1"/>
  <c r="H22" i="1"/>
  <c r="J22" i="1"/>
  <c r="B23" i="1"/>
  <c r="C23" i="1"/>
  <c r="D23" i="1"/>
  <c r="E23" i="1"/>
  <c r="F23" i="1"/>
  <c r="G23" i="1"/>
  <c r="H23" i="1"/>
  <c r="I23" i="1"/>
  <c r="J23" i="1"/>
  <c r="D13" i="1"/>
  <c r="F13" i="1"/>
  <c r="H13" i="1"/>
  <c r="J13" i="1"/>
  <c r="B13" i="1"/>
</calcChain>
</file>

<file path=xl/sharedStrings.xml><?xml version="1.0" encoding="utf-8"?>
<sst xmlns="http://schemas.openxmlformats.org/spreadsheetml/2006/main" count="40" uniqueCount="9">
  <si>
    <t>序号</t>
  </si>
  <si>
    <r>
      <t>幅度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等线"/>
        <family val="3"/>
        <charset val="134"/>
        <scheme val="minor"/>
      </rPr>
      <t>°</t>
    </r>
  </si>
  <si>
    <r>
      <t>T</t>
    </r>
    <r>
      <rPr>
        <i/>
        <vertAlign val="subscript"/>
        <sz val="10.5"/>
        <color theme="1"/>
        <rFont val="Times New Roman"/>
        <family val="1"/>
      </rPr>
      <t>d</t>
    </r>
    <r>
      <rPr>
        <sz val="10.5"/>
        <color theme="1"/>
        <rFont val="Times New Roman"/>
        <family val="1"/>
      </rPr>
      <t>/s</t>
    </r>
  </si>
  <si>
    <r>
      <rPr>
        <sz val="10.5"/>
        <color theme="1"/>
        <rFont val="等线"/>
        <family val="3"/>
        <charset val="134"/>
      </rPr>
      <t>序号</t>
    </r>
  </si>
  <si>
    <r>
      <rPr>
        <sz val="10.5"/>
        <color theme="1"/>
        <rFont val="等线"/>
        <family val="3"/>
        <charset val="134"/>
      </rPr>
      <t>周期</t>
    </r>
    <r>
      <rPr>
        <sz val="10.5"/>
        <color theme="1"/>
        <rFont val="Times New Roman"/>
        <family val="1"/>
      </rPr>
      <t>/s</t>
    </r>
  </si>
  <si>
    <r>
      <rPr>
        <sz val="10.5"/>
        <color theme="1"/>
        <rFont val="等线"/>
        <family val="3"/>
        <charset val="134"/>
      </rPr>
      <t>幅度</t>
    </r>
    <r>
      <rPr>
        <sz val="10.5"/>
        <color theme="1"/>
        <rFont val="Times New Roman"/>
        <family val="1"/>
      </rPr>
      <t>/°</t>
    </r>
  </si>
  <si>
    <r>
      <rPr>
        <sz val="10.5"/>
        <color theme="1"/>
        <rFont val="等线"/>
        <family val="3"/>
        <charset val="134"/>
      </rPr>
      <t>角频率比</t>
    </r>
    <phoneticPr fontId="1" type="noConversion"/>
  </si>
  <si>
    <r>
      <rPr>
        <sz val="10.5"/>
        <color theme="1"/>
        <rFont val="等线"/>
        <family val="3"/>
        <charset val="134"/>
      </rPr>
      <t>平均相差</t>
    </r>
    <r>
      <rPr>
        <sz val="10.5"/>
        <color theme="1"/>
        <rFont val="Times New Roman"/>
        <family val="1"/>
      </rPr>
      <t>/°</t>
    </r>
  </si>
  <si>
    <r>
      <rPr>
        <sz val="10.5"/>
        <color theme="1"/>
        <rFont val="等线"/>
        <family val="2"/>
      </rPr>
      <t>相差理论值</t>
    </r>
    <r>
      <rPr>
        <sz val="10.5"/>
        <color theme="1"/>
        <rFont val="Times New Roman"/>
        <family val="1"/>
      </rPr>
      <t>/°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</si>
</sst>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theme="1"/>
      <name val="Times New Roman"/>
      <family val="1"/>
    </font>
    <font>
      <i/>
      <sz val="10.5"/>
      <color theme="1"/>
      <name val="Times New Roman"/>
      <family val="1"/>
    </font>
    <font>
      <i/>
      <vertAlign val="subscript"/>
      <sz val="10.5"/>
      <color theme="1"/>
      <name val="Times New Roman"/>
      <family val="1"/>
    </font>
    <font>
      <sz val="11"/>
      <color rgb="FF000000"/>
      <name val="Times New Roman"/>
      <family val="1"/>
    </font>
    <font>
      <sz val="10.5"/>
      <color theme="1"/>
      <name val="等线"/>
      <family val="3"/>
      <charset val="134"/>
    </font>
    <font>
      <sz val="11"/>
      <color theme="1"/>
      <name val="Times New Roman"/>
      <family val="1"/>
    </font>
    <font>
      <sz val="10.5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3" fontId="3" fillId="0" borderId="12" xfId="0" applyNumberFormat="1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80" fontId="3" fillId="0" borderId="15" xfId="0" applyNumberFormat="1" applyFont="1" applyBorder="1" applyAlignment="1">
      <alignment horizontal="center" vertical="center" wrapText="1"/>
    </xf>
    <xf numFmtId="180" fontId="3" fillId="0" borderId="2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80" fontId="3" fillId="0" borderId="2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80" fontId="8" fillId="0" borderId="0" xfId="0" applyNumberFormat="1" applyFont="1" applyAlignment="1">
      <alignment horizontal="center"/>
    </xf>
    <xf numFmtId="180" fontId="8" fillId="0" borderId="2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阻尼比的测量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(Sheet1!$A$13:$A$22,Sheet1!$C$13:$C$22,Sheet1!$E$13:$E$22,Sheet1!$G$13:$G$22,Sheet1!$I$13:$I$23)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0</c:v>
                </c:pt>
              </c:numCache>
            </c:numRef>
          </c:xVal>
          <c:yVal>
            <c:numRef>
              <c:f>(Sheet1!$B$13:$B$22,Sheet1!$D$13:$D$22,Sheet1!$F$13:$F$22,Sheet1!$H$13:$H$22,Sheet1!$J$13:$J$22)</c:f>
              <c:numCache>
                <c:formatCode>General</c:formatCode>
                <c:ptCount val="50"/>
                <c:pt idx="0">
                  <c:v>4.9344739331306915</c:v>
                </c:pt>
                <c:pt idx="1">
                  <c:v>4.9344739331306915</c:v>
                </c:pt>
                <c:pt idx="2">
                  <c:v>4.9272536851572051</c:v>
                </c:pt>
                <c:pt idx="3">
                  <c:v>4.9199809258281251</c:v>
                </c:pt>
                <c:pt idx="4">
                  <c:v>4.9126548857360524</c:v>
                </c:pt>
                <c:pt idx="5">
                  <c:v>4.9052747784384296</c:v>
                </c:pt>
                <c:pt idx="6">
                  <c:v>4.9052747784384296</c:v>
                </c:pt>
                <c:pt idx="7">
                  <c:v>4.8978397999509111</c:v>
                </c:pt>
                <c:pt idx="8">
                  <c:v>4.8903491282217537</c:v>
                </c:pt>
                <c:pt idx="9">
                  <c:v>4.8903491282217537</c:v>
                </c:pt>
                <c:pt idx="10">
                  <c:v>4.8751973232011512</c:v>
                </c:pt>
                <c:pt idx="11">
                  <c:v>4.8751973232011512</c:v>
                </c:pt>
                <c:pt idx="12">
                  <c:v>4.8675344504555822</c:v>
                </c:pt>
                <c:pt idx="13">
                  <c:v>4.8598124043616719</c:v>
                </c:pt>
                <c:pt idx="14">
                  <c:v>4.8598124043616719</c:v>
                </c:pt>
                <c:pt idx="15">
                  <c:v>4.8520302639196169</c:v>
                </c:pt>
                <c:pt idx="16">
                  <c:v>4.8441870864585912</c:v>
                </c:pt>
                <c:pt idx="17">
                  <c:v>4.8441870864585912</c:v>
                </c:pt>
                <c:pt idx="18">
                  <c:v>4.836281906951478</c:v>
                </c:pt>
                <c:pt idx="19">
                  <c:v>4.8283137373023015</c:v>
                </c:pt>
                <c:pt idx="20">
                  <c:v>4.8283137373023015</c:v>
                </c:pt>
                <c:pt idx="21">
                  <c:v>4.8121843553724171</c:v>
                </c:pt>
                <c:pt idx="22">
                  <c:v>4.8121843553724171</c:v>
                </c:pt>
                <c:pt idx="23">
                  <c:v>4.8040210447332568</c:v>
                </c:pt>
                <c:pt idx="24">
                  <c:v>4.7957905455967413</c:v>
                </c:pt>
                <c:pt idx="25">
                  <c:v>4.7957905455967413</c:v>
                </c:pt>
                <c:pt idx="26">
                  <c:v>4.7874917427820458</c:v>
                </c:pt>
                <c:pt idx="27">
                  <c:v>4.7791234931115296</c:v>
                </c:pt>
                <c:pt idx="28">
                  <c:v>4.7791234931115296</c:v>
                </c:pt>
                <c:pt idx="29">
                  <c:v>4.7706846244656651</c:v>
                </c:pt>
                <c:pt idx="30">
                  <c:v>4.7621739347977563</c:v>
                </c:pt>
                <c:pt idx="31">
                  <c:v>4.7621739347977563</c:v>
                </c:pt>
                <c:pt idx="32">
                  <c:v>4.7535901911063645</c:v>
                </c:pt>
                <c:pt idx="33">
                  <c:v>4.7449321283632502</c:v>
                </c:pt>
                <c:pt idx="34">
                  <c:v>4.7449321283632502</c:v>
                </c:pt>
                <c:pt idx="35">
                  <c:v>4.7361984483944957</c:v>
                </c:pt>
                <c:pt idx="36">
                  <c:v>4.7273878187123408</c:v>
                </c:pt>
                <c:pt idx="37">
                  <c:v>4.7273878187123408</c:v>
                </c:pt>
                <c:pt idx="38">
                  <c:v>4.7184988712950942</c:v>
                </c:pt>
                <c:pt idx="39">
                  <c:v>4.7095302013123339</c:v>
                </c:pt>
                <c:pt idx="40">
                  <c:v>4.7095302013123339</c:v>
                </c:pt>
                <c:pt idx="41">
                  <c:v>4.7004803657924166</c:v>
                </c:pt>
                <c:pt idx="42">
                  <c:v>4.6913478822291435</c:v>
                </c:pt>
                <c:pt idx="43">
                  <c:v>4.6913478822291435</c:v>
                </c:pt>
                <c:pt idx="44">
                  <c:v>4.6821312271242199</c:v>
                </c:pt>
                <c:pt idx="45">
                  <c:v>4.6728288344619058</c:v>
                </c:pt>
                <c:pt idx="46">
                  <c:v>4.6728288344619058</c:v>
                </c:pt>
                <c:pt idx="47">
                  <c:v>4.6728288344619058</c:v>
                </c:pt>
                <c:pt idx="48">
                  <c:v>4.6634390941120669</c:v>
                </c:pt>
                <c:pt idx="49">
                  <c:v>4.6539603501575231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4F-4D91-B355-2FD0358E2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606272"/>
        <c:axId val="1025606752"/>
      </c:scatterChart>
      <c:valAx>
        <c:axId val="102560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摆幅序号</a:t>
                </a:r>
                <a:r>
                  <a:rPr lang="en-US"/>
                  <a:t>j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06752"/>
        <c:crosses val="autoZero"/>
        <c:crossBetween val="midCat"/>
      </c:valAx>
      <c:valAx>
        <c:axId val="102560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最大摆幅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56062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阻尼档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</a:t>
            </a:r>
            <a:r>
              <a:rPr lang="zh-CN" altLang="zh-CN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阻尼比的测量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阻尼档2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Sheet2!$B$3:$K$3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Sheet2!$B$6:$K$6</c:f>
              <c:numCache>
                <c:formatCode>General</c:formatCode>
                <c:ptCount val="10"/>
                <c:pt idx="0">
                  <c:v>4.7535901911063645</c:v>
                </c:pt>
                <c:pt idx="1">
                  <c:v>4.6728288344619058</c:v>
                </c:pt>
                <c:pt idx="2">
                  <c:v>4.5951198501345898</c:v>
                </c:pt>
                <c:pt idx="3">
                  <c:v>4.5108595065168497</c:v>
                </c:pt>
                <c:pt idx="4">
                  <c:v>4.4188406077965983</c:v>
                </c:pt>
                <c:pt idx="5">
                  <c:v>4.3438054218536841</c:v>
                </c:pt>
                <c:pt idx="6">
                  <c:v>4.2626798770413155</c:v>
                </c:pt>
                <c:pt idx="7">
                  <c:v>4.1743872698956368</c:v>
                </c:pt>
                <c:pt idx="8">
                  <c:v>4.1108738641733114</c:v>
                </c:pt>
                <c:pt idx="9">
                  <c:v>4.0253516907351496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3B-43EA-8729-D75B82CEC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789536"/>
        <c:axId val="1018394832"/>
      </c:scatterChart>
      <c:valAx>
        <c:axId val="126678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摆幅序号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j</a:t>
                </a:r>
                <a:endParaRPr lang="zh-CN" altLang="zh-CN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8394832"/>
        <c:crosses val="autoZero"/>
        <c:crossBetween val="midCat"/>
      </c:valAx>
      <c:valAx>
        <c:axId val="1018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最大摆幅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lnθ</a:t>
                </a:r>
                <a:r>
                  <a:rPr lang="en-US" altLang="zh-CN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j</a:t>
                </a:r>
                <a:endParaRPr lang="zh-CN" altLang="zh-CN" sz="1000" b="0" i="0" u="none" strike="noStrike" kern="1200" baseline="-2500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678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阻尼档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</a:t>
            </a:r>
            <a:r>
              <a:rPr lang="zh-CN" altLang="zh-CN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</a:rPr>
              <a:t>阻尼比的测量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阻尼档4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_);[Red]\(#,##0.0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Sheet2!$B$8:$K$8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Sheet2!$B$11:$K$11</c:f>
              <c:numCache>
                <c:formatCode>General</c:formatCode>
                <c:ptCount val="10"/>
                <c:pt idx="0">
                  <c:v>4.7621739347977563</c:v>
                </c:pt>
                <c:pt idx="1">
                  <c:v>4.6249728132842707</c:v>
                </c:pt>
                <c:pt idx="2">
                  <c:v>4.4886363697321396</c:v>
                </c:pt>
                <c:pt idx="3">
                  <c:v>4.3438054218536841</c:v>
                </c:pt>
                <c:pt idx="4">
                  <c:v>4.1896547420264252</c:v>
                </c:pt>
                <c:pt idx="5">
                  <c:v>4.0430512678345503</c:v>
                </c:pt>
                <c:pt idx="6">
                  <c:v>3.912023005428146</c:v>
                </c:pt>
                <c:pt idx="7">
                  <c:v>3.784189633918261</c:v>
                </c:pt>
                <c:pt idx="8">
                  <c:v>3.6375861597263857</c:v>
                </c:pt>
                <c:pt idx="9">
                  <c:v>3.4657359027997265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3B-43EA-8729-D75B82CEC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789536"/>
        <c:axId val="1018394832"/>
      </c:scatterChart>
      <c:valAx>
        <c:axId val="126678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摆幅序号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j</a:t>
                </a:r>
                <a:endParaRPr lang="zh-CN" altLang="zh-CN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8394832"/>
        <c:crosses val="autoZero"/>
        <c:crossBetween val="midCat"/>
      </c:valAx>
      <c:valAx>
        <c:axId val="1018394832"/>
        <c:scaling>
          <c:orientation val="minMax"/>
          <c:min val="3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最大摆幅</a:t>
                </a: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lnθ</a:t>
                </a:r>
                <a:r>
                  <a:rPr lang="en-US" altLang="zh-CN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j</a:t>
                </a:r>
                <a:endParaRPr lang="zh-CN" altLang="zh-CN" sz="1000" b="0" i="0" u="none" strike="noStrike" kern="1200" baseline="-2500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678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幅频特性曲线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阻尼档2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(Sheet3!$B$4:$K$4,Sheet3!$B$10:$K$10)</c:f>
              <c:numCache>
                <c:formatCode>0.0000_ </c:formatCode>
                <c:ptCount val="20"/>
                <c:pt idx="0">
                  <c:v>1.1184992969326184</c:v>
                </c:pt>
                <c:pt idx="1">
                  <c:v>1.0318117656888695</c:v>
                </c:pt>
                <c:pt idx="2">
                  <c:v>1.0213045175657647</c:v>
                </c:pt>
                <c:pt idx="3">
                  <c:v>1.0164740232259266</c:v>
                </c:pt>
                <c:pt idx="4">
                  <c:v>1.0144177709874387</c:v>
                </c:pt>
                <c:pt idx="5">
                  <c:v>1.0130515517672536</c:v>
                </c:pt>
                <c:pt idx="6">
                  <c:v>1.0123698212478949</c:v>
                </c:pt>
                <c:pt idx="7">
                  <c:v>1.0096520499156856</c:v>
                </c:pt>
                <c:pt idx="8">
                  <c:v>1.0076232782145824</c:v>
                </c:pt>
                <c:pt idx="9">
                  <c:v>1.0056026432983769</c:v>
                </c:pt>
                <c:pt idx="10">
                  <c:v>1.00359009631379</c:v>
                </c:pt>
                <c:pt idx="11">
                  <c:v>0.99826247801882662</c:v>
                </c:pt>
                <c:pt idx="12">
                  <c:v>0.9936469976052652</c:v>
                </c:pt>
                <c:pt idx="13">
                  <c:v>0.98842414873480389</c:v>
                </c:pt>
                <c:pt idx="14">
                  <c:v>0.98197229397804919</c:v>
                </c:pt>
                <c:pt idx="15">
                  <c:v>0.97119532238500439</c:v>
                </c:pt>
                <c:pt idx="16">
                  <c:v>0.96682619175730822</c:v>
                </c:pt>
                <c:pt idx="17">
                  <c:v>0.95698572161219564</c:v>
                </c:pt>
                <c:pt idx="18">
                  <c:v>0.93789373714112934</c:v>
                </c:pt>
                <c:pt idx="19">
                  <c:v>0.91229930526038294</c:v>
                </c:pt>
              </c:numCache>
            </c:numRef>
          </c:xVal>
          <c:yVal>
            <c:numRef>
              <c:f>(Sheet3!$B$3:$K$3,Sheet3!$B$9:$K$9)</c:f>
              <c:numCache>
                <c:formatCode>General</c:formatCode>
                <c:ptCount val="20"/>
                <c:pt idx="0">
                  <c:v>15</c:v>
                </c:pt>
                <c:pt idx="1">
                  <c:v>55</c:v>
                </c:pt>
                <c:pt idx="2">
                  <c:v>78</c:v>
                </c:pt>
                <c:pt idx="3">
                  <c:v>103</c:v>
                </c:pt>
                <c:pt idx="4">
                  <c:v>117</c:v>
                </c:pt>
                <c:pt idx="5">
                  <c:v>136</c:v>
                </c:pt>
                <c:pt idx="6">
                  <c:v>151</c:v>
                </c:pt>
                <c:pt idx="7">
                  <c:v>155</c:v>
                </c:pt>
                <c:pt idx="8">
                  <c:v>157</c:v>
                </c:pt>
                <c:pt idx="9">
                  <c:v>155</c:v>
                </c:pt>
                <c:pt idx="10">
                  <c:v>152</c:v>
                </c:pt>
                <c:pt idx="11">
                  <c:v>139</c:v>
                </c:pt>
                <c:pt idx="12">
                  <c:v>125</c:v>
                </c:pt>
                <c:pt idx="13">
                  <c:v>108</c:v>
                </c:pt>
                <c:pt idx="14">
                  <c:v>91</c:v>
                </c:pt>
                <c:pt idx="15">
                  <c:v>69</c:v>
                </c:pt>
                <c:pt idx="16">
                  <c:v>62</c:v>
                </c:pt>
                <c:pt idx="17">
                  <c:v>50</c:v>
                </c:pt>
                <c:pt idx="18">
                  <c:v>35</c:v>
                </c:pt>
                <c:pt idx="19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0E-48F0-B620-82FBE8E1D9AC}"/>
            </c:ext>
          </c:extLst>
        </c:ser>
        <c:ser>
          <c:idx val="1"/>
          <c:order val="1"/>
          <c:tx>
            <c:v>阻尼档4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(Sheet3!$N$4:$W$4,Sheet3!$N$10:$W$10)</c:f>
              <c:numCache>
                <c:formatCode>0.0000_ </c:formatCode>
                <c:ptCount val="20"/>
                <c:pt idx="0">
                  <c:v>1.1194923371647509</c:v>
                </c:pt>
                <c:pt idx="1">
                  <c:v>1.0762501438837091</c:v>
                </c:pt>
                <c:pt idx="2">
                  <c:v>1.0529025200485831</c:v>
                </c:pt>
                <c:pt idx="3">
                  <c:v>1.0355111501372507</c:v>
                </c:pt>
                <c:pt idx="4">
                  <c:v>1.0221451774112942</c:v>
                </c:pt>
                <c:pt idx="5">
                  <c:v>1.0152481114368592</c:v>
                </c:pt>
                <c:pt idx="6">
                  <c:v>1.011154369052033</c:v>
                </c:pt>
                <c:pt idx="7">
                  <c:v>1.0057471264367817</c:v>
                </c:pt>
                <c:pt idx="8">
                  <c:v>1.0017294947732525</c:v>
                </c:pt>
                <c:pt idx="9">
                  <c:v>1.0003974076791391</c:v>
                </c:pt>
                <c:pt idx="10">
                  <c:v>0.99840590653578321</c:v>
                </c:pt>
                <c:pt idx="11">
                  <c:v>0.99444659692625603</c:v>
                </c:pt>
                <c:pt idx="12">
                  <c:v>0.98856616369870254</c:v>
                </c:pt>
                <c:pt idx="13">
                  <c:v>0.9827548668513556</c:v>
                </c:pt>
                <c:pt idx="14">
                  <c:v>0.97828199034422969</c:v>
                </c:pt>
                <c:pt idx="15">
                  <c:v>0.9719623392438147</c:v>
                </c:pt>
                <c:pt idx="16">
                  <c:v>0.96448570586501603</c:v>
                </c:pt>
                <c:pt idx="17">
                  <c:v>0.95834248480855111</c:v>
                </c:pt>
                <c:pt idx="18">
                  <c:v>0.94688338650058224</c:v>
                </c:pt>
                <c:pt idx="19">
                  <c:v>0.9129840419596027</c:v>
                </c:pt>
              </c:numCache>
            </c:numRef>
          </c:xVal>
          <c:yVal>
            <c:numRef>
              <c:f>(Sheet3!$N$3:$W$3,Sheet3!$N$9:$W$9)</c:f>
              <c:numCache>
                <c:formatCode>General</c:formatCode>
                <c:ptCount val="20"/>
                <c:pt idx="0">
                  <c:v>15</c:v>
                </c:pt>
                <c:pt idx="1">
                  <c:v>23</c:v>
                </c:pt>
                <c:pt idx="2">
                  <c:v>32</c:v>
                </c:pt>
                <c:pt idx="3">
                  <c:v>46</c:v>
                </c:pt>
                <c:pt idx="4">
                  <c:v>60</c:v>
                </c:pt>
                <c:pt idx="5">
                  <c:v>72</c:v>
                </c:pt>
                <c:pt idx="6">
                  <c:v>80</c:v>
                </c:pt>
                <c:pt idx="7">
                  <c:v>88</c:v>
                </c:pt>
                <c:pt idx="8">
                  <c:v>91</c:v>
                </c:pt>
                <c:pt idx="9">
                  <c:v>91</c:v>
                </c:pt>
                <c:pt idx="10">
                  <c:v>91</c:v>
                </c:pt>
                <c:pt idx="11">
                  <c:v>89</c:v>
                </c:pt>
                <c:pt idx="12">
                  <c:v>83</c:v>
                </c:pt>
                <c:pt idx="13">
                  <c:v>74</c:v>
                </c:pt>
                <c:pt idx="14">
                  <c:v>68</c:v>
                </c:pt>
                <c:pt idx="15">
                  <c:v>61</c:v>
                </c:pt>
                <c:pt idx="16">
                  <c:v>52</c:v>
                </c:pt>
                <c:pt idx="17">
                  <c:v>46</c:v>
                </c:pt>
                <c:pt idx="18">
                  <c:v>38</c:v>
                </c:pt>
                <c:pt idx="19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0E-48F0-B620-82FBE8E1D9A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69089952"/>
        <c:axId val="443905824"/>
      </c:scatterChart>
      <c:valAx>
        <c:axId val="1269089952"/>
        <c:scaling>
          <c:orientation val="minMax"/>
          <c:min val="0.85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000" b="0" i="0" u="none" strike="noStrike" baseline="0"/>
                  <a:t>ω/ω</a:t>
                </a:r>
                <a:r>
                  <a:rPr lang="en-US" altLang="zh-CN" sz="1000" b="0" i="0" u="none" strike="noStrike" baseline="0"/>
                  <a:t>0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905824"/>
        <c:crosses val="autoZero"/>
        <c:crossBetween val="midCat"/>
      </c:valAx>
      <c:valAx>
        <c:axId val="4439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 sz="1000" b="0" i="0" u="none" strike="noStrike" baseline="0"/>
                  <a:t>θ</a:t>
                </a:r>
                <a:r>
                  <a:rPr lang="en-US" altLang="zh-CN" sz="1000" b="0" i="0" u="none" strike="noStrike" baseline="0"/>
                  <a:t>m/°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908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相频特性曲线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阻尼档2实验值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(Sheet3!$B$4:$K$4,Sheet3!$B$10:$K$10)</c:f>
              <c:numCache>
                <c:formatCode>0.0000_ </c:formatCode>
                <c:ptCount val="20"/>
                <c:pt idx="0">
                  <c:v>1.1184992969326184</c:v>
                </c:pt>
                <c:pt idx="1">
                  <c:v>1.0318117656888695</c:v>
                </c:pt>
                <c:pt idx="2">
                  <c:v>1.0213045175657647</c:v>
                </c:pt>
                <c:pt idx="3">
                  <c:v>1.0164740232259266</c:v>
                </c:pt>
                <c:pt idx="4">
                  <c:v>1.0144177709874387</c:v>
                </c:pt>
                <c:pt idx="5">
                  <c:v>1.0130515517672536</c:v>
                </c:pt>
                <c:pt idx="6">
                  <c:v>1.0123698212478949</c:v>
                </c:pt>
                <c:pt idx="7">
                  <c:v>1.0096520499156856</c:v>
                </c:pt>
                <c:pt idx="8">
                  <c:v>1.0076232782145824</c:v>
                </c:pt>
                <c:pt idx="9">
                  <c:v>1.0056026432983769</c:v>
                </c:pt>
                <c:pt idx="10">
                  <c:v>1.00359009631379</c:v>
                </c:pt>
                <c:pt idx="11">
                  <c:v>0.99826247801882662</c:v>
                </c:pt>
                <c:pt idx="12">
                  <c:v>0.9936469976052652</c:v>
                </c:pt>
                <c:pt idx="13">
                  <c:v>0.98842414873480389</c:v>
                </c:pt>
                <c:pt idx="14">
                  <c:v>0.98197229397804919</c:v>
                </c:pt>
                <c:pt idx="15">
                  <c:v>0.97119532238500439</c:v>
                </c:pt>
                <c:pt idx="16">
                  <c:v>0.96682619175730822</c:v>
                </c:pt>
                <c:pt idx="17">
                  <c:v>0.95698572161219564</c:v>
                </c:pt>
                <c:pt idx="18">
                  <c:v>0.93789373714112934</c:v>
                </c:pt>
                <c:pt idx="19">
                  <c:v>0.91229930526038294</c:v>
                </c:pt>
              </c:numCache>
            </c:numRef>
          </c:xVal>
          <c:yVal>
            <c:numRef>
              <c:f>(Sheet3!$B$5:$K$5,Sheet3!$B$11:$K$11)</c:f>
              <c:numCache>
                <c:formatCode>General</c:formatCode>
                <c:ptCount val="20"/>
                <c:pt idx="0">
                  <c:v>171.25</c:v>
                </c:pt>
                <c:pt idx="1">
                  <c:v>158.5</c:v>
                </c:pt>
                <c:pt idx="2">
                  <c:v>149</c:v>
                </c:pt>
                <c:pt idx="3">
                  <c:v>138.5</c:v>
                </c:pt>
                <c:pt idx="4">
                  <c:v>131.5</c:v>
                </c:pt>
                <c:pt idx="5">
                  <c:v>118</c:v>
                </c:pt>
                <c:pt idx="6">
                  <c:v>106</c:v>
                </c:pt>
                <c:pt idx="7">
                  <c:v>98.5</c:v>
                </c:pt>
                <c:pt idx="8">
                  <c:v>90</c:v>
                </c:pt>
                <c:pt idx="9">
                  <c:v>81</c:v>
                </c:pt>
                <c:pt idx="10">
                  <c:v>74.75</c:v>
                </c:pt>
                <c:pt idx="11">
                  <c:v>62</c:v>
                </c:pt>
                <c:pt idx="12">
                  <c:v>52</c:v>
                </c:pt>
                <c:pt idx="13">
                  <c:v>44</c:v>
                </c:pt>
                <c:pt idx="14">
                  <c:v>36.5</c:v>
                </c:pt>
                <c:pt idx="15">
                  <c:v>26.5</c:v>
                </c:pt>
                <c:pt idx="16">
                  <c:v>22.5</c:v>
                </c:pt>
                <c:pt idx="17">
                  <c:v>18.5</c:v>
                </c:pt>
                <c:pt idx="18">
                  <c:v>14</c:v>
                </c:pt>
                <c:pt idx="1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0E-48F0-B620-82FBE8E1D9AC}"/>
            </c:ext>
          </c:extLst>
        </c:ser>
        <c:ser>
          <c:idx val="1"/>
          <c:order val="1"/>
          <c:tx>
            <c:v>阻尼档4实验值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(Sheet3!$N$4:$W$4,Sheet3!$N$10:$W$10)</c:f>
              <c:numCache>
                <c:formatCode>0.0000_ </c:formatCode>
                <c:ptCount val="20"/>
                <c:pt idx="0">
                  <c:v>1.1194923371647509</c:v>
                </c:pt>
                <c:pt idx="1">
                  <c:v>1.0762501438837091</c:v>
                </c:pt>
                <c:pt idx="2">
                  <c:v>1.0529025200485831</c:v>
                </c:pt>
                <c:pt idx="3">
                  <c:v>1.0355111501372507</c:v>
                </c:pt>
                <c:pt idx="4">
                  <c:v>1.0221451774112942</c:v>
                </c:pt>
                <c:pt idx="5">
                  <c:v>1.0152481114368592</c:v>
                </c:pt>
                <c:pt idx="6">
                  <c:v>1.011154369052033</c:v>
                </c:pt>
                <c:pt idx="7">
                  <c:v>1.0057471264367817</c:v>
                </c:pt>
                <c:pt idx="8">
                  <c:v>1.0017294947732525</c:v>
                </c:pt>
                <c:pt idx="9">
                  <c:v>1.0003974076791391</c:v>
                </c:pt>
                <c:pt idx="10">
                  <c:v>0.99840590653578321</c:v>
                </c:pt>
                <c:pt idx="11">
                  <c:v>0.99444659692625603</c:v>
                </c:pt>
                <c:pt idx="12">
                  <c:v>0.98856616369870254</c:v>
                </c:pt>
                <c:pt idx="13">
                  <c:v>0.9827548668513556</c:v>
                </c:pt>
                <c:pt idx="14">
                  <c:v>0.97828199034422969</c:v>
                </c:pt>
                <c:pt idx="15">
                  <c:v>0.9719623392438147</c:v>
                </c:pt>
                <c:pt idx="16">
                  <c:v>0.96448570586501603</c:v>
                </c:pt>
                <c:pt idx="17">
                  <c:v>0.95834248480855111</c:v>
                </c:pt>
                <c:pt idx="18">
                  <c:v>0.94688338650058224</c:v>
                </c:pt>
                <c:pt idx="19">
                  <c:v>0.9129840419596027</c:v>
                </c:pt>
              </c:numCache>
            </c:numRef>
          </c:xVal>
          <c:yVal>
            <c:numRef>
              <c:f>(Sheet3!$N$5:$W$5,Sheet3!$N$11:$W$11)</c:f>
              <c:numCache>
                <c:formatCode>General</c:formatCode>
                <c:ptCount val="20"/>
                <c:pt idx="0">
                  <c:v>166</c:v>
                </c:pt>
                <c:pt idx="1">
                  <c:v>159.5</c:v>
                </c:pt>
                <c:pt idx="2">
                  <c:v>156.25</c:v>
                </c:pt>
                <c:pt idx="3">
                  <c:v>149</c:v>
                </c:pt>
                <c:pt idx="4">
                  <c:v>137.25</c:v>
                </c:pt>
                <c:pt idx="5">
                  <c:v>127</c:v>
                </c:pt>
                <c:pt idx="6">
                  <c:v>117.5</c:v>
                </c:pt>
                <c:pt idx="7">
                  <c:v>104.5</c:v>
                </c:pt>
                <c:pt idx="8">
                  <c:v>92.5</c:v>
                </c:pt>
                <c:pt idx="9">
                  <c:v>90</c:v>
                </c:pt>
                <c:pt idx="10">
                  <c:v>83.75</c:v>
                </c:pt>
                <c:pt idx="11">
                  <c:v>75.5</c:v>
                </c:pt>
                <c:pt idx="12">
                  <c:v>64.5</c:v>
                </c:pt>
                <c:pt idx="13">
                  <c:v>54</c:v>
                </c:pt>
                <c:pt idx="14">
                  <c:v>46.25</c:v>
                </c:pt>
                <c:pt idx="15">
                  <c:v>39.5</c:v>
                </c:pt>
                <c:pt idx="16">
                  <c:v>33</c:v>
                </c:pt>
                <c:pt idx="17">
                  <c:v>29</c:v>
                </c:pt>
                <c:pt idx="18">
                  <c:v>23.5</c:v>
                </c:pt>
                <c:pt idx="19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0E-48F0-B620-82FBE8E1D9AC}"/>
            </c:ext>
          </c:extLst>
        </c:ser>
        <c:ser>
          <c:idx val="3"/>
          <c:order val="2"/>
          <c:tx>
            <c:v>阻尼档2理论值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(Sheet3!$B$4:$K$4,Sheet3!$B$10:$K$10)</c:f>
              <c:numCache>
                <c:formatCode>0.0000_ </c:formatCode>
                <c:ptCount val="20"/>
                <c:pt idx="0">
                  <c:v>1.1184992969326184</c:v>
                </c:pt>
                <c:pt idx="1">
                  <c:v>1.0318117656888695</c:v>
                </c:pt>
                <c:pt idx="2">
                  <c:v>1.0213045175657647</c:v>
                </c:pt>
                <c:pt idx="3">
                  <c:v>1.0164740232259266</c:v>
                </c:pt>
                <c:pt idx="4">
                  <c:v>1.0144177709874387</c:v>
                </c:pt>
                <c:pt idx="5">
                  <c:v>1.0130515517672536</c:v>
                </c:pt>
                <c:pt idx="6">
                  <c:v>1.0123698212478949</c:v>
                </c:pt>
                <c:pt idx="7">
                  <c:v>1.0096520499156856</c:v>
                </c:pt>
                <c:pt idx="8">
                  <c:v>1.0076232782145824</c:v>
                </c:pt>
                <c:pt idx="9">
                  <c:v>1.0056026432983769</c:v>
                </c:pt>
                <c:pt idx="10">
                  <c:v>1.00359009631379</c:v>
                </c:pt>
                <c:pt idx="11">
                  <c:v>0.99826247801882662</c:v>
                </c:pt>
                <c:pt idx="12">
                  <c:v>0.9936469976052652</c:v>
                </c:pt>
                <c:pt idx="13">
                  <c:v>0.98842414873480389</c:v>
                </c:pt>
                <c:pt idx="14">
                  <c:v>0.98197229397804919</c:v>
                </c:pt>
                <c:pt idx="15">
                  <c:v>0.97119532238500439</c:v>
                </c:pt>
                <c:pt idx="16">
                  <c:v>0.96682619175730822</c:v>
                </c:pt>
                <c:pt idx="17">
                  <c:v>0.95698572161219564</c:v>
                </c:pt>
                <c:pt idx="18">
                  <c:v>0.93789373714112934</c:v>
                </c:pt>
                <c:pt idx="19">
                  <c:v>0.91229930526038294</c:v>
                </c:pt>
              </c:numCache>
            </c:numRef>
          </c:xVal>
          <c:yVal>
            <c:numRef>
              <c:f>(Sheet3!$B$6:$K$6,Sheet3!$B$12:$K$12)</c:f>
              <c:numCache>
                <c:formatCode>0.0000_ </c:formatCode>
                <c:ptCount val="20"/>
                <c:pt idx="0">
                  <c:v>173.42749473729791</c:v>
                </c:pt>
                <c:pt idx="1">
                  <c:v>157.56837681636105</c:v>
                </c:pt>
                <c:pt idx="2">
                  <c:v>148.47885166069784</c:v>
                </c:pt>
                <c:pt idx="3">
                  <c:v>141.64607744874104</c:v>
                </c:pt>
                <c:pt idx="4">
                  <c:v>137.91084668399151</c:v>
                </c:pt>
                <c:pt idx="5">
                  <c:v>135.08302063045704</c:v>
                </c:pt>
                <c:pt idx="6">
                  <c:v>133.55633554339926</c:v>
                </c:pt>
                <c:pt idx="7">
                  <c:v>126.60940210973578</c:v>
                </c:pt>
                <c:pt idx="8">
                  <c:v>120.42800319209644</c:v>
                </c:pt>
                <c:pt idx="9">
                  <c:v>113.36926485970429</c:v>
                </c:pt>
                <c:pt idx="10">
                  <c:v>105.49140371722335</c:v>
                </c:pt>
                <c:pt idx="11">
                  <c:v>82.33971821669401</c:v>
                </c:pt>
                <c:pt idx="12">
                  <c:v>63.760754046483321</c:v>
                </c:pt>
                <c:pt idx="13">
                  <c:v>47.996432967404125</c:v>
                </c:pt>
                <c:pt idx="14">
                  <c:v>35.401536766004853</c:v>
                </c:pt>
                <c:pt idx="15">
                  <c:v>23.860994544731422</c:v>
                </c:pt>
                <c:pt idx="16">
                  <c:v>20.966347631839469</c:v>
                </c:pt>
                <c:pt idx="17">
                  <c:v>16.382810499695076</c:v>
                </c:pt>
                <c:pt idx="18">
                  <c:v>11.393586683707444</c:v>
                </c:pt>
                <c:pt idx="19">
                  <c:v>8.0073380872102344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50-429A-A5E8-0AB4438636F2}"/>
            </c:ext>
          </c:extLst>
        </c:ser>
        <c:ser>
          <c:idx val="2"/>
          <c:order val="3"/>
          <c:tx>
            <c:v>阻尼档4理论值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(Sheet3!$N$4:$W$4,Sheet3!$N$10:$W$10)</c:f>
              <c:numCache>
                <c:formatCode>0.0000_ </c:formatCode>
                <c:ptCount val="20"/>
                <c:pt idx="0">
                  <c:v>1.1194923371647509</c:v>
                </c:pt>
                <c:pt idx="1">
                  <c:v>1.0762501438837091</c:v>
                </c:pt>
                <c:pt idx="2">
                  <c:v>1.0529025200485831</c:v>
                </c:pt>
                <c:pt idx="3">
                  <c:v>1.0355111501372507</c:v>
                </c:pt>
                <c:pt idx="4">
                  <c:v>1.0221451774112942</c:v>
                </c:pt>
                <c:pt idx="5">
                  <c:v>1.0152481114368592</c:v>
                </c:pt>
                <c:pt idx="6">
                  <c:v>1.011154369052033</c:v>
                </c:pt>
                <c:pt idx="7">
                  <c:v>1.0057471264367817</c:v>
                </c:pt>
                <c:pt idx="8">
                  <c:v>1.0017294947732525</c:v>
                </c:pt>
                <c:pt idx="9">
                  <c:v>1.0003974076791391</c:v>
                </c:pt>
                <c:pt idx="10">
                  <c:v>0.99840590653578321</c:v>
                </c:pt>
                <c:pt idx="11">
                  <c:v>0.99444659692625603</c:v>
                </c:pt>
                <c:pt idx="12">
                  <c:v>0.98856616369870254</c:v>
                </c:pt>
                <c:pt idx="13">
                  <c:v>0.9827548668513556</c:v>
                </c:pt>
                <c:pt idx="14">
                  <c:v>0.97828199034422969</c:v>
                </c:pt>
                <c:pt idx="15">
                  <c:v>0.9719623392438147</c:v>
                </c:pt>
                <c:pt idx="16">
                  <c:v>0.96448570586501603</c:v>
                </c:pt>
                <c:pt idx="17">
                  <c:v>0.95834248480855111</c:v>
                </c:pt>
                <c:pt idx="18">
                  <c:v>0.94688338650058224</c:v>
                </c:pt>
                <c:pt idx="19">
                  <c:v>0.9129840419596027</c:v>
                </c:pt>
              </c:numCache>
            </c:numRef>
          </c:xVal>
          <c:yVal>
            <c:numRef>
              <c:f>(Sheet3!$N$6:$W$6,Sheet3!$N$11:$W$11)</c:f>
              <c:numCache>
                <c:formatCode>0.0000_ </c:formatCode>
                <c:ptCount val="20"/>
                <c:pt idx="0">
                  <c:v>173.47893651426267</c:v>
                </c:pt>
                <c:pt idx="1">
                  <c:v>170.02925236721757</c:v>
                </c:pt>
                <c:pt idx="2">
                  <c:v>165.92549818645625</c:v>
                </c:pt>
                <c:pt idx="3">
                  <c:v>159.67223359131182</c:v>
                </c:pt>
                <c:pt idx="4">
                  <c:v>149.44805631704384</c:v>
                </c:pt>
                <c:pt idx="5">
                  <c:v>139.48985057281078</c:v>
                </c:pt>
                <c:pt idx="6">
                  <c:v>130.62691492990871</c:v>
                </c:pt>
                <c:pt idx="7">
                  <c:v>113.9035574516696</c:v>
                </c:pt>
                <c:pt idx="8">
                  <c:v>97.612258373767148</c:v>
                </c:pt>
                <c:pt idx="9">
                  <c:v>91.760306771522281</c:v>
                </c:pt>
                <c:pt idx="10" formatCode="General">
                  <c:v>83.75</c:v>
                </c:pt>
                <c:pt idx="11" formatCode="General">
                  <c:v>75.5</c:v>
                </c:pt>
                <c:pt idx="12" formatCode="General">
                  <c:v>64.5</c:v>
                </c:pt>
                <c:pt idx="13" formatCode="General">
                  <c:v>54</c:v>
                </c:pt>
                <c:pt idx="14" formatCode="General">
                  <c:v>46.25</c:v>
                </c:pt>
                <c:pt idx="15" formatCode="General">
                  <c:v>39.5</c:v>
                </c:pt>
                <c:pt idx="16" formatCode="General">
                  <c:v>33</c:v>
                </c:pt>
                <c:pt idx="17" formatCode="General">
                  <c:v>29</c:v>
                </c:pt>
                <c:pt idx="18" formatCode="General">
                  <c:v>23.5</c:v>
                </c:pt>
                <c:pt idx="19" formatCode="General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50-429A-A5E8-0AB443863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089952"/>
        <c:axId val="443905824"/>
      </c:scatterChart>
      <c:valAx>
        <c:axId val="1269089952"/>
        <c:scaling>
          <c:orientation val="minMax"/>
          <c:min val="0.85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ω/ω</a:t>
                </a:r>
                <a:r>
                  <a:rPr lang="en-US"/>
                  <a:t>0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3905824"/>
        <c:crosses val="autoZero"/>
        <c:crossBetween val="midCat"/>
      </c:valAx>
      <c:valAx>
        <c:axId val="4439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Φ</a:t>
                </a:r>
                <a:r>
                  <a:rPr lang="en-US"/>
                  <a:t>/°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9089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187325</xdr:colOff>
      <xdr:row>12</xdr:row>
      <xdr:rowOff>82550</xdr:rowOff>
    </xdr:from>
    <xdr:to>
      <xdr:col>18</xdr:col>
      <xdr:colOff>136525</xdr:colOff>
      <xdr:row>27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9D2A367-6056-8E78-171C-9C6820671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431800</xdr:colOff>
      <xdr:row>2</xdr:row>
      <xdr:rowOff>57150</xdr:rowOff>
    </xdr:from>
    <xdr:to>
      <xdr:col>18</xdr:col>
      <xdr:colOff>381000</xdr:colOff>
      <xdr:row>17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6F6B85B-9C0A-72BD-924D-AEA228B08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88900</xdr:colOff>
      <xdr:row>18</xdr:row>
      <xdr:rowOff>0</xdr:rowOff>
    </xdr:from>
    <xdr:to>
      <xdr:col>13</xdr:col>
      <xdr:colOff>38100</xdr:colOff>
      <xdr:row>33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DA77C7D-F73E-6986-7273-F4E832550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711200</xdr:colOff>
      <xdr:row>15</xdr:row>
      <xdr:rowOff>139700</xdr:rowOff>
    </xdr:from>
    <xdr:to>
      <xdr:col>11</xdr:col>
      <xdr:colOff>57150</xdr:colOff>
      <xdr:row>35</xdr:row>
      <xdr:rowOff>120650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419B8B-1B36-12FC-1834-2BE4325BA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368300</xdr:colOff>
      <xdr:row>19</xdr:row>
      <xdr:rowOff>127000</xdr:rowOff>
    </xdr:from>
    <xdr:to>
      <xdr:col>21</xdr:col>
      <xdr:colOff>95250</xdr:colOff>
      <xdr:row>47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C875577-C9B4-555B-E594-A6F26A6B9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opLeftCell="E1" zoomScale="130" zoomScaleNormal="130" workbookViewId="0">
      <selection activeCell="S7" sqref="S7"/>
    </sheetView>
  </sheetViews>
  <sheetFormatPr defaultRowHeight="14" x14ac:dyDescent="0.3"/>
  <sheetData>
    <row r="1" spans="1:10" ht="15" thickTop="1" thickBot="1" x14ac:dyDescent="0.35">
      <c r="A1" s="3" t="s">
        <v>0</v>
      </c>
      <c r="B1" s="4" t="s">
        <v>1</v>
      </c>
      <c r="C1" s="5" t="s">
        <v>0</v>
      </c>
      <c r="D1" s="4" t="s">
        <v>1</v>
      </c>
      <c r="E1" s="5" t="s">
        <v>0</v>
      </c>
      <c r="F1" s="4" t="s">
        <v>1</v>
      </c>
      <c r="G1" s="5" t="s">
        <v>0</v>
      </c>
      <c r="H1" s="4" t="s">
        <v>1</v>
      </c>
      <c r="I1" s="5" t="s">
        <v>0</v>
      </c>
      <c r="J1" s="5" t="s">
        <v>1</v>
      </c>
    </row>
    <row r="2" spans="1:10" ht="15" thickTop="1" thickBot="1" x14ac:dyDescent="0.35">
      <c r="A2" s="6">
        <v>1</v>
      </c>
      <c r="B2" s="7">
        <v>139</v>
      </c>
      <c r="C2" s="2">
        <v>11</v>
      </c>
      <c r="D2" s="7">
        <v>131</v>
      </c>
      <c r="E2" s="2">
        <v>21</v>
      </c>
      <c r="F2" s="7">
        <v>125</v>
      </c>
      <c r="G2" s="2">
        <v>31</v>
      </c>
      <c r="H2" s="7">
        <v>117</v>
      </c>
      <c r="I2" s="2">
        <v>41</v>
      </c>
      <c r="J2" s="2">
        <v>111</v>
      </c>
    </row>
    <row r="3" spans="1:10" ht="14.5" thickBot="1" x14ac:dyDescent="0.35">
      <c r="A3" s="6">
        <v>2</v>
      </c>
      <c r="B3" s="7">
        <v>139</v>
      </c>
      <c r="C3" s="2">
        <v>12</v>
      </c>
      <c r="D3" s="7">
        <v>131</v>
      </c>
      <c r="E3" s="2">
        <v>22</v>
      </c>
      <c r="F3" s="7">
        <v>123</v>
      </c>
      <c r="G3" s="2">
        <v>32</v>
      </c>
      <c r="H3" s="7">
        <v>117</v>
      </c>
      <c r="I3" s="2">
        <v>42</v>
      </c>
      <c r="J3" s="2">
        <v>110</v>
      </c>
    </row>
    <row r="4" spans="1:10" ht="14.5" thickBot="1" x14ac:dyDescent="0.35">
      <c r="A4" s="6">
        <v>3</v>
      </c>
      <c r="B4" s="7">
        <v>138</v>
      </c>
      <c r="C4" s="2">
        <v>13</v>
      </c>
      <c r="D4" s="7">
        <v>130</v>
      </c>
      <c r="E4" s="2">
        <v>23</v>
      </c>
      <c r="F4" s="7">
        <v>123</v>
      </c>
      <c r="G4" s="2">
        <v>33</v>
      </c>
      <c r="H4" s="7">
        <v>116</v>
      </c>
      <c r="I4" s="2">
        <v>43</v>
      </c>
      <c r="J4" s="2">
        <v>109</v>
      </c>
    </row>
    <row r="5" spans="1:10" ht="14.5" thickBot="1" x14ac:dyDescent="0.35">
      <c r="A5" s="6">
        <v>4</v>
      </c>
      <c r="B5" s="7">
        <v>137</v>
      </c>
      <c r="C5" s="2">
        <v>14</v>
      </c>
      <c r="D5" s="7">
        <v>129</v>
      </c>
      <c r="E5" s="2">
        <v>24</v>
      </c>
      <c r="F5" s="7">
        <v>122</v>
      </c>
      <c r="G5" s="2">
        <v>34</v>
      </c>
      <c r="H5" s="7">
        <v>115</v>
      </c>
      <c r="I5" s="2">
        <v>44</v>
      </c>
      <c r="J5" s="2">
        <v>109</v>
      </c>
    </row>
    <row r="6" spans="1:10" ht="14.5" thickBot="1" x14ac:dyDescent="0.35">
      <c r="A6" s="6">
        <v>5</v>
      </c>
      <c r="B6" s="7">
        <v>136</v>
      </c>
      <c r="C6" s="2">
        <v>15</v>
      </c>
      <c r="D6" s="7">
        <v>129</v>
      </c>
      <c r="E6" s="2">
        <v>25</v>
      </c>
      <c r="F6" s="7">
        <v>121</v>
      </c>
      <c r="G6" s="2">
        <v>35</v>
      </c>
      <c r="H6" s="7">
        <v>115</v>
      </c>
      <c r="I6" s="2">
        <v>45</v>
      </c>
      <c r="J6" s="2">
        <v>108</v>
      </c>
    </row>
    <row r="7" spans="1:10" ht="14.5" thickBot="1" x14ac:dyDescent="0.35">
      <c r="A7" s="6">
        <v>6</v>
      </c>
      <c r="B7" s="7">
        <v>135</v>
      </c>
      <c r="C7" s="2">
        <v>16</v>
      </c>
      <c r="D7" s="7">
        <v>128</v>
      </c>
      <c r="E7" s="2">
        <v>26</v>
      </c>
      <c r="F7" s="7">
        <v>121</v>
      </c>
      <c r="G7" s="2">
        <v>36</v>
      </c>
      <c r="H7" s="7">
        <v>114</v>
      </c>
      <c r="I7" s="2">
        <v>46</v>
      </c>
      <c r="J7" s="2">
        <v>107</v>
      </c>
    </row>
    <row r="8" spans="1:10" ht="14.5" thickBot="1" x14ac:dyDescent="0.35">
      <c r="A8" s="6">
        <v>7</v>
      </c>
      <c r="B8" s="7">
        <v>135</v>
      </c>
      <c r="C8" s="2">
        <v>17</v>
      </c>
      <c r="D8" s="7">
        <v>127</v>
      </c>
      <c r="E8" s="2">
        <v>27</v>
      </c>
      <c r="F8" s="7">
        <v>120</v>
      </c>
      <c r="G8" s="2">
        <v>37</v>
      </c>
      <c r="H8" s="7">
        <v>113</v>
      </c>
      <c r="I8" s="2">
        <v>47</v>
      </c>
      <c r="J8" s="2">
        <v>107</v>
      </c>
    </row>
    <row r="9" spans="1:10" ht="14.5" thickBot="1" x14ac:dyDescent="0.35">
      <c r="A9" s="6">
        <v>8</v>
      </c>
      <c r="B9" s="7">
        <v>134</v>
      </c>
      <c r="C9" s="2">
        <v>18</v>
      </c>
      <c r="D9" s="7">
        <v>127</v>
      </c>
      <c r="E9" s="2">
        <v>28</v>
      </c>
      <c r="F9" s="7">
        <v>119</v>
      </c>
      <c r="G9" s="2">
        <v>38</v>
      </c>
      <c r="H9" s="7">
        <v>113</v>
      </c>
      <c r="I9" s="2">
        <v>48</v>
      </c>
      <c r="J9" s="2">
        <v>107</v>
      </c>
    </row>
    <row r="10" spans="1:10" ht="14.5" thickBot="1" x14ac:dyDescent="0.35">
      <c r="A10" s="6">
        <v>9</v>
      </c>
      <c r="B10" s="7">
        <v>133</v>
      </c>
      <c r="C10" s="2">
        <v>19</v>
      </c>
      <c r="D10" s="7">
        <v>126</v>
      </c>
      <c r="E10" s="2">
        <v>29</v>
      </c>
      <c r="F10" s="7">
        <v>119</v>
      </c>
      <c r="G10" s="2">
        <v>39</v>
      </c>
      <c r="H10" s="7">
        <v>112</v>
      </c>
      <c r="I10" s="2">
        <v>49</v>
      </c>
      <c r="J10" s="2">
        <v>106</v>
      </c>
    </row>
    <row r="11" spans="1:10" ht="14.5" thickBot="1" x14ac:dyDescent="0.35">
      <c r="A11" s="8">
        <v>10</v>
      </c>
      <c r="B11" s="9">
        <v>133</v>
      </c>
      <c r="C11" s="10">
        <v>20</v>
      </c>
      <c r="D11" s="9">
        <v>125</v>
      </c>
      <c r="E11" s="10">
        <v>30</v>
      </c>
      <c r="F11" s="9">
        <v>118</v>
      </c>
      <c r="G11" s="10">
        <v>40</v>
      </c>
      <c r="H11" s="9">
        <v>111</v>
      </c>
      <c r="I11" s="10">
        <v>50</v>
      </c>
      <c r="J11" s="10">
        <v>105</v>
      </c>
    </row>
    <row r="12" spans="1:10" ht="14.5" thickTop="1" x14ac:dyDescent="0.3"/>
    <row r="13" spans="1:10" ht="14.5" thickBot="1" x14ac:dyDescent="0.35">
      <c r="A13" s="6">
        <v>1</v>
      </c>
      <c r="B13">
        <f>LN(B2)</f>
        <v>4.9344739331306915</v>
      </c>
      <c r="C13" s="2">
        <v>11</v>
      </c>
      <c r="D13">
        <f t="shared" ref="C13:J13" si="0">LN(D2)</f>
        <v>4.8751973232011512</v>
      </c>
      <c r="E13" s="2">
        <v>21</v>
      </c>
      <c r="F13">
        <f t="shared" si="0"/>
        <v>4.8283137373023015</v>
      </c>
      <c r="G13" s="2">
        <v>31</v>
      </c>
      <c r="H13">
        <f t="shared" si="0"/>
        <v>4.7621739347977563</v>
      </c>
      <c r="I13" s="2">
        <v>41</v>
      </c>
      <c r="J13">
        <f t="shared" si="0"/>
        <v>4.7095302013123339</v>
      </c>
    </row>
    <row r="14" spans="1:10" ht="14.5" thickBot="1" x14ac:dyDescent="0.35">
      <c r="A14" s="6">
        <v>2</v>
      </c>
      <c r="B14">
        <f t="shared" ref="B14:J14" si="1">LN(B3)</f>
        <v>4.9344739331306915</v>
      </c>
      <c r="C14" s="2">
        <v>12</v>
      </c>
      <c r="D14">
        <f t="shared" si="1"/>
        <v>4.8751973232011512</v>
      </c>
      <c r="E14" s="2">
        <v>22</v>
      </c>
      <c r="F14">
        <f t="shared" si="1"/>
        <v>4.8121843553724171</v>
      </c>
      <c r="G14" s="2">
        <v>32</v>
      </c>
      <c r="H14">
        <f t="shared" si="1"/>
        <v>4.7621739347977563</v>
      </c>
      <c r="I14" s="2">
        <v>42</v>
      </c>
      <c r="J14">
        <f t="shared" si="1"/>
        <v>4.7004803657924166</v>
      </c>
    </row>
    <row r="15" spans="1:10" ht="14.5" thickBot="1" x14ac:dyDescent="0.35">
      <c r="A15" s="6">
        <v>3</v>
      </c>
      <c r="B15">
        <f t="shared" ref="B15:J15" si="2">LN(B4)</f>
        <v>4.9272536851572051</v>
      </c>
      <c r="C15" s="2">
        <v>13</v>
      </c>
      <c r="D15">
        <f t="shared" si="2"/>
        <v>4.8675344504555822</v>
      </c>
      <c r="E15" s="2">
        <v>23</v>
      </c>
      <c r="F15">
        <f t="shared" si="2"/>
        <v>4.8121843553724171</v>
      </c>
      <c r="G15" s="2">
        <v>33</v>
      </c>
      <c r="H15">
        <f t="shared" si="2"/>
        <v>4.7535901911063645</v>
      </c>
      <c r="I15" s="2">
        <v>43</v>
      </c>
      <c r="J15">
        <f t="shared" si="2"/>
        <v>4.6913478822291435</v>
      </c>
    </row>
    <row r="16" spans="1:10" ht="14.5" thickBot="1" x14ac:dyDescent="0.35">
      <c r="A16" s="6">
        <v>4</v>
      </c>
      <c r="B16">
        <f t="shared" ref="B16:J16" si="3">LN(B5)</f>
        <v>4.9199809258281251</v>
      </c>
      <c r="C16" s="2">
        <v>14</v>
      </c>
      <c r="D16">
        <f t="shared" si="3"/>
        <v>4.8598124043616719</v>
      </c>
      <c r="E16" s="2">
        <v>24</v>
      </c>
      <c r="F16">
        <f t="shared" si="3"/>
        <v>4.8040210447332568</v>
      </c>
      <c r="G16" s="2">
        <v>34</v>
      </c>
      <c r="H16">
        <f t="shared" si="3"/>
        <v>4.7449321283632502</v>
      </c>
      <c r="I16" s="2">
        <v>44</v>
      </c>
      <c r="J16">
        <f t="shared" si="3"/>
        <v>4.6913478822291435</v>
      </c>
    </row>
    <row r="17" spans="1:13" ht="14.5" thickBot="1" x14ac:dyDescent="0.35">
      <c r="A17" s="6">
        <v>5</v>
      </c>
      <c r="B17">
        <f t="shared" ref="B17:J17" si="4">LN(B6)</f>
        <v>4.9126548857360524</v>
      </c>
      <c r="C17" s="2">
        <v>15</v>
      </c>
      <c r="D17">
        <f t="shared" si="4"/>
        <v>4.8598124043616719</v>
      </c>
      <c r="E17" s="2">
        <v>25</v>
      </c>
      <c r="F17">
        <f t="shared" si="4"/>
        <v>4.7957905455967413</v>
      </c>
      <c r="G17" s="2">
        <v>35</v>
      </c>
      <c r="H17">
        <f t="shared" si="4"/>
        <v>4.7449321283632502</v>
      </c>
      <c r="I17" s="2">
        <v>45</v>
      </c>
      <c r="J17">
        <f t="shared" si="4"/>
        <v>4.6821312271242199</v>
      </c>
      <c r="K17" s="1"/>
      <c r="L17" s="1"/>
      <c r="M17" s="1"/>
    </row>
    <row r="18" spans="1:13" ht="14.5" thickBot="1" x14ac:dyDescent="0.35">
      <c r="A18" s="6">
        <v>6</v>
      </c>
      <c r="B18">
        <f t="shared" ref="B18:J18" si="5">LN(B7)</f>
        <v>4.9052747784384296</v>
      </c>
      <c r="C18" s="2">
        <v>16</v>
      </c>
      <c r="D18">
        <f t="shared" si="5"/>
        <v>4.8520302639196169</v>
      </c>
      <c r="E18" s="2">
        <v>26</v>
      </c>
      <c r="F18">
        <f t="shared" si="5"/>
        <v>4.7957905455967413</v>
      </c>
      <c r="G18" s="2">
        <v>36</v>
      </c>
      <c r="H18">
        <f t="shared" si="5"/>
        <v>4.7361984483944957</v>
      </c>
      <c r="I18" s="2">
        <v>46</v>
      </c>
      <c r="J18">
        <f t="shared" si="5"/>
        <v>4.6728288344619058</v>
      </c>
      <c r="K18" s="2"/>
      <c r="L18" s="2"/>
      <c r="M18" s="2"/>
    </row>
    <row r="19" spans="1:13" ht="14.5" thickBot="1" x14ac:dyDescent="0.35">
      <c r="A19" s="6">
        <v>7</v>
      </c>
      <c r="B19">
        <f t="shared" ref="B19:J19" si="6">LN(B8)</f>
        <v>4.9052747784384296</v>
      </c>
      <c r="C19" s="2">
        <v>17</v>
      </c>
      <c r="D19">
        <f t="shared" si="6"/>
        <v>4.8441870864585912</v>
      </c>
      <c r="E19" s="2">
        <v>27</v>
      </c>
      <c r="F19">
        <f t="shared" si="6"/>
        <v>4.7874917427820458</v>
      </c>
      <c r="G19" s="2">
        <v>37</v>
      </c>
      <c r="H19">
        <f t="shared" si="6"/>
        <v>4.7273878187123408</v>
      </c>
      <c r="I19" s="2">
        <v>47</v>
      </c>
      <c r="J19">
        <f t="shared" si="6"/>
        <v>4.6728288344619058</v>
      </c>
    </row>
    <row r="20" spans="1:13" ht="14.5" thickBot="1" x14ac:dyDescent="0.35">
      <c r="A20" s="6">
        <v>8</v>
      </c>
      <c r="B20">
        <f t="shared" ref="B20:J20" si="7">LN(B9)</f>
        <v>4.8978397999509111</v>
      </c>
      <c r="C20" s="2">
        <v>18</v>
      </c>
      <c r="D20">
        <f t="shared" si="7"/>
        <v>4.8441870864585912</v>
      </c>
      <c r="E20" s="2">
        <v>28</v>
      </c>
      <c r="F20">
        <f t="shared" si="7"/>
        <v>4.7791234931115296</v>
      </c>
      <c r="G20" s="2">
        <v>38</v>
      </c>
      <c r="H20">
        <f t="shared" si="7"/>
        <v>4.7273878187123408</v>
      </c>
      <c r="I20" s="2">
        <v>48</v>
      </c>
      <c r="J20">
        <f t="shared" si="7"/>
        <v>4.6728288344619058</v>
      </c>
    </row>
    <row r="21" spans="1:13" ht="14.5" thickBot="1" x14ac:dyDescent="0.35">
      <c r="A21" s="6">
        <v>9</v>
      </c>
      <c r="B21">
        <f t="shared" ref="B21:J21" si="8">LN(B10)</f>
        <v>4.8903491282217537</v>
      </c>
      <c r="C21" s="2">
        <v>19</v>
      </c>
      <c r="D21">
        <f t="shared" si="8"/>
        <v>4.836281906951478</v>
      </c>
      <c r="E21" s="2">
        <v>29</v>
      </c>
      <c r="F21">
        <f t="shared" si="8"/>
        <v>4.7791234931115296</v>
      </c>
      <c r="G21" s="2">
        <v>39</v>
      </c>
      <c r="H21">
        <f t="shared" si="8"/>
        <v>4.7184988712950942</v>
      </c>
      <c r="I21" s="2">
        <v>49</v>
      </c>
      <c r="J21">
        <f t="shared" si="8"/>
        <v>4.6634390941120669</v>
      </c>
    </row>
    <row r="22" spans="1:13" ht="14.5" thickBot="1" x14ac:dyDescent="0.35">
      <c r="A22" s="8">
        <v>10</v>
      </c>
      <c r="B22">
        <f t="shared" ref="B22:J22" si="9">LN(B11)</f>
        <v>4.8903491282217537</v>
      </c>
      <c r="C22" s="10">
        <v>20</v>
      </c>
      <c r="D22">
        <f t="shared" si="9"/>
        <v>4.8283137373023015</v>
      </c>
      <c r="E22" s="10">
        <v>30</v>
      </c>
      <c r="F22">
        <f t="shared" si="9"/>
        <v>4.7706846244656651</v>
      </c>
      <c r="G22" s="10">
        <v>40</v>
      </c>
      <c r="H22">
        <f t="shared" si="9"/>
        <v>4.7095302013123339</v>
      </c>
      <c r="I22" s="10">
        <v>50</v>
      </c>
      <c r="J22">
        <f t="shared" si="9"/>
        <v>4.6539603501575231</v>
      </c>
    </row>
    <row r="23" spans="1:13" ht="14.5" thickTop="1" x14ac:dyDescent="0.3">
      <c r="B23" t="e">
        <f t="shared" ref="B23:J23" si="10">LN(B12)</f>
        <v>#NUM!</v>
      </c>
      <c r="C23" t="e">
        <f t="shared" si="10"/>
        <v>#NUM!</v>
      </c>
      <c r="D23" t="e">
        <f t="shared" si="10"/>
        <v>#NUM!</v>
      </c>
      <c r="E23" t="e">
        <f t="shared" si="10"/>
        <v>#NUM!</v>
      </c>
      <c r="F23" t="e">
        <f t="shared" si="10"/>
        <v>#NUM!</v>
      </c>
      <c r="G23" t="e">
        <f t="shared" si="10"/>
        <v>#NUM!</v>
      </c>
      <c r="H23" t="e">
        <f t="shared" si="10"/>
        <v>#NUM!</v>
      </c>
      <c r="I23" t="e">
        <f t="shared" si="10"/>
        <v>#NUM!</v>
      </c>
      <c r="J23" t="e">
        <f t="shared" si="10"/>
        <v>#NUM!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FE97-2000-4863-9548-3D3D5C5A3DCB}">
  <dimension ref="A1:K14"/>
  <sheetViews>
    <sheetView workbookViewId="0">
      <selection activeCell="B12" sqref="B12:K12"/>
    </sheetView>
  </sheetViews>
  <sheetFormatPr defaultRowHeight="14" x14ac:dyDescent="0.3"/>
  <sheetData>
    <row r="1" spans="1:11" ht="14.5" thickBot="1" x14ac:dyDescent="0.35">
      <c r="A1" s="11">
        <v>14.974</v>
      </c>
      <c r="B1" s="12">
        <v>14.986000000000001</v>
      </c>
      <c r="C1" s="13">
        <v>14.999000000000001</v>
      </c>
      <c r="D1" s="12">
        <v>15.009</v>
      </c>
      <c r="E1" s="12">
        <v>15.019</v>
      </c>
      <c r="F1" s="12">
        <v>15.029</v>
      </c>
      <c r="G1">
        <f>SUM(A1:F1)/60</f>
        <v>1.5002666666666669</v>
      </c>
    </row>
    <row r="2" spans="1:11" ht="15" thickTop="1" thickBot="1" x14ac:dyDescent="0.35"/>
    <row r="3" spans="1:11" ht="15" thickTop="1" thickBot="1" x14ac:dyDescent="0.35">
      <c r="A3" s="14" t="s">
        <v>0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</row>
    <row r="4" spans="1:11" ht="14.5" thickBot="1" x14ac:dyDescent="0.35">
      <c r="A4" s="16" t="s">
        <v>1</v>
      </c>
      <c r="B4" s="2">
        <v>116</v>
      </c>
      <c r="C4" s="2">
        <v>107</v>
      </c>
      <c r="D4" s="2">
        <v>99</v>
      </c>
      <c r="E4" s="2">
        <v>91</v>
      </c>
      <c r="F4" s="2">
        <v>83</v>
      </c>
      <c r="G4" s="2">
        <v>77</v>
      </c>
      <c r="H4" s="2">
        <v>71</v>
      </c>
      <c r="I4" s="2">
        <v>65</v>
      </c>
      <c r="J4" s="2">
        <v>61</v>
      </c>
      <c r="K4" s="2">
        <v>56</v>
      </c>
    </row>
    <row r="5" spans="1:11" ht="16" thickBot="1" x14ac:dyDescent="0.35">
      <c r="A5" s="17" t="s">
        <v>2</v>
      </c>
      <c r="B5" s="10">
        <v>1.5</v>
      </c>
      <c r="C5" s="10">
        <v>1.502</v>
      </c>
      <c r="D5" s="10">
        <v>1.502</v>
      </c>
      <c r="E5" s="10">
        <v>1.504</v>
      </c>
      <c r="F5" s="10">
        <v>1.5049999999999999</v>
      </c>
      <c r="G5" s="10">
        <v>1.5049999999999999</v>
      </c>
      <c r="H5" s="10">
        <v>1.506</v>
      </c>
      <c r="I5" s="10">
        <v>1.5069999999999999</v>
      </c>
      <c r="J5" s="10">
        <v>1.5069999999999999</v>
      </c>
      <c r="K5" s="10">
        <v>1.5069999999999999</v>
      </c>
    </row>
    <row r="6" spans="1:11" ht="14.5" thickTop="1" x14ac:dyDescent="0.3">
      <c r="B6">
        <f>LN(B4)</f>
        <v>4.7535901911063645</v>
      </c>
      <c r="C6">
        <f t="shared" ref="C6:K6" si="0">LN(C4)</f>
        <v>4.6728288344619058</v>
      </c>
      <c r="D6">
        <f t="shared" si="0"/>
        <v>4.5951198501345898</v>
      </c>
      <c r="E6">
        <f t="shared" si="0"/>
        <v>4.5108595065168497</v>
      </c>
      <c r="F6">
        <f t="shared" si="0"/>
        <v>4.4188406077965983</v>
      </c>
      <c r="G6">
        <f t="shared" si="0"/>
        <v>4.3438054218536841</v>
      </c>
      <c r="H6">
        <f t="shared" si="0"/>
        <v>4.2626798770413155</v>
      </c>
      <c r="I6">
        <f t="shared" si="0"/>
        <v>4.1743872698956368</v>
      </c>
      <c r="J6">
        <f t="shared" si="0"/>
        <v>4.1108738641733114</v>
      </c>
      <c r="K6">
        <f t="shared" si="0"/>
        <v>4.0253516907351496</v>
      </c>
    </row>
    <row r="7" spans="1:11" ht="14.5" thickBot="1" x14ac:dyDescent="0.35"/>
    <row r="8" spans="1:11" ht="15" thickTop="1" thickBot="1" x14ac:dyDescent="0.35">
      <c r="A8" s="14" t="s">
        <v>0</v>
      </c>
      <c r="B8" s="15">
        <v>1</v>
      </c>
      <c r="C8" s="15">
        <v>2</v>
      </c>
      <c r="D8" s="15">
        <v>3</v>
      </c>
      <c r="E8" s="15">
        <v>4</v>
      </c>
      <c r="F8" s="15">
        <v>5</v>
      </c>
      <c r="G8" s="15">
        <v>6</v>
      </c>
      <c r="H8" s="15">
        <v>7</v>
      </c>
      <c r="I8" s="15">
        <v>8</v>
      </c>
      <c r="J8" s="15">
        <v>9</v>
      </c>
      <c r="K8" s="15">
        <v>10</v>
      </c>
    </row>
    <row r="9" spans="1:11" ht="14.5" thickBot="1" x14ac:dyDescent="0.35">
      <c r="A9" s="16" t="s">
        <v>1</v>
      </c>
      <c r="B9" s="2">
        <v>117</v>
      </c>
      <c r="C9" s="2">
        <v>102</v>
      </c>
      <c r="D9" s="2">
        <v>89</v>
      </c>
      <c r="E9" s="2">
        <v>77</v>
      </c>
      <c r="F9" s="2">
        <v>66</v>
      </c>
      <c r="G9" s="2">
        <v>57</v>
      </c>
      <c r="H9" s="2">
        <v>50</v>
      </c>
      <c r="I9" s="2">
        <v>44</v>
      </c>
      <c r="J9" s="2">
        <v>38</v>
      </c>
      <c r="K9" s="2">
        <v>32</v>
      </c>
    </row>
    <row r="10" spans="1:11" ht="16" thickBot="1" x14ac:dyDescent="0.35">
      <c r="A10" s="17" t="s">
        <v>2</v>
      </c>
      <c r="B10" s="10">
        <v>1.498</v>
      </c>
      <c r="C10" s="10">
        <v>1.502</v>
      </c>
      <c r="D10" s="10">
        <v>1.5029999999999999</v>
      </c>
      <c r="E10" s="10">
        <v>1.504</v>
      </c>
      <c r="F10" s="10">
        <v>1.506</v>
      </c>
      <c r="G10" s="10">
        <v>1.5069999999999999</v>
      </c>
      <c r="H10" s="10">
        <v>1.5069999999999999</v>
      </c>
      <c r="I10" s="10">
        <v>1.508</v>
      </c>
      <c r="J10" s="10">
        <v>1.508</v>
      </c>
      <c r="K10" s="10">
        <v>1.5069999999999999</v>
      </c>
    </row>
    <row r="11" spans="1:11" ht="15" thickTop="1" thickBot="1" x14ac:dyDescent="0.35">
      <c r="B11">
        <f>LN(B9)</f>
        <v>4.7621739347977563</v>
      </c>
      <c r="C11">
        <f t="shared" ref="C11:K11" si="1">LN(C9)</f>
        <v>4.6249728132842707</v>
      </c>
      <c r="D11">
        <f t="shared" si="1"/>
        <v>4.4886363697321396</v>
      </c>
      <c r="E11">
        <f t="shared" si="1"/>
        <v>4.3438054218536841</v>
      </c>
      <c r="F11">
        <f t="shared" si="1"/>
        <v>4.1896547420264252</v>
      </c>
      <c r="G11">
        <f t="shared" si="1"/>
        <v>4.0430512678345503</v>
      </c>
      <c r="H11">
        <f t="shared" si="1"/>
        <v>3.912023005428146</v>
      </c>
      <c r="I11">
        <f t="shared" si="1"/>
        <v>3.784189633918261</v>
      </c>
      <c r="J11">
        <f t="shared" si="1"/>
        <v>3.6375861597263857</v>
      </c>
      <c r="K11">
        <f t="shared" si="1"/>
        <v>3.4657359027997265</v>
      </c>
    </row>
    <row r="12" spans="1:11" ht="14.5" thickBot="1" x14ac:dyDescent="0.35">
      <c r="B12" s="18">
        <v>1.5</v>
      </c>
      <c r="C12" s="12">
        <v>1.502</v>
      </c>
      <c r="D12" s="12">
        <v>1.502</v>
      </c>
      <c r="E12" s="12">
        <v>1.504</v>
      </c>
      <c r="F12" s="12">
        <v>1.5049999999999999</v>
      </c>
      <c r="G12" s="12">
        <v>1.5049999999999999</v>
      </c>
      <c r="H12" s="12">
        <v>1.506</v>
      </c>
      <c r="I12" s="12">
        <v>1.5069999999999999</v>
      </c>
      <c r="J12" s="12">
        <v>1.5069999999999999</v>
      </c>
      <c r="K12" s="12">
        <v>1.5069999999999999</v>
      </c>
    </row>
    <row r="13" spans="1:11" ht="15" thickTop="1" thickBot="1" x14ac:dyDescent="0.35">
      <c r="B13" s="18">
        <v>1.498</v>
      </c>
      <c r="C13" s="12">
        <v>1.502</v>
      </c>
      <c r="D13" s="12">
        <v>1.5029999999999999</v>
      </c>
      <c r="E13" s="12">
        <v>1.504</v>
      </c>
      <c r="F13" s="12">
        <v>1.506</v>
      </c>
      <c r="G13" s="12">
        <v>1.5069999999999999</v>
      </c>
      <c r="H13" s="12">
        <v>1.5069999999999999</v>
      </c>
      <c r="I13" s="12">
        <v>1.508</v>
      </c>
      <c r="J13" s="12">
        <v>1.508</v>
      </c>
      <c r="K13" s="12">
        <v>1.5069999999999999</v>
      </c>
    </row>
    <row r="14" spans="1:11" ht="14.5" thickTop="1" x14ac:dyDescent="0.3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199B-8266-407C-85D4-A64C07213FA1}">
  <dimension ref="A1:W12"/>
  <sheetViews>
    <sheetView tabSelected="1" topLeftCell="H10" workbookViewId="0">
      <selection activeCell="M1" sqref="M1:W12"/>
    </sheetView>
  </sheetViews>
  <sheetFormatPr defaultRowHeight="14" x14ac:dyDescent="0.3"/>
  <cols>
    <col min="1" max="1" width="12.08203125" style="30" customWidth="1"/>
    <col min="2" max="2" width="10.9140625" style="30" bestFit="1" customWidth="1"/>
    <col min="3" max="11" width="10.83203125" style="30" bestFit="1" customWidth="1"/>
    <col min="12" max="12" width="8.6640625" style="30"/>
    <col min="13" max="13" width="11" style="30" customWidth="1"/>
    <col min="14" max="14" width="10.9140625" style="30" bestFit="1" customWidth="1"/>
    <col min="15" max="23" width="10.83203125" style="30" bestFit="1" customWidth="1"/>
    <col min="24" max="16384" width="8.6640625" style="30"/>
  </cols>
  <sheetData>
    <row r="1" spans="1:23" ht="15" thickTop="1" thickBot="1" x14ac:dyDescent="0.35">
      <c r="A1" s="19" t="s">
        <v>3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M1" s="19" t="s">
        <v>3</v>
      </c>
      <c r="N1" s="20">
        <v>1</v>
      </c>
      <c r="O1" s="20">
        <v>2</v>
      </c>
      <c r="P1" s="20">
        <v>3</v>
      </c>
      <c r="Q1" s="20">
        <v>4</v>
      </c>
      <c r="R1" s="20">
        <v>5</v>
      </c>
      <c r="S1" s="20">
        <v>6</v>
      </c>
      <c r="T1" s="20">
        <v>7</v>
      </c>
      <c r="U1" s="20">
        <v>8</v>
      </c>
      <c r="V1" s="20">
        <v>9</v>
      </c>
      <c r="W1" s="20">
        <v>10</v>
      </c>
    </row>
    <row r="2" spans="1:23" ht="14.5" thickBot="1" x14ac:dyDescent="0.35">
      <c r="A2" s="21" t="s">
        <v>4</v>
      </c>
      <c r="B2" s="22">
        <v>1.345</v>
      </c>
      <c r="C2" s="22">
        <v>1.458</v>
      </c>
      <c r="D2" s="22">
        <v>1.4730000000000001</v>
      </c>
      <c r="E2" s="22">
        <v>1.48</v>
      </c>
      <c r="F2" s="22">
        <v>1.4830000000000001</v>
      </c>
      <c r="G2" s="22">
        <v>1.4850000000000001</v>
      </c>
      <c r="H2" s="22">
        <v>1.486</v>
      </c>
      <c r="I2" s="22">
        <v>1.49</v>
      </c>
      <c r="J2" s="22">
        <v>1.4930000000000001</v>
      </c>
      <c r="K2" s="22">
        <v>1.496</v>
      </c>
      <c r="M2" s="21" t="s">
        <v>4</v>
      </c>
      <c r="N2" s="22">
        <v>1.3440000000000001</v>
      </c>
      <c r="O2" s="22">
        <v>1.3979999999999999</v>
      </c>
      <c r="P2" s="22">
        <v>1.429</v>
      </c>
      <c r="Q2" s="22">
        <v>1.4530000000000001</v>
      </c>
      <c r="R2" s="22">
        <v>1.472</v>
      </c>
      <c r="S2" s="22">
        <v>1.482</v>
      </c>
      <c r="T2" s="22">
        <v>1.488</v>
      </c>
      <c r="U2" s="22">
        <v>1.496</v>
      </c>
      <c r="V2" s="22">
        <v>1.502</v>
      </c>
      <c r="W2" s="22">
        <v>1.504</v>
      </c>
    </row>
    <row r="3" spans="1:23" ht="14.5" thickBot="1" x14ac:dyDescent="0.35">
      <c r="A3" s="21" t="s">
        <v>5</v>
      </c>
      <c r="B3" s="22">
        <v>15</v>
      </c>
      <c r="C3" s="22">
        <v>55</v>
      </c>
      <c r="D3" s="22">
        <v>78</v>
      </c>
      <c r="E3" s="22">
        <v>103</v>
      </c>
      <c r="F3" s="22">
        <v>117</v>
      </c>
      <c r="G3" s="22">
        <v>136</v>
      </c>
      <c r="H3" s="22">
        <v>151</v>
      </c>
      <c r="I3" s="22">
        <v>155</v>
      </c>
      <c r="J3" s="22">
        <v>157</v>
      </c>
      <c r="K3" s="22">
        <v>155</v>
      </c>
      <c r="M3" s="21" t="s">
        <v>5</v>
      </c>
      <c r="N3" s="22">
        <v>15</v>
      </c>
      <c r="O3" s="22">
        <v>23</v>
      </c>
      <c r="P3" s="22">
        <v>32</v>
      </c>
      <c r="Q3" s="22">
        <v>46</v>
      </c>
      <c r="R3" s="22">
        <v>60</v>
      </c>
      <c r="S3" s="22">
        <v>72</v>
      </c>
      <c r="T3" s="22">
        <v>80</v>
      </c>
      <c r="U3" s="22">
        <v>88</v>
      </c>
      <c r="V3" s="22">
        <v>91</v>
      </c>
      <c r="W3" s="22">
        <v>91</v>
      </c>
    </row>
    <row r="4" spans="1:23" s="31" customFormat="1" ht="14.5" thickBot="1" x14ac:dyDescent="0.35">
      <c r="A4" s="23" t="s">
        <v>6</v>
      </c>
      <c r="B4" s="24">
        <f>2*3.1416/B2/4.1766</f>
        <v>1.1184992969326184</v>
      </c>
      <c r="C4" s="24">
        <f t="shared" ref="C4:J4" si="0">2*3.1416/C2/4.1766</f>
        <v>1.0318117656888695</v>
      </c>
      <c r="D4" s="24">
        <f t="shared" si="0"/>
        <v>1.0213045175657647</v>
      </c>
      <c r="E4" s="24">
        <f t="shared" si="0"/>
        <v>1.0164740232259266</v>
      </c>
      <c r="F4" s="24">
        <f t="shared" si="0"/>
        <v>1.0144177709874387</v>
      </c>
      <c r="G4" s="24">
        <f t="shared" si="0"/>
        <v>1.0130515517672536</v>
      </c>
      <c r="H4" s="24">
        <f t="shared" si="0"/>
        <v>1.0123698212478949</v>
      </c>
      <c r="I4" s="24">
        <f t="shared" si="0"/>
        <v>1.0096520499156856</v>
      </c>
      <c r="J4" s="24">
        <f t="shared" si="0"/>
        <v>1.0076232782145824</v>
      </c>
      <c r="K4" s="24">
        <f>2*3.1416/K2/4.1766</f>
        <v>1.0056026432983769</v>
      </c>
      <c r="M4" s="23" t="s">
        <v>6</v>
      </c>
      <c r="N4" s="24">
        <f>2*3.1416/N2/4.176</f>
        <v>1.1194923371647509</v>
      </c>
      <c r="O4" s="24">
        <f t="shared" ref="O4:W4" si="1">2*3.1416/O2/4.176</f>
        <v>1.0762501438837091</v>
      </c>
      <c r="P4" s="24">
        <f t="shared" si="1"/>
        <v>1.0529025200485831</v>
      </c>
      <c r="Q4" s="24">
        <f t="shared" si="1"/>
        <v>1.0355111501372507</v>
      </c>
      <c r="R4" s="24">
        <f t="shared" si="1"/>
        <v>1.0221451774112942</v>
      </c>
      <c r="S4" s="24">
        <f t="shared" si="1"/>
        <v>1.0152481114368592</v>
      </c>
      <c r="T4" s="24">
        <f t="shared" si="1"/>
        <v>1.011154369052033</v>
      </c>
      <c r="U4" s="24">
        <f t="shared" si="1"/>
        <v>1.0057471264367817</v>
      </c>
      <c r="V4" s="24">
        <f t="shared" si="1"/>
        <v>1.0017294947732525</v>
      </c>
      <c r="W4" s="24">
        <f t="shared" si="1"/>
        <v>1.0003974076791391</v>
      </c>
    </row>
    <row r="5" spans="1:23" ht="17" customHeight="1" thickBot="1" x14ac:dyDescent="0.35">
      <c r="A5" s="27" t="s">
        <v>7</v>
      </c>
      <c r="B5" s="28">
        <v>171.25</v>
      </c>
      <c r="C5" s="28">
        <v>158.5</v>
      </c>
      <c r="D5" s="28">
        <v>149</v>
      </c>
      <c r="E5" s="28">
        <v>138.5</v>
      </c>
      <c r="F5" s="28">
        <v>131.5</v>
      </c>
      <c r="G5" s="28">
        <v>118</v>
      </c>
      <c r="H5" s="28">
        <v>106</v>
      </c>
      <c r="I5" s="28">
        <v>98.5</v>
      </c>
      <c r="J5" s="28">
        <v>90</v>
      </c>
      <c r="K5" s="28">
        <v>81</v>
      </c>
      <c r="M5" s="27" t="s">
        <v>7</v>
      </c>
      <c r="N5" s="28">
        <v>166</v>
      </c>
      <c r="O5" s="28">
        <v>159.5</v>
      </c>
      <c r="P5" s="28">
        <v>156.25</v>
      </c>
      <c r="Q5" s="28">
        <v>149</v>
      </c>
      <c r="R5" s="28">
        <v>137.25</v>
      </c>
      <c r="S5" s="28">
        <v>127</v>
      </c>
      <c r="T5" s="28">
        <v>117.5</v>
      </c>
      <c r="U5" s="28">
        <v>104.5</v>
      </c>
      <c r="V5" s="28">
        <v>92.5</v>
      </c>
      <c r="W5" s="28">
        <v>90</v>
      </c>
    </row>
    <row r="6" spans="1:23" s="32" customFormat="1" ht="14.5" thickBot="1" x14ac:dyDescent="0.35">
      <c r="A6" s="29" t="s">
        <v>8</v>
      </c>
      <c r="B6" s="32">
        <f>ATAN(2*0.01293*B4/(1-B4*B4))/3.1416*180+180</f>
        <v>173.42749473729791</v>
      </c>
      <c r="C6" s="32">
        <f t="shared" ref="C6:W6" si="2">ATAN(2*0.01293*C4/(1-C4*C4))/3.1416*180+180</f>
        <v>157.56837681636105</v>
      </c>
      <c r="D6" s="32">
        <f t="shared" si="2"/>
        <v>148.47885166069784</v>
      </c>
      <c r="E6" s="32">
        <f t="shared" si="2"/>
        <v>141.64607744874104</v>
      </c>
      <c r="F6" s="32">
        <f t="shared" si="2"/>
        <v>137.91084668399151</v>
      </c>
      <c r="G6" s="32">
        <f t="shared" si="2"/>
        <v>135.08302063045704</v>
      </c>
      <c r="H6" s="32">
        <f t="shared" si="2"/>
        <v>133.55633554339926</v>
      </c>
      <c r="I6" s="32">
        <f t="shared" si="2"/>
        <v>126.60940210973578</v>
      </c>
      <c r="J6" s="32">
        <f t="shared" si="2"/>
        <v>120.42800319209644</v>
      </c>
      <c r="K6" s="32">
        <f t="shared" si="2"/>
        <v>113.36926485970429</v>
      </c>
      <c r="M6" s="29" t="s">
        <v>8</v>
      </c>
      <c r="N6" s="32">
        <f t="shared" si="2"/>
        <v>173.47893651426267</v>
      </c>
      <c r="O6" s="32">
        <f t="shared" si="2"/>
        <v>170.02925236721757</v>
      </c>
      <c r="P6" s="32">
        <f t="shared" si="2"/>
        <v>165.92549818645625</v>
      </c>
      <c r="Q6" s="32">
        <f t="shared" si="2"/>
        <v>159.67223359131182</v>
      </c>
      <c r="R6" s="32">
        <f t="shared" si="2"/>
        <v>149.44805631704384</v>
      </c>
      <c r="S6" s="32">
        <f t="shared" si="2"/>
        <v>139.48985057281078</v>
      </c>
      <c r="T6" s="32">
        <f t="shared" si="2"/>
        <v>130.62691492990871</v>
      </c>
      <c r="U6" s="32">
        <f t="shared" si="2"/>
        <v>113.9035574516696</v>
      </c>
      <c r="V6" s="32">
        <f t="shared" si="2"/>
        <v>97.612258373767148</v>
      </c>
      <c r="W6" s="32">
        <f t="shared" si="2"/>
        <v>91.760306771522281</v>
      </c>
    </row>
    <row r="7" spans="1:23" ht="14.5" thickBot="1" x14ac:dyDescent="0.35">
      <c r="A7" s="21" t="s">
        <v>3</v>
      </c>
      <c r="B7" s="22">
        <v>11</v>
      </c>
      <c r="C7" s="22">
        <v>12</v>
      </c>
      <c r="D7" s="22">
        <v>13</v>
      </c>
      <c r="E7" s="22">
        <v>14</v>
      </c>
      <c r="F7" s="22">
        <v>15</v>
      </c>
      <c r="G7" s="22">
        <v>16</v>
      </c>
      <c r="H7" s="22">
        <v>17</v>
      </c>
      <c r="I7" s="22">
        <v>18</v>
      </c>
      <c r="J7" s="22">
        <v>19</v>
      </c>
      <c r="K7" s="22">
        <v>20</v>
      </c>
      <c r="M7" s="21" t="s">
        <v>3</v>
      </c>
      <c r="N7" s="22">
        <v>11</v>
      </c>
      <c r="O7" s="22">
        <v>12</v>
      </c>
      <c r="P7" s="22">
        <v>13</v>
      </c>
      <c r="Q7" s="22">
        <v>14</v>
      </c>
      <c r="R7" s="22">
        <v>15</v>
      </c>
      <c r="S7" s="22">
        <v>16</v>
      </c>
      <c r="T7" s="22">
        <v>17</v>
      </c>
      <c r="U7" s="22">
        <v>18</v>
      </c>
      <c r="V7" s="22">
        <v>19</v>
      </c>
      <c r="W7" s="22">
        <v>20</v>
      </c>
    </row>
    <row r="8" spans="1:23" ht="14.5" thickBot="1" x14ac:dyDescent="0.35">
      <c r="A8" s="21" t="s">
        <v>4</v>
      </c>
      <c r="B8" s="22">
        <v>1.4990000000000001</v>
      </c>
      <c r="C8" s="22">
        <v>1.5069999999999999</v>
      </c>
      <c r="D8" s="22">
        <v>1.514</v>
      </c>
      <c r="E8" s="22">
        <v>1.522</v>
      </c>
      <c r="F8" s="22">
        <v>1.532</v>
      </c>
      <c r="G8" s="22">
        <v>1.5489999999999999</v>
      </c>
      <c r="H8" s="22">
        <v>1.556</v>
      </c>
      <c r="I8" s="22">
        <v>1.5720000000000001</v>
      </c>
      <c r="J8" s="22">
        <v>1.6040000000000001</v>
      </c>
      <c r="K8" s="22">
        <v>1.649</v>
      </c>
      <c r="M8" s="21" t="s">
        <v>4</v>
      </c>
      <c r="N8" s="22">
        <v>1.5069999999999999</v>
      </c>
      <c r="O8" s="22">
        <v>1.5129999999999999</v>
      </c>
      <c r="P8" s="22">
        <v>1.522</v>
      </c>
      <c r="Q8" s="22">
        <v>1.5309999999999999</v>
      </c>
      <c r="R8" s="22">
        <v>1.538</v>
      </c>
      <c r="S8" s="22">
        <v>1.548</v>
      </c>
      <c r="T8" s="22">
        <v>1.56</v>
      </c>
      <c r="U8" s="22">
        <v>1.57</v>
      </c>
      <c r="V8" s="22">
        <v>1.589</v>
      </c>
      <c r="W8" s="22">
        <v>1.6479999999999999</v>
      </c>
    </row>
    <row r="9" spans="1:23" ht="14.5" thickBot="1" x14ac:dyDescent="0.35">
      <c r="A9" s="21" t="s">
        <v>5</v>
      </c>
      <c r="B9" s="22">
        <v>152</v>
      </c>
      <c r="C9" s="22">
        <v>139</v>
      </c>
      <c r="D9" s="22">
        <v>125</v>
      </c>
      <c r="E9" s="22">
        <v>108</v>
      </c>
      <c r="F9" s="22">
        <v>91</v>
      </c>
      <c r="G9" s="22">
        <v>69</v>
      </c>
      <c r="H9" s="22">
        <v>62</v>
      </c>
      <c r="I9" s="22">
        <v>50</v>
      </c>
      <c r="J9" s="22">
        <v>35</v>
      </c>
      <c r="K9" s="22">
        <v>25</v>
      </c>
      <c r="M9" s="21" t="s">
        <v>5</v>
      </c>
      <c r="N9" s="22">
        <v>91</v>
      </c>
      <c r="O9" s="22">
        <v>89</v>
      </c>
      <c r="P9" s="22">
        <v>83</v>
      </c>
      <c r="Q9" s="22">
        <v>74</v>
      </c>
      <c r="R9" s="22">
        <v>68</v>
      </c>
      <c r="S9" s="22">
        <v>61</v>
      </c>
      <c r="T9" s="22">
        <v>52</v>
      </c>
      <c r="U9" s="22">
        <v>46</v>
      </c>
      <c r="V9" s="22">
        <v>38</v>
      </c>
      <c r="W9" s="22">
        <v>24</v>
      </c>
    </row>
    <row r="10" spans="1:23" s="31" customFormat="1" ht="14.5" thickBot="1" x14ac:dyDescent="0.35">
      <c r="A10" s="23" t="s">
        <v>6</v>
      </c>
      <c r="B10" s="24">
        <f>2*3.1416/B8/4.1766</f>
        <v>1.00359009631379</v>
      </c>
      <c r="C10" s="24">
        <f t="shared" ref="C10:J10" si="3">2*3.1416/C8/4.1766</f>
        <v>0.99826247801882662</v>
      </c>
      <c r="D10" s="24">
        <f t="shared" si="3"/>
        <v>0.9936469976052652</v>
      </c>
      <c r="E10" s="24">
        <f t="shared" si="3"/>
        <v>0.98842414873480389</v>
      </c>
      <c r="F10" s="24">
        <f t="shared" si="3"/>
        <v>0.98197229397804919</v>
      </c>
      <c r="G10" s="24">
        <f t="shared" si="3"/>
        <v>0.97119532238500439</v>
      </c>
      <c r="H10" s="24">
        <f t="shared" si="3"/>
        <v>0.96682619175730822</v>
      </c>
      <c r="I10" s="24">
        <f t="shared" si="3"/>
        <v>0.95698572161219564</v>
      </c>
      <c r="J10" s="24">
        <f t="shared" si="3"/>
        <v>0.93789373714112934</v>
      </c>
      <c r="K10" s="24">
        <f>2*3.1416/K8/4.1766</f>
        <v>0.91229930526038294</v>
      </c>
      <c r="M10" s="23" t="s">
        <v>6</v>
      </c>
      <c r="N10" s="24">
        <f>2*3.1416/N8/4.176</f>
        <v>0.99840590653578321</v>
      </c>
      <c r="O10" s="24">
        <f t="shared" ref="O10:W10" si="4">2*3.1416/O8/4.176</f>
        <v>0.99444659692625603</v>
      </c>
      <c r="P10" s="24">
        <f t="shared" si="4"/>
        <v>0.98856616369870254</v>
      </c>
      <c r="Q10" s="24">
        <f t="shared" si="4"/>
        <v>0.9827548668513556</v>
      </c>
      <c r="R10" s="24">
        <f t="shared" si="4"/>
        <v>0.97828199034422969</v>
      </c>
      <c r="S10" s="24">
        <f t="shared" si="4"/>
        <v>0.9719623392438147</v>
      </c>
      <c r="T10" s="24">
        <f t="shared" si="4"/>
        <v>0.96448570586501603</v>
      </c>
      <c r="U10" s="24">
        <f t="shared" si="4"/>
        <v>0.95834248480855111</v>
      </c>
      <c r="V10" s="24">
        <f t="shared" si="4"/>
        <v>0.94688338650058224</v>
      </c>
      <c r="W10" s="24">
        <f t="shared" si="4"/>
        <v>0.9129840419596027</v>
      </c>
    </row>
    <row r="11" spans="1:23" ht="15" customHeight="1" thickBot="1" x14ac:dyDescent="0.35">
      <c r="A11" s="25" t="s">
        <v>7</v>
      </c>
      <c r="B11" s="26">
        <v>74.75</v>
      </c>
      <c r="C11" s="26">
        <v>62</v>
      </c>
      <c r="D11" s="26">
        <v>52</v>
      </c>
      <c r="E11" s="26">
        <v>44</v>
      </c>
      <c r="F11" s="26">
        <v>36.5</v>
      </c>
      <c r="G11" s="26">
        <v>26.5</v>
      </c>
      <c r="H11" s="26">
        <v>22.5</v>
      </c>
      <c r="I11" s="26">
        <v>18.5</v>
      </c>
      <c r="J11" s="26">
        <v>14</v>
      </c>
      <c r="K11" s="26">
        <v>9</v>
      </c>
      <c r="M11" s="25" t="s">
        <v>7</v>
      </c>
      <c r="N11" s="26">
        <v>83.75</v>
      </c>
      <c r="O11" s="26">
        <v>75.5</v>
      </c>
      <c r="P11" s="26">
        <v>64.5</v>
      </c>
      <c r="Q11" s="26">
        <v>54</v>
      </c>
      <c r="R11" s="26">
        <v>46.25</v>
      </c>
      <c r="S11" s="26">
        <v>39.5</v>
      </c>
      <c r="T11" s="26">
        <v>33</v>
      </c>
      <c r="U11" s="26">
        <v>29</v>
      </c>
      <c r="V11" s="26">
        <v>23.5</v>
      </c>
      <c r="W11" s="26">
        <v>14</v>
      </c>
    </row>
    <row r="12" spans="1:23" s="32" customFormat="1" ht="15" thickTop="1" thickBot="1" x14ac:dyDescent="0.35">
      <c r="A12" s="29" t="s">
        <v>8</v>
      </c>
      <c r="B12" s="32">
        <f>ATAN(2*0.01293*B10/(1-B10*B10))/3.1416*180+180</f>
        <v>105.49140371722335</v>
      </c>
      <c r="C12" s="32">
        <f>ATAN(2*0.01293*C10/(1-C10*C10))/3.1416*180</f>
        <v>82.33971821669401</v>
      </c>
      <c r="D12" s="32">
        <f t="shared" ref="D12:K12" si="5">ATAN(2*0.01293*D10/(1-D10*D10))/3.1416*180</f>
        <v>63.760754046483321</v>
      </c>
      <c r="E12" s="32">
        <f t="shared" si="5"/>
        <v>47.996432967404125</v>
      </c>
      <c r="F12" s="32">
        <f t="shared" si="5"/>
        <v>35.401536766004853</v>
      </c>
      <c r="G12" s="32">
        <f t="shared" si="5"/>
        <v>23.860994544731422</v>
      </c>
      <c r="H12" s="32">
        <f t="shared" si="5"/>
        <v>20.966347631839469</v>
      </c>
      <c r="I12" s="32">
        <f t="shared" si="5"/>
        <v>16.382810499695076</v>
      </c>
      <c r="J12" s="32">
        <f t="shared" si="5"/>
        <v>11.393586683707444</v>
      </c>
      <c r="K12" s="32">
        <f t="shared" si="5"/>
        <v>8.0073380872102344</v>
      </c>
      <c r="M12" s="29" t="s">
        <v>8</v>
      </c>
      <c r="N12" s="32">
        <f>ATAN(2*0.01293*N10/(1-N10*N10))/3.1416*180</f>
        <v>82.965925467896071</v>
      </c>
      <c r="O12" s="32">
        <f t="shared" ref="O12:W12" si="6">ATAN(2*0.01293*O10/(1-O10*O10))/3.1416*180</f>
        <v>66.698455115400321</v>
      </c>
      <c r="P12" s="32">
        <f t="shared" si="6"/>
        <v>48.34995165021423</v>
      </c>
      <c r="Q12" s="32">
        <f t="shared" si="6"/>
        <v>36.621695214273004</v>
      </c>
      <c r="R12" s="32">
        <f t="shared" si="6"/>
        <v>30.490460536354721</v>
      </c>
      <c r="S12" s="32">
        <f t="shared" si="6"/>
        <v>24.446891909553678</v>
      </c>
      <c r="T12" s="32">
        <f t="shared" si="6"/>
        <v>19.671765475798768</v>
      </c>
      <c r="U12" s="32">
        <f t="shared" si="6"/>
        <v>16.897989244657076</v>
      </c>
      <c r="V12" s="32">
        <f t="shared" si="6"/>
        <v>13.321417134239613</v>
      </c>
      <c r="W12" s="32">
        <f t="shared" si="6"/>
        <v>8.0726461622886312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Sheet2!_Hlk184243701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Xia</dc:creator>
  <cp:lastModifiedBy>Hongyu Xia</cp:lastModifiedBy>
  <dcterms:created xsi:type="dcterms:W3CDTF">2015-06-05T18:19:34Z</dcterms:created>
  <dcterms:modified xsi:type="dcterms:W3CDTF">2024-12-05T04:07:27Z</dcterms:modified>
</cp:coreProperties>
</file>