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480" yWindow="30" windowWidth="10755" windowHeight="40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Sheet1!$A$1:$AZ$86</definedName>
  </definedNames>
</workbook>
</file>

<file path=xl/comments1.xml><?xml version="1.0" encoding="utf-8"?>
<comments xmlns="http://schemas.openxmlformats.org/spreadsheetml/2006/main">
  <authors>
    <author>校卡</author>
  </authors>
  <commentList>
    <comment ref="R57" authorId="0">
      <text>
        <r>
          <rPr>
            <sz val="11"/>
            <color indexed="81"/>
            <rFont val="宋体"/>
            <charset val="134"/>
          </rPr>
          <t xml:space="preserve">校卡</t>
        </r>
      </text>
    </comment>
  </commentList>
</comments>
</file>

<file path=xl/comments2.xml><?xml version="1.0" encoding="utf-8"?>
<comments xmlns="http://schemas.openxmlformats.org/spreadsheetml/2006/main">
  <authors>
    <author>小卖部</author>
  </authors>
  <commentList>
    <comment ref="Q67" authorId="0">
      <text>
        <r>
          <rPr>
            <sz val="11"/>
            <color indexed="81"/>
            <rFont val="宋体"/>
            <charset val="134"/>
          </rPr>
          <t xml:space="preserve">小卖部换100</t>
        </r>
      </text>
    </comment>
    <comment ref="AB83" authorId="0">
      <text>
        <r>
          <rPr>
            <sz val="11"/>
            <color indexed="81"/>
            <rFont val="宋体"/>
            <charset val="134"/>
          </rPr>
          <t xml:space="preserve">维修床</t>
        </r>
        <r>
          <rPr>
            <sz val="11"/>
            <color indexed="81"/>
            <rFont val="宋体"/>
            <charset val="134"/>
          </rPr>
          <t xml:space="preserve">
</t>
        </r>
      </text>
    </comment>
    <comment ref="X50" authorId="0">
      <text>
        <r>
          <rPr>
            <sz val="11"/>
            <color indexed="81"/>
            <rFont val="宋体"/>
            <charset val="134"/>
          </rPr>
          <t xml:space="preserve">洗衣卡扣在-55</t>
        </r>
      </text>
    </comment>
    <comment ref="AD22" authorId="0">
      <text>
        <r>
          <rPr>
            <sz val="11"/>
            <color indexed="81"/>
            <rFont val="宋体"/>
            <charset val="134"/>
          </rPr>
          <t xml:space="preserve">水卡</t>
        </r>
      </text>
    </comment>
  </commentList>
</comments>
</file>

<file path=xl/sharedStrings.xml><?xml version="1.0" encoding="utf-8"?>
<sst xmlns="http://schemas.openxmlformats.org/spreadsheetml/2006/main" uniqueCount="362" count="362">
  <si>
    <t>学生姓名</t>
  </si>
  <si>
    <t>郑华珊</t>
  </si>
  <si>
    <t>杨明清</t>
  </si>
  <si>
    <t>叶子燕</t>
  </si>
  <si>
    <t>郑礼赣</t>
  </si>
  <si>
    <t>乐毅</t>
  </si>
  <si>
    <t>邵思思</t>
  </si>
  <si>
    <t>罗平</t>
  </si>
  <si>
    <t>吴宗雨</t>
  </si>
  <si>
    <t>周锦云</t>
  </si>
  <si>
    <t>吴忠玉</t>
  </si>
  <si>
    <t>许文轩</t>
  </si>
  <si>
    <t>李晶晶</t>
  </si>
  <si>
    <t>孔钰茹</t>
  </si>
  <si>
    <t>王志俊</t>
  </si>
  <si>
    <t>邵文倩</t>
  </si>
  <si>
    <t>姚贵朝</t>
  </si>
  <si>
    <t>吴世玉</t>
  </si>
  <si>
    <t>罗馨怡</t>
  </si>
  <si>
    <t>周耿耘</t>
  </si>
  <si>
    <t>徐端行</t>
  </si>
  <si>
    <t>杨升骏</t>
  </si>
  <si>
    <t>郑梦佳</t>
  </si>
  <si>
    <t>周兴豪</t>
  </si>
  <si>
    <t>符君素</t>
  </si>
  <si>
    <t>郑旭坤</t>
  </si>
  <si>
    <t>童嘉业</t>
  </si>
  <si>
    <t>徐慧欣</t>
  </si>
  <si>
    <t>沈兴满</t>
  </si>
  <si>
    <t>周恩杰</t>
  </si>
  <si>
    <t>袁传海</t>
  </si>
  <si>
    <t>程万勋</t>
  </si>
  <si>
    <t>郑鹏</t>
  </si>
  <si>
    <t>钱思思</t>
  </si>
  <si>
    <t>李可芯</t>
  </si>
  <si>
    <t>官布稳</t>
  </si>
  <si>
    <t>罗志华</t>
  </si>
  <si>
    <t>陈小强</t>
  </si>
  <si>
    <t>钱帆帆</t>
  </si>
  <si>
    <t>周云祥</t>
  </si>
  <si>
    <t>郑明浩</t>
  </si>
  <si>
    <t>占俊杰</t>
  </si>
  <si>
    <t>张进涵</t>
  </si>
  <si>
    <t>邱志鹏</t>
  </si>
  <si>
    <t>周振扬</t>
  </si>
  <si>
    <t>肖梦怡</t>
  </si>
  <si>
    <t>余厚发</t>
  </si>
  <si>
    <t>黄鸣俭</t>
  </si>
  <si>
    <t>郑文彬</t>
  </si>
  <si>
    <t>曾柳</t>
  </si>
  <si>
    <t>王攀</t>
  </si>
  <si>
    <t>罗来俊</t>
  </si>
  <si>
    <t>陈义</t>
  </si>
  <si>
    <t>周汉国</t>
  </si>
  <si>
    <t>王家贝</t>
  </si>
  <si>
    <t>李英杰</t>
  </si>
  <si>
    <t>刘书毅</t>
  </si>
  <si>
    <t>郑礼商</t>
  </si>
  <si>
    <t>祝君萍</t>
  </si>
  <si>
    <t>夏文江</t>
  </si>
  <si>
    <t>黎云</t>
  </si>
  <si>
    <t>邱模洋</t>
  </si>
  <si>
    <t>余欣</t>
  </si>
  <si>
    <t>周徐佳</t>
  </si>
  <si>
    <t>缪饶</t>
  </si>
  <si>
    <t>廖小倩</t>
  </si>
  <si>
    <t>陈佳瑶</t>
  </si>
  <si>
    <t>陈明星</t>
  </si>
  <si>
    <t>吴文涛</t>
  </si>
  <si>
    <t>张雨洁</t>
  </si>
  <si>
    <t>肖依琳</t>
  </si>
  <si>
    <t>徐汉俊</t>
  </si>
  <si>
    <t>朱小彤</t>
  </si>
  <si>
    <t>潘玉珊</t>
  </si>
  <si>
    <t>邱盛智</t>
  </si>
  <si>
    <t>陈云霞</t>
  </si>
  <si>
    <t>周远俊</t>
  </si>
  <si>
    <t>吴梓健</t>
  </si>
  <si>
    <t>吴思</t>
  </si>
  <si>
    <t>全昌晨</t>
  </si>
  <si>
    <t>郑雯茜</t>
  </si>
  <si>
    <t>夏训治</t>
  </si>
  <si>
    <t>吴梓康</t>
  </si>
  <si>
    <t>开学初</t>
  </si>
  <si>
    <t>总</t>
  </si>
  <si>
    <t>开学初</t>
  </si>
  <si>
    <t/>
  </si>
  <si>
    <t>姓名</t>
  </si>
  <si>
    <t>夏文江2</t>
  </si>
  <si>
    <t>赔衣服</t>
  </si>
  <si>
    <t>碗</t>
  </si>
  <si>
    <t>郑华珊</t>
  </si>
  <si>
    <t>杨明清</t>
  </si>
  <si>
    <t>叶子燕</t>
  </si>
  <si>
    <t>郑礼赣</t>
  </si>
  <si>
    <t>乐毅</t>
  </si>
  <si>
    <t>邵思思</t>
  </si>
  <si>
    <t>罗平</t>
  </si>
  <si>
    <t>吴宗雨</t>
  </si>
  <si>
    <t>周锦云</t>
  </si>
  <si>
    <t>吴忠玉</t>
  </si>
  <si>
    <t>许文轩</t>
  </si>
  <si>
    <t>李晶晶</t>
  </si>
  <si>
    <t>孔钰茹</t>
  </si>
  <si>
    <t>王志俊</t>
  </si>
  <si>
    <t>邵文倩</t>
  </si>
  <si>
    <t>姚贵朝</t>
  </si>
  <si>
    <t>吴世玉</t>
  </si>
  <si>
    <t>罗馨怡</t>
  </si>
  <si>
    <t>周耿耘</t>
  </si>
  <si>
    <t>徐端行</t>
  </si>
  <si>
    <t>杨升骏</t>
  </si>
  <si>
    <t>郑梦佳</t>
  </si>
  <si>
    <t>周兴豪</t>
  </si>
  <si>
    <t>符君素</t>
  </si>
  <si>
    <t>郑旭坤</t>
  </si>
  <si>
    <t>童嘉业</t>
  </si>
  <si>
    <t>徐慧欣</t>
  </si>
  <si>
    <t>沈兴满</t>
  </si>
  <si>
    <t>周恩杰</t>
  </si>
  <si>
    <t>袁传海</t>
  </si>
  <si>
    <t>程万勋</t>
  </si>
  <si>
    <t>郑鹏</t>
  </si>
  <si>
    <t>钱思思</t>
  </si>
  <si>
    <t>李可芯</t>
  </si>
  <si>
    <t>官布稳</t>
  </si>
  <si>
    <t>罗志华</t>
  </si>
  <si>
    <t>陈小强</t>
  </si>
  <si>
    <t>钱帆帆</t>
  </si>
  <si>
    <t>周云祥</t>
  </si>
  <si>
    <t>郑明浩</t>
  </si>
  <si>
    <t>占俊杰</t>
  </si>
  <si>
    <t>张进涵</t>
  </si>
  <si>
    <t>邱志鹏</t>
  </si>
  <si>
    <t>周振扬</t>
  </si>
  <si>
    <t>肖梦怡</t>
  </si>
  <si>
    <t>余厚发</t>
  </si>
  <si>
    <t>黄鸣俭</t>
  </si>
  <si>
    <t>郑文彬</t>
  </si>
  <si>
    <t>曾柳</t>
  </si>
  <si>
    <t>王攀</t>
  </si>
  <si>
    <t>罗来俊</t>
  </si>
  <si>
    <t>陈义</t>
  </si>
  <si>
    <t>周汉国</t>
  </si>
  <si>
    <t>王家贝</t>
  </si>
  <si>
    <t>李英杰</t>
  </si>
  <si>
    <t>刘书毅</t>
  </si>
  <si>
    <t>郑礼商</t>
  </si>
  <si>
    <t>祝君萍</t>
  </si>
  <si>
    <t>夏文江</t>
  </si>
  <si>
    <t>黎云</t>
  </si>
  <si>
    <t>邱模洋</t>
  </si>
  <si>
    <t>余欣</t>
  </si>
  <si>
    <t>周徐佳</t>
  </si>
  <si>
    <t>缪饶</t>
  </si>
  <si>
    <t>廖小倩</t>
  </si>
  <si>
    <t>陈佳瑶</t>
  </si>
  <si>
    <t>陈明星</t>
  </si>
  <si>
    <t>吴文涛</t>
  </si>
  <si>
    <t>张雨洁</t>
  </si>
  <si>
    <t>肖依琳</t>
  </si>
  <si>
    <t>徐汉俊</t>
  </si>
  <si>
    <t>朱小彤</t>
  </si>
  <si>
    <t>潘玉珊</t>
  </si>
  <si>
    <t>邱盛智</t>
  </si>
  <si>
    <t>陈云霞</t>
  </si>
  <si>
    <t>周远俊</t>
  </si>
  <si>
    <t>吴梓健</t>
  </si>
  <si>
    <t>吴思</t>
  </si>
  <si>
    <t>全昌晨</t>
  </si>
  <si>
    <t>郑雯茜</t>
  </si>
  <si>
    <t>夏训治</t>
  </si>
  <si>
    <t>吴梓康</t>
  </si>
  <si>
    <t/>
  </si>
  <si>
    <t>苏</t>
  </si>
  <si>
    <t>缪位建</t>
  </si>
  <si>
    <t>徐翳达</t>
  </si>
  <si>
    <t>吴美斯</t>
  </si>
  <si>
    <t>周恩杰</t>
  </si>
  <si>
    <t>苏瑜炜</t>
  </si>
  <si>
    <t>童嘉业</t>
  </si>
  <si>
    <t>周远俊</t>
  </si>
  <si>
    <t>陈小强</t>
  </si>
  <si>
    <t>微信</t>
  </si>
  <si>
    <t>还</t>
  </si>
  <si>
    <t>微信</t>
  </si>
  <si>
    <t>还</t>
  </si>
  <si>
    <t>邱匡宇</t>
  </si>
  <si>
    <t>温俊豪</t>
  </si>
  <si>
    <t>徐杰创</t>
  </si>
  <si>
    <t>沈佳欣</t>
  </si>
  <si>
    <t>陈志鸿</t>
  </si>
  <si>
    <t>严佳瑶</t>
  </si>
  <si>
    <t>王天赐</t>
  </si>
  <si>
    <t>朱玲玲</t>
  </si>
  <si>
    <t>俞灏琳</t>
  </si>
  <si>
    <t>王万科</t>
  </si>
  <si>
    <t>邓雨娜</t>
  </si>
  <si>
    <t>朱宇衡</t>
  </si>
  <si>
    <t>吴超麒</t>
  </si>
  <si>
    <t>曾孝超</t>
  </si>
  <si>
    <t>龚玉娴</t>
  </si>
  <si>
    <t>兰家杰</t>
  </si>
  <si>
    <t>王富</t>
  </si>
  <si>
    <t>周毅杰</t>
  </si>
  <si>
    <t>郑毓</t>
  </si>
  <si>
    <t>姜流金</t>
  </si>
  <si>
    <t>陈浩宇</t>
  </si>
  <si>
    <t>盛世杰</t>
  </si>
  <si>
    <t>陈明南</t>
  </si>
  <si>
    <t>张黎</t>
  </si>
  <si>
    <t>张杰宇</t>
  </si>
  <si>
    <t>赵雨欣</t>
  </si>
  <si>
    <t>邱翼凤</t>
  </si>
  <si>
    <t>严家乐</t>
  </si>
  <si>
    <t>刘亦菲</t>
  </si>
  <si>
    <t>周佳俊</t>
  </si>
  <si>
    <t>王雨欣</t>
  </si>
  <si>
    <t>张文秀</t>
  </si>
  <si>
    <t>方玉晴</t>
  </si>
  <si>
    <t>余欣仪</t>
  </si>
  <si>
    <t>徐紫玉</t>
  </si>
  <si>
    <t>董媛菲</t>
  </si>
  <si>
    <t>汪舒文</t>
  </si>
  <si>
    <t>王凤轩</t>
  </si>
  <si>
    <t>罗静</t>
  </si>
  <si>
    <t>廖慧慧</t>
  </si>
  <si>
    <t>祝雅洁</t>
  </si>
  <si>
    <t>王程慧</t>
  </si>
  <si>
    <t>于茜</t>
  </si>
  <si>
    <t>张雨微</t>
  </si>
  <si>
    <t>占礼伟</t>
  </si>
  <si>
    <t>吴方东</t>
  </si>
  <si>
    <t>吴林涛</t>
  </si>
  <si>
    <t>付庆阳</t>
  </si>
  <si>
    <t>徐于锋</t>
  </si>
  <si>
    <t>付启剑</t>
  </si>
  <si>
    <t>王家城</t>
  </si>
  <si>
    <t>朱哲亮</t>
  </si>
  <si>
    <t>孙智主</t>
  </si>
  <si>
    <t>吴方奥</t>
  </si>
  <si>
    <t>郑逸臣</t>
  </si>
  <si>
    <t>林欣晨</t>
  </si>
  <si>
    <t>郭政</t>
  </si>
  <si>
    <t>张维杰</t>
  </si>
  <si>
    <t>胡思俊</t>
  </si>
  <si>
    <t>吴在浚</t>
  </si>
  <si>
    <t>张书嘉</t>
  </si>
  <si>
    <t>吴鹏</t>
  </si>
  <si>
    <t>刘善健</t>
  </si>
  <si>
    <t>沈词豪</t>
  </si>
  <si>
    <t>蒋涛</t>
  </si>
  <si>
    <t>赵建宇</t>
  </si>
  <si>
    <t>陈锦泽</t>
  </si>
  <si>
    <t>沈词毅</t>
  </si>
  <si>
    <t>饶嘉玲</t>
  </si>
  <si>
    <t>冯苏鑫</t>
  </si>
  <si>
    <t>陈子豪</t>
  </si>
  <si>
    <t>张宇翔</t>
  </si>
  <si>
    <t>徐家乐</t>
  </si>
  <si>
    <t>祝涵雨</t>
  </si>
  <si>
    <t>陈家乐</t>
  </si>
  <si>
    <t>万贤强</t>
  </si>
  <si>
    <t>结核病</t>
  </si>
  <si>
    <t>补考费</t>
  </si>
  <si>
    <t>未对账</t>
  </si>
  <si>
    <t>微信</t>
  </si>
  <si>
    <t>洗衣卡</t>
  </si>
  <si>
    <t>离校单</t>
  </si>
  <si>
    <t>占</t>
  </si>
  <si>
    <t>占沛文</t>
  </si>
  <si>
    <t>30+50</t>
  </si>
  <si>
    <t>药费</t>
  </si>
  <si>
    <t>微信1220</t>
  </si>
  <si>
    <t>补考2</t>
  </si>
  <si>
    <t>肖紫欣</t>
  </si>
  <si>
    <t>71</t>
  </si>
  <si>
    <t>补考</t>
  </si>
  <si>
    <t>补考</t>
  </si>
  <si>
    <t>姓名</t>
  </si>
  <si>
    <t>考号</t>
  </si>
  <si>
    <t>语文</t>
  </si>
  <si>
    <t>陈浩宇</t>
  </si>
  <si>
    <t>70568</t>
  </si>
  <si>
    <t>45</t>
  </si>
  <si>
    <t>陈家乐</t>
  </si>
  <si>
    <t>70567</t>
  </si>
  <si>
    <t>69.5</t>
  </si>
  <si>
    <t>陈锦泽</t>
  </si>
  <si>
    <t>70577</t>
  </si>
  <si>
    <t>62.5</t>
  </si>
  <si>
    <t>陈锦泽</t>
  </si>
  <si>
    <t>70577</t>
  </si>
  <si>
    <t>28</t>
  </si>
  <si>
    <t>陈明南</t>
  </si>
  <si>
    <t>70548</t>
  </si>
  <si>
    <t>66.5</t>
  </si>
  <si>
    <t>陈明南</t>
  </si>
  <si>
    <t>70548</t>
  </si>
  <si>
    <t>41</t>
  </si>
  <si>
    <t>邓雨娜</t>
  </si>
  <si>
    <t>70559</t>
  </si>
  <si>
    <t>44</t>
  </si>
  <si>
    <t>冯苏鑫</t>
  </si>
  <si>
    <t>70580</t>
  </si>
  <si>
    <t>38</t>
  </si>
  <si>
    <t>罗静</t>
  </si>
  <si>
    <t>70562</t>
  </si>
  <si>
    <t>29</t>
  </si>
  <si>
    <t>沈词豪</t>
  </si>
  <si>
    <t>70569</t>
  </si>
  <si>
    <t>34</t>
  </si>
  <si>
    <t>沈词毅</t>
  </si>
  <si>
    <t>70571</t>
  </si>
  <si>
    <t>36</t>
  </si>
  <si>
    <t>盛世杰</t>
  </si>
  <si>
    <t>70515</t>
  </si>
  <si>
    <t>71</t>
  </si>
  <si>
    <t>王家城</t>
  </si>
  <si>
    <t>70574</t>
  </si>
  <si>
    <t>36</t>
  </si>
  <si>
    <t>王家城</t>
  </si>
  <si>
    <t>70574</t>
  </si>
  <si>
    <t>47</t>
  </si>
  <si>
    <t>吴超麒</t>
  </si>
  <si>
    <t>70561</t>
  </si>
  <si>
    <t>68.5</t>
  </si>
  <si>
    <t>肖紫欣</t>
  </si>
  <si>
    <t>70575</t>
  </si>
  <si>
    <t>17</t>
  </si>
  <si>
    <t>严家乐</t>
  </si>
  <si>
    <t>70573</t>
  </si>
  <si>
    <t>65.5</t>
  </si>
  <si>
    <t>于茜</t>
  </si>
  <si>
    <t>70557</t>
  </si>
  <si>
    <t>40</t>
  </si>
  <si>
    <t>俞灏琳</t>
  </si>
  <si>
    <t>70558</t>
  </si>
  <si>
    <t>29</t>
  </si>
  <si>
    <t>曾孝超</t>
  </si>
  <si>
    <t>70537</t>
  </si>
  <si>
    <t>67</t>
  </si>
  <si>
    <t>占含情</t>
  </si>
  <si>
    <t>70576</t>
  </si>
  <si>
    <t>38</t>
  </si>
  <si>
    <t>占礼伟</t>
  </si>
  <si>
    <t>70578</t>
  </si>
  <si>
    <t>33</t>
  </si>
  <si>
    <t>周佳俊</t>
  </si>
  <si>
    <t>70579</t>
  </si>
  <si>
    <t>61.5</t>
  </si>
  <si>
    <t>周佳俊</t>
  </si>
  <si>
    <t>70579</t>
  </si>
  <si>
    <t>18</t>
  </si>
  <si>
    <t>周佳俊</t>
  </si>
  <si>
    <t>70579</t>
  </si>
  <si>
    <t>50</t>
  </si>
  <si>
    <t>祝涵雨</t>
  </si>
  <si>
    <t>70564</t>
  </si>
  <si>
    <t>36</t>
  </si>
  <si>
    <t>吴超麒</t>
  </si>
  <si>
    <t>周佳俊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</si>
</sst>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0.0_ ;[Red]\-0.0\ "/>
    <numFmt numFmtId="166" formatCode="m&quot;月&quot;d&quot;日&quot;;@"/>
  </numFmts>
  <fonts count="22"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宋体"/>
      <charset val="134"/>
      <sz val="11"/>
      <color indexed="64"/>
    </font>
    <font>
      <name val="宋体"/>
      <charset val="134"/>
      <sz val="11"/>
      <color indexed="12"/>
    </font>
    <font>
      <name val="宋体"/>
      <charset val="134"/>
      <sz val="11"/>
      <color indexed="10"/>
    </font>
    <font>
      <name val="宋体"/>
      <charset val="134"/>
      <sz val="11"/>
      <color indexed="8"/>
    </font>
    <font>
      <name val="Calibri"/>
      <charset val="134"/>
      <sz val="12"/>
      <color indexed="64"/>
    </font>
    <font>
      <name val="宋体"/>
      <charset val="134"/>
      <sz val="9"/>
      <color indexed="8"/>
    </font>
    <font>
      <name val="宋体"/>
      <b/>
      <i/>
      <charset val="134"/>
      <u/>
      <sz val="11"/>
      <color indexed="8"/>
    </font>
    <font>
      <name val="宋体"/>
      <b/>
      <i/>
      <charset val="134"/>
      <u/>
      <sz val="9"/>
      <color indexed="8"/>
    </font>
    <font>
      <name val="宋体"/>
      <b/>
      <i/>
      <charset val="134"/>
      <u/>
      <sz val="11"/>
      <color indexed="8"/>
    </font>
    <font>
      <name val="宋体"/>
      <b/>
      <i/>
      <charset val="134"/>
      <u/>
      <sz val="11"/>
      <color rgb="FF36363D"/>
    </font>
    <font>
      <name val="宋体"/>
      <b/>
      <i/>
      <charset val="134"/>
      <u/>
      <sz val="9"/>
      <color rgb="FF36363D"/>
    </font>
    <font>
      <name val="宋体"/>
      <charset val="134"/>
      <sz val="9"/>
      <color indexed="64"/>
    </font>
    <font>
      <name val="宋体"/>
      <charset val="134"/>
      <sz val="11"/>
      <color rgb="FF00B0F0"/>
    </font>
    <font>
      <name val="宋体"/>
      <b/>
      <charset val="134"/>
      <sz val="9"/>
      <color indexed="8"/>
    </font>
    <font>
      <name val="宋体"/>
      <b/>
      <charset val="134"/>
      <sz val="11"/>
      <color indexed="8"/>
    </font>
    <font>
      <name val="宋体"/>
      <charset val="134"/>
      <sz val="9"/>
      <color indexed="10"/>
    </font>
    <font>
      <name val="宋体"/>
      <charset val="134"/>
      <sz val="11"/>
      <color rgb="FF36363D"/>
    </font>
    <font>
      <name val="宋体"/>
      <charset val="134"/>
      <sz val="11"/>
      <color indexed="12"/>
    </font>
    <font>
      <name val="Calibri"/>
      <charset val="134"/>
      <sz val="12"/>
      <color rgb="FF800000"/>
    </font>
    <font>
      <name val="宋体"/>
      <charset val="134"/>
      <sz val="11"/>
      <color rgb="FF8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99FF"/>
      </patternFill>
    </fill>
    <fill>
      <patternFill patternType="solid">
        <fgColor rgb="FF99CCFF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64" fontId="0" fillId="0" borderId="0" xfId="0" applyNumberFormat="1" applyFont="1" applyFill="1" applyBorder="1" applyAlignment="1">
      <alignment horizontal="left" vertical="center"/>
    </xf>
    <xf numFmtId="166" fontId="0" fillId="0" borderId="0" xfId="0" applyNumberFormat="1">
      <alignment vertical="center"/>
    </xf>
    <xf numFmtId="166" fontId="0" fillId="0" borderId="0" xfId="0" applyNumberFormat="1" applyAlignment="1">
      <alignment horizontal="left" vertical="center"/>
    </xf>
    <xf numFmtId="166" fontId="5" fillId="0" borderId="0" xfId="0" applyNumberFormat="1" applyFont="1" applyFill="1" applyBorder="1">
      <alignment vertical="center"/>
    </xf>
    <xf numFmtId="166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164" fontId="10" fillId="0" borderId="0" xfId="0" applyNumberFormat="1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64" fontId="11" fillId="0" borderId="0" xfId="0" applyNumberFormat="1" applyFont="1" applyFill="1" applyBorder="1" applyAlignment="1">
      <alignment horizontal="left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4" fontId="0" fillId="5" borderId="0" xfId="0" applyNumberFormat="1" applyFill="1" applyAlignment="1">
      <alignment horizontal="left" vertical="center"/>
    </xf>
    <xf numFmtId="164" fontId="14" fillId="6" borderId="0" xfId="0" applyNumberFormat="1" applyFont="1" applyFill="1" applyAlignment="1">
      <alignment horizontal="left" vertical="center"/>
    </xf>
    <xf numFmtId="0" fontId="1" fillId="0" borderId="0" xfId="0" applyFont="1">
      <alignment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7" fillId="7" borderId="1" xfId="0" applyNumberFormat="1" applyFont="1" applyFill="1" applyBorder="1" applyAlignment="1">
      <alignment horizontal="center" vertical="center" wrapText="1"/>
    </xf>
    <xf numFmtId="164" fontId="18" fillId="5" borderId="0" xfId="0" applyNumberFormat="1" applyFont="1" applyFill="1" applyAlignment="1">
      <alignment horizontal="left" vertical="center"/>
    </xf>
    <xf numFmtId="164" fontId="19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>
      <alignment vertical="center"/>
    </xf>
    <xf numFmtId="164" fontId="0" fillId="8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6" fillId="4" borderId="0" xfId="0" applyNumberFormat="1" applyFont="1" applyFill="1" applyBorder="1">
      <alignment vertical="center"/>
    </xf>
    <xf numFmtId="0" fontId="0" fillId="4" borderId="0" xfId="0" applyNumberFormat="1" applyFont="1" applyFill="1" applyBorder="1">
      <alignment vertical="center"/>
    </xf>
    <xf numFmtId="0" fontId="20" fillId="4" borderId="0" xfId="0" applyNumberFormat="1" applyFont="1" applyFill="1" applyBorder="1">
      <alignment vertical="center"/>
    </xf>
    <xf numFmtId="0" fontId="21" fillId="4" borderId="0" xfId="0" applyNumberFormat="1" applyFont="1" applyFill="1" applyBorder="1">
      <alignment vertical="center"/>
    </xf>
    <xf numFmtId="0" fontId="18" fillId="5" borderId="0" xfId="0" applyFont="1" applyFill="1">
      <alignment vertical="center"/>
    </xf>
    <xf numFmtId="0" fontId="18" fillId="5" borderId="0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87"/>
  <sheetViews>
    <sheetView workbookViewId="0" zoomScale="85">
      <pane xSplit="3" ySplit="1" topLeftCell="BA2" state="frozen" activePane="bottomRight"/>
      <selection pane="bottomRight" activeCell="BB77" sqref="BB77"/>
    </sheetView>
  </sheetViews>
  <sheetFormatPr defaultRowHeight="16.25" defaultColWidth="10"/>
  <cols>
    <col min="1" max="1" customWidth="1" width="2.5820312" style="0"/>
    <col min="2" max="2" customWidth="1" width="10.0" style="1"/>
    <col min="3" max="3" customWidth="1" width="7.5859375" style="2"/>
    <col min="4" max="4" customWidth="1" width="8.0859375" style="1"/>
    <col min="5" max="5" customWidth="1" width="10.0" style="1"/>
    <col min="6" max="6" customWidth="1" width="10.0" style="1"/>
    <col min="7" max="7" customWidth="1" width="10.0" style="1"/>
    <col min="8" max="8" customWidth="1" width="10.0" style="1"/>
    <col min="9" max="9" customWidth="1" width="6.5859375" style="1"/>
    <col min="10" max="10" customWidth="1" width="7.0859375" style="1"/>
    <col min="11" max="11" customWidth="1" width="7.0859375" style="1"/>
    <col min="12" max="12" customWidth="1" width="10.0" style="1"/>
    <col min="13" max="13" customWidth="1" width="10.0" style="1"/>
    <col min="14" max="14" customWidth="1" width="10.0" style="1"/>
    <col min="15" max="15" customWidth="1" width="10.0" style="1"/>
    <col min="16" max="16" customWidth="1" width="10.0" style="1"/>
    <col min="17" max="17" customWidth="1" width="10.0" style="1"/>
    <col min="18" max="18" customWidth="1" width="10.0" style="1"/>
    <col min="19" max="19" customWidth="1" width="10.0" style="1"/>
    <col min="20" max="20" customWidth="1" width="10.0" style="1"/>
    <col min="21" max="21" customWidth="1" width="10.0" style="1"/>
    <col min="22" max="22" customWidth="1" width="10.0" style="1"/>
    <col min="23" max="23" customWidth="1" width="10.0" style="1"/>
    <col min="24" max="24" customWidth="1" width="10.0" style="1"/>
    <col min="25" max="25" customWidth="1" width="10.0" style="1"/>
    <col min="26" max="26" customWidth="1" width="10.0" style="1"/>
    <col min="27" max="27" customWidth="1" width="10.0" style="1"/>
    <col min="28" max="28" customWidth="1" width="10.0" style="1"/>
    <col min="29" max="29" customWidth="1" width="10.0" style="1"/>
    <col min="30" max="30" customWidth="1" width="10.0" style="1"/>
    <col min="31" max="31" customWidth="1" width="10.0" style="1"/>
    <col min="32" max="32" customWidth="1" width="10.0" style="1"/>
    <col min="33" max="33" customWidth="1" width="10.0" style="1"/>
    <col min="34" max="34" customWidth="1" width="10.0" style="1"/>
    <col min="35" max="35" customWidth="1" width="10.0" style="1"/>
    <col min="36" max="36" customWidth="1" width="10.0" style="1"/>
    <col min="37" max="37" customWidth="1" width="10.0" style="1"/>
    <col min="38" max="38" customWidth="1" width="10.0" style="1"/>
    <col min="39" max="39" customWidth="1" width="10.0" style="1"/>
    <col min="40" max="40" customWidth="1" width="10.0" style="1"/>
    <col min="41" max="41" customWidth="1" width="10.0" style="1"/>
    <col min="42" max="42" customWidth="1" width="10.0" style="1"/>
    <col min="43" max="43" customWidth="1" width="10.0" style="1"/>
    <col min="44" max="44" customWidth="1" width="10.0" style="1"/>
    <col min="45" max="45" customWidth="1" width="10.0" style="1"/>
    <col min="46" max="46" customWidth="1" width="10.0" style="1"/>
    <col min="47" max="47" customWidth="1" width="10.0" style="1"/>
    <col min="48" max="48" customWidth="1" width="10.0" style="1"/>
    <col min="49" max="49" customWidth="1" width="10.0" style="1"/>
    <col min="50" max="50" customWidth="1" width="10.0" style="1"/>
    <col min="51" max="51" customWidth="1" width="10.0" style="1"/>
    <col min="52" max="52" customWidth="1" width="10.0" style="1"/>
    <col min="53" max="53" customWidth="1" width="10.0" style="1"/>
    <col min="54" max="54" customWidth="1" width="10.0" style="1"/>
    <col min="55" max="55" customWidth="1" width="10.0" style="1"/>
    <col min="56" max="56" customWidth="1" width="10.0" style="1"/>
    <col min="57" max="57" customWidth="1" width="10.0" style="1"/>
    <col min="58" max="58" customWidth="1" width="10.0" style="1"/>
    <col min="59" max="59" customWidth="1" width="10.0" style="1"/>
    <col min="60" max="60" customWidth="1" width="10.0" style="1"/>
    <col min="61" max="61" customWidth="1" width="10.0" style="1"/>
    <col min="62" max="62" customWidth="1" width="10.0" style="1"/>
    <col min="63" max="63" customWidth="1" width="10.0" style="1"/>
    <col min="64" max="64" customWidth="1" width="10.0" style="1"/>
    <col min="65" max="65" customWidth="1" width="10.0" style="1"/>
    <col min="66" max="66" customWidth="1" width="10.0" style="1"/>
    <col min="67" max="67" customWidth="1" width="10.0" style="1"/>
    <col min="68" max="68" customWidth="1" width="10.0" style="1"/>
    <col min="69" max="69" customWidth="1" width="10.0" style="1"/>
    <col min="70" max="70" customWidth="1" width="10.0" style="1"/>
    <col min="71" max="71" customWidth="1" width="10.0" style="1"/>
    <col min="72" max="72" customWidth="1" width="10.0" style="1"/>
    <col min="73" max="73" customWidth="1" width="10.0" style="1"/>
    <col min="74" max="74" customWidth="1" width="10.0" style="1"/>
    <col min="75" max="75" customWidth="1" width="10.0" style="1"/>
    <col min="76" max="76" customWidth="1" width="10.0" style="1"/>
    <col min="77" max="77" customWidth="1" width="10.0" style="1"/>
    <col min="78" max="78" customWidth="1" width="10.0" style="1"/>
    <col min="79" max="79" customWidth="1" width="10.0" style="1"/>
    <col min="80" max="80" customWidth="1" width="10.0" style="1"/>
    <col min="81" max="81" customWidth="1" width="10.0" style="1"/>
    <col min="82" max="82" customWidth="1" width="10.0" style="1"/>
    <col min="83" max="83" customWidth="1" width="10.0" style="1"/>
    <col min="84" max="84" customWidth="1" width="10.0" style="1"/>
    <col min="85" max="85" customWidth="1" width="10.0" style="1"/>
    <col min="86" max="86" customWidth="1" width="10.0" style="1"/>
    <col min="87" max="87" customWidth="1" width="10.0" style="1"/>
    <col min="88" max="88" customWidth="1" width="10.0" style="1"/>
    <col min="89" max="89" customWidth="1" width="10.0" style="1"/>
    <col min="90" max="90" customWidth="1" width="10.0" style="1"/>
    <col min="91" max="91" customWidth="1" width="10.0" style="1"/>
    <col min="92" max="92" customWidth="1" width="10.0" style="1"/>
    <col min="93" max="93" customWidth="1" width="10.0" style="1"/>
    <col min="94" max="94" customWidth="1" width="10.0" style="1"/>
    <col min="95" max="95" customWidth="1" width="10.0" style="1"/>
    <col min="96" max="96" customWidth="1" width="10.0" style="1"/>
    <col min="97" max="97" customWidth="1" width="10.0" style="1"/>
    <col min="98" max="98" customWidth="1" width="10.0" style="1"/>
    <col min="99" max="99" customWidth="1" width="10.0" style="1"/>
    <col min="100" max="100" customWidth="1" width="10.0" style="1"/>
    <col min="101" max="101" customWidth="1" width="10.0" style="1"/>
    <col min="102" max="102" customWidth="1" width="10.0" style="1"/>
    <col min="103" max="103" customWidth="1" width="10.0" style="1"/>
    <col min="104" max="104" customWidth="1" width="10.0" style="1"/>
    <col min="105" max="105" customWidth="1" width="10.0" style="1"/>
    <col min="106" max="106" customWidth="1" width="10.0" style="1"/>
    <col min="107" max="107" customWidth="1" width="10.0" style="1"/>
    <col min="108" max="108" customWidth="1" width="10.0" style="1"/>
    <col min="109" max="109" customWidth="1" width="10.0" style="1"/>
    <col min="110" max="110" customWidth="1" width="10.0" style="1"/>
    <col min="111" max="111" customWidth="1" width="10.0" style="1"/>
    <col min="112" max="112" customWidth="1" width="10.0" style="1"/>
    <col min="113" max="113" customWidth="1" width="10.0" style="1"/>
    <col min="114" max="114" customWidth="1" width="10.0" style="1"/>
    <col min="115" max="115" customWidth="1" width="10.0" style="1"/>
    <col min="116" max="116" customWidth="1" width="10.0" style="1"/>
    <col min="117" max="117" customWidth="1" width="10.0" style="1"/>
    <col min="118" max="118" customWidth="1" width="10.0" style="1"/>
    <col min="119" max="119" customWidth="1" width="10.0" style="1"/>
    <col min="120" max="120" customWidth="1" width="10.0" style="1"/>
    <col min="121" max="121" customWidth="1" width="10.0" style="1"/>
    <col min="122" max="122" customWidth="1" width="10.0" style="1"/>
    <col min="123" max="123" customWidth="1" width="10.0" style="1"/>
    <col min="124" max="124" customWidth="1" width="10.0" style="1"/>
    <col min="125" max="125" customWidth="1" width="10.0" style="1"/>
    <col min="126" max="126" customWidth="1" width="10.0" style="1"/>
    <col min="127" max="127" customWidth="1" width="10.0" style="1"/>
    <col min="128" max="128" customWidth="1" width="10.0" style="1"/>
    <col min="129" max="129" customWidth="1" width="10.0" style="1"/>
    <col min="130" max="130" customWidth="1" width="10.0" style="1"/>
    <col min="131" max="131" customWidth="1" width="10.0" style="1"/>
    <col min="132" max="132" customWidth="1" width="10.0" style="1"/>
    <col min="133" max="133" customWidth="1" width="10.0" style="1"/>
    <col min="134" max="134" customWidth="1" width="10.0" style="1"/>
    <col min="135" max="135" customWidth="1" width="10.0" style="1"/>
    <col min="136" max="136" customWidth="1" width="10.0" style="1"/>
    <col min="137" max="137" customWidth="1" width="10.0" style="1"/>
    <col min="138" max="138" customWidth="1" width="10.0" style="1"/>
    <col min="139" max="139" customWidth="1" width="10.0" style="1"/>
    <col min="140" max="140" customWidth="1" width="10.0" style="1"/>
    <col min="141" max="141" customWidth="1" width="10.0" style="1"/>
    <col min="142" max="142" customWidth="1" width="10.0" style="1"/>
    <col min="143" max="143" customWidth="1" width="10.0" style="1"/>
    <col min="144" max="144" customWidth="1" width="10.0" style="1"/>
    <col min="145" max="145" customWidth="1" width="10.0" style="1"/>
    <col min="146" max="146" customWidth="1" width="10.0" style="1"/>
    <col min="147" max="147" customWidth="1" width="10.0" style="1"/>
    <col min="148" max="148" customWidth="1" width="10.0" style="1"/>
    <col min="149" max="149" customWidth="1" width="10.0" style="1"/>
    <col min="150" max="150" customWidth="1" width="10.0" style="1"/>
    <col min="151" max="151" customWidth="1" width="10.0" style="1"/>
    <col min="152" max="152" customWidth="1" width="10.0" style="1"/>
    <col min="153" max="153" customWidth="1" width="10.0" style="1"/>
    <col min="154" max="154" customWidth="1" width="10.0" style="1"/>
    <col min="155" max="155" customWidth="1" width="10.0" style="1"/>
    <col min="156" max="156" customWidth="1" width="10.0" style="1"/>
    <col min="157" max="157" customWidth="1" width="10.0" style="1"/>
    <col min="158" max="158" customWidth="1" width="10.0" style="1"/>
    <col min="159" max="159" customWidth="1" width="10.0" style="1"/>
    <col min="160" max="160" customWidth="1" width="10.0" style="1"/>
    <col min="161" max="161" customWidth="1" width="10.0" style="1"/>
    <col min="162" max="162" customWidth="1" width="10.0" style="1"/>
    <col min="163" max="163" customWidth="1" width="10.0" style="1"/>
    <col min="164" max="164" customWidth="1" width="10.0" style="1"/>
    <col min="165" max="165" customWidth="1" width="10.0" style="1"/>
    <col min="166" max="166" customWidth="1" width="10.0" style="1"/>
    <col min="167" max="167" customWidth="1" width="10.0" style="1"/>
    <col min="168" max="168" customWidth="1" width="10.0" style="1"/>
    <col min="169" max="169" customWidth="1" width="10.0" style="1"/>
    <col min="170" max="170" customWidth="1" width="10.0" style="1"/>
    <col min="171" max="171" customWidth="1" width="10.0" style="1"/>
    <col min="172" max="172" customWidth="1" width="10.0" style="1"/>
    <col min="173" max="173" customWidth="1" width="10.0" style="1"/>
    <col min="174" max="174" customWidth="1" width="10.0" style="1"/>
    <col min="175" max="175" customWidth="1" width="10.0" style="1"/>
    <col min="176" max="176" customWidth="1" width="10.0" style="1"/>
    <col min="177" max="177" customWidth="1" width="10.0" style="1"/>
    <col min="178" max="178" customWidth="1" width="10.0" style="1"/>
    <col min="179" max="179" customWidth="1" width="10.0" style="1"/>
    <col min="180" max="180" customWidth="1" width="10.0" style="1"/>
    <col min="181" max="181" customWidth="1" width="10.0" style="1"/>
    <col min="182" max="182" customWidth="1" width="10.0" style="1"/>
    <col min="183" max="183" customWidth="1" width="10.0" style="1"/>
    <col min="184" max="184" customWidth="1" width="10.0" style="1"/>
    <col min="185" max="185" customWidth="1" width="10.0" style="1"/>
    <col min="186" max="186" customWidth="1" width="10.0" style="1"/>
    <col min="187" max="187" customWidth="1" width="10.0" style="1"/>
    <col min="188" max="188" customWidth="1" width="10.0" style="1"/>
    <col min="189" max="189" customWidth="1" width="10.0" style="1"/>
    <col min="190" max="190" customWidth="1" width="10.0" style="1"/>
    <col min="191" max="191" customWidth="1" width="10.0" style="1"/>
    <col min="192" max="192" customWidth="1" width="10.0" style="1"/>
    <col min="193" max="193" customWidth="1" width="10.0" style="1"/>
    <col min="194" max="194" customWidth="1" width="10.0" style="1"/>
    <col min="195" max="195" customWidth="1" width="10.0" style="1"/>
    <col min="196" max="196" customWidth="1" width="10.0" style="1"/>
    <col min="197" max="197" customWidth="1" width="10.0" style="1"/>
    <col min="198" max="198" customWidth="1" width="10.0" style="1"/>
    <col min="199" max="199" customWidth="1" width="10.0" style="1"/>
    <col min="200" max="200" customWidth="1" width="10.0" style="1"/>
    <col min="201" max="201" customWidth="1" width="10.0" style="1"/>
    <col min="202" max="202" customWidth="1" width="10.0" style="1"/>
    <col min="203" max="203" customWidth="1" width="10.0" style="1"/>
    <col min="204" max="204" customWidth="1" width="10.0" style="1"/>
    <col min="205" max="205" customWidth="1" width="10.0" style="1"/>
    <col min="206" max="206" customWidth="1" width="10.0" style="1"/>
    <col min="207" max="207" customWidth="1" width="10.0" style="1"/>
    <col min="208" max="208" customWidth="1" width="10.0" style="1"/>
    <col min="209" max="209" customWidth="1" width="10.0" style="1"/>
    <col min="210" max="210" customWidth="1" width="10.0" style="1"/>
    <col min="211" max="211" customWidth="1" width="10.0" style="1"/>
    <col min="212" max="212" customWidth="1" width="10.0" style="1"/>
    <col min="213" max="213" customWidth="1" width="10.0" style="1"/>
    <col min="214" max="214" customWidth="1" width="10.0" style="1"/>
    <col min="215" max="215" customWidth="1" width="10.0" style="1"/>
    <col min="216" max="216" customWidth="1" width="10.0" style="1"/>
    <col min="217" max="217" customWidth="1" width="10.0" style="1"/>
    <col min="218" max="218" customWidth="1" width="10.0" style="1"/>
    <col min="219" max="219" customWidth="1" width="10.0" style="1"/>
    <col min="220" max="220" customWidth="1" width="10.0" style="1"/>
    <col min="221" max="221" customWidth="1" width="10.0" style="1"/>
    <col min="222" max="222" customWidth="1" width="10.0" style="1"/>
    <col min="223" max="223" customWidth="1" width="10.0" style="1"/>
    <col min="224" max="224" customWidth="1" width="10.0" style="1"/>
    <col min="225" max="225" customWidth="1" width="10.0" style="1"/>
    <col min="226" max="226" customWidth="1" width="10.0" style="1"/>
    <col min="227" max="227" customWidth="1" width="10.0" style="1"/>
    <col min="228" max="228" customWidth="1" width="10.0" style="1"/>
    <col min="229" max="229" customWidth="1" width="10.0" style="1"/>
    <col min="230" max="230" customWidth="1" width="10.0" style="1"/>
    <col min="231" max="231" customWidth="1" width="10.0" style="1"/>
    <col min="232" max="232" customWidth="1" width="10.0" style="1"/>
    <col min="233" max="233" customWidth="1" width="10.0" style="1"/>
    <col min="234" max="234" customWidth="1" width="10.0" style="1"/>
    <col min="235" max="235" customWidth="1" width="10.0" style="1"/>
    <col min="236" max="236" customWidth="1" width="10.0" style="1"/>
    <col min="237" max="237" customWidth="1" width="10.0" style="1"/>
    <col min="238" max="238" customWidth="1" width="10.0" style="1"/>
    <col min="239" max="239" customWidth="1" width="10.0" style="1"/>
    <col min="240" max="240" customWidth="1" width="10.0" style="1"/>
    <col min="241" max="241" customWidth="1" width="10.0" style="1"/>
    <col min="242" max="242" customWidth="1" width="10.0" style="1"/>
    <col min="243" max="243" customWidth="1" width="10.0" style="1"/>
    <col min="244" max="244" customWidth="1" width="10.0" style="1"/>
    <col min="245" max="245" customWidth="1" width="10.0" style="1"/>
    <col min="246" max="246" customWidth="1" width="10.0" style="1"/>
    <col min="247" max="247" customWidth="1" width="10.0" style="1"/>
    <col min="248" max="248" customWidth="1" width="10.0" style="1"/>
    <col min="249" max="249" customWidth="1" width="10.0" style="1"/>
    <col min="250" max="250" customWidth="1" width="10.0" style="1"/>
    <col min="251" max="251" customWidth="1" width="10.0" style="1"/>
    <col min="252" max="252" customWidth="1" width="10.0" style="1"/>
    <col min="253" max="253" customWidth="1" width="10.0" style="1"/>
    <col min="254" max="254" customWidth="1" width="8.886719" style="0"/>
    <col min="255" max="255" customWidth="1" width="8.886719" style="0"/>
    <col min="256" max="256" customWidth="1" width="8.886719" style="0"/>
    <col min="257" max="16384" width="9" style="0" hidden="0"/>
  </cols>
  <sheetData>
    <row r="1" spans="8:8">
      <c r="B1" s="1" t="s">
        <v>87</v>
      </c>
      <c r="C1" s="2">
        <f>SUM(C2:C88)</f>
        <v>0.5</v>
      </c>
      <c r="D1" s="1">
        <f>SUM(D2:D88)</f>
        <v>8700.0</v>
      </c>
      <c r="E1" s="1">
        <f>SUM(E2:E88)</f>
        <v>-870.0</v>
      </c>
      <c r="F1" s="1">
        <f>SUM(F2:F88)</f>
        <v>-10.0</v>
      </c>
      <c r="G1" s="1">
        <f>SUM(G2:G88)</f>
        <v>-220.0</v>
      </c>
      <c r="H1" s="1">
        <f>SUM(H2:H88)</f>
        <v>-57.0</v>
      </c>
      <c r="I1" s="1">
        <f>SUM(I2:I88)</f>
        <v>480.0</v>
      </c>
      <c r="J1" s="1">
        <f>SUM(J2:J88)</f>
        <v>-450.0</v>
      </c>
      <c r="K1" s="1">
        <f>SUM(K2:K88)</f>
        <v>-490.0</v>
      </c>
      <c r="L1" s="1">
        <f>SUM(L2:L88)</f>
        <v>-450.0</v>
      </c>
      <c r="M1" s="1">
        <f>SUM(M2:M88)</f>
        <v>-670.0</v>
      </c>
      <c r="N1" s="1">
        <f>SUM(N2:N88)</f>
        <v>-505.0</v>
      </c>
      <c r="O1" s="1">
        <f>SUM(O2:O88)</f>
        <v>10.0</v>
      </c>
      <c r="P1" s="1">
        <f>SUM(P2:P88)</f>
        <v>-340.0</v>
      </c>
      <c r="Q1" s="1">
        <f>SUM(Q2:Q88)</f>
        <v>-60.0</v>
      </c>
      <c r="R1" s="1">
        <f>SUM(R2:R88)</f>
        <v>-15.0</v>
      </c>
      <c r="S1" s="1">
        <f>SUM(S2:S88)</f>
        <v>-813.0</v>
      </c>
      <c r="T1" s="1">
        <f>SUM(T2:T88)</f>
        <v>-400.0</v>
      </c>
      <c r="U1" s="1">
        <f>SUM(U2:U88)</f>
        <v>20.0</v>
      </c>
      <c r="V1" s="1">
        <f>SUM(V2:V88)</f>
        <v>260.0</v>
      </c>
      <c r="W1" s="1">
        <f>SUM(W2:W88)</f>
        <v>155.0</v>
      </c>
      <c r="X1" s="1">
        <f>SUM(X2:X88)</f>
        <v>-410.0</v>
      </c>
      <c r="Y1" s="1">
        <f>SUM(Y2:Y88)</f>
        <v>-283.0</v>
      </c>
      <c r="Z1" s="1">
        <f>SUM(Z2:Z88)</f>
        <v>500.0</v>
      </c>
      <c r="AA1" s="1">
        <f>SUM(AA2:AA88)</f>
        <v>-400.0</v>
      </c>
      <c r="AB1" s="1">
        <f>SUM(AB2:AB88)</f>
        <v>-170.0</v>
      </c>
      <c r="AC1" s="1">
        <f>SUM(AC2:AC88)</f>
        <v>-285.0</v>
      </c>
      <c r="AD1" s="1">
        <f>SUM(AD2:AD88)</f>
        <v>-381.0</v>
      </c>
      <c r="AE1" s="1">
        <f>SUM(AE2:AE88)</f>
        <v>70.0</v>
      </c>
      <c r="AF1" s="1">
        <f>SUM(AF2:AF88)</f>
        <v>-200.0</v>
      </c>
      <c r="AG1" s="1">
        <f>SUM(AG2:AG88)</f>
        <v>-351.0</v>
      </c>
      <c r="AH1" s="1">
        <f>SUM(AH2:AH88)</f>
        <v>-488.0</v>
      </c>
      <c r="AI1" s="1">
        <f>SUM(AI2:AI88)</f>
        <v>120.0</v>
      </c>
      <c r="AJ1" s="1">
        <f>SUM(AJ2:AJ88)</f>
        <v>-11.5</v>
      </c>
      <c r="AK1" s="1">
        <f>SUM(AK2:AK88)</f>
        <v>-6.0</v>
      </c>
      <c r="AL1" s="1">
        <f>SUM(AL2:AL88)</f>
        <v>-129.0</v>
      </c>
      <c r="AM1" s="1">
        <f>SUM(AM2:AM88)</f>
        <v>-685.0</v>
      </c>
      <c r="AN1" s="1">
        <f>SUM(AN2:AN88)</f>
        <v>190.0</v>
      </c>
      <c r="AO1" s="1">
        <f>SUM(AO2:AO88)</f>
        <v>-10.0</v>
      </c>
      <c r="AP1" s="1">
        <f>SUM(AP2:AP88)</f>
        <v>540.0</v>
      </c>
      <c r="AQ1" s="1">
        <f>SUM(AQ2:AQ88)</f>
        <v>-350.0</v>
      </c>
      <c r="AR1" s="1">
        <f>SUM(AR2:AR88)</f>
        <v>-285.0</v>
      </c>
      <c r="AS1" s="1">
        <f>SUM(AS2:AS88)</f>
        <v>-3.5</v>
      </c>
      <c r="AT1" s="1">
        <f>SUM(AT2:AT88)</f>
        <v>100.0</v>
      </c>
      <c r="AU1" s="1">
        <f>SUM(AU2:AU88)</f>
        <v>-318.0</v>
      </c>
      <c r="AV1" s="1">
        <f>SUM(AV2:AV88)</f>
        <v>70.0</v>
      </c>
      <c r="AW1" s="1">
        <f>SUM(AW2:AW88)</f>
        <v>-70.0</v>
      </c>
      <c r="AX1" s="1">
        <f>SUM(AX2:AX88)</f>
        <v>-290.0</v>
      </c>
      <c r="AY1" s="1">
        <f>SUM(AY2:AY88)</f>
        <v>-120.0</v>
      </c>
    </row>
    <row r="2" spans="8:8">
      <c r="A2">
        <v>1.0</v>
      </c>
      <c r="B2" s="3" t="s">
        <v>66</v>
      </c>
      <c r="C2" s="2">
        <f>SUM(D2:BO2)</f>
        <v>0.0</v>
      </c>
      <c r="J2" s="1"/>
    </row>
    <row r="3" spans="8:8">
      <c r="A3">
        <v>2.0</v>
      </c>
      <c r="B3" s="3" t="s">
        <v>67</v>
      </c>
      <c r="C3" s="2">
        <f>SUM(D3:BO3)</f>
        <v>0.0</v>
      </c>
      <c r="J3" s="1"/>
    </row>
    <row r="4" spans="8:8">
      <c r="A4">
        <v>3.0</v>
      </c>
      <c r="B4" s="3" t="s">
        <v>37</v>
      </c>
      <c r="C4" s="2">
        <f>SUM(D4:BO4)</f>
        <v>0.0</v>
      </c>
      <c r="AD4" s="1">
        <v>-10.0</v>
      </c>
      <c r="AE4" s="1">
        <v>20.0</v>
      </c>
      <c r="AF4" s="1">
        <v>-10.0</v>
      </c>
    </row>
    <row r="5" spans="8:8">
      <c r="A5">
        <v>4.0</v>
      </c>
      <c r="B5" s="3" t="s">
        <v>52</v>
      </c>
      <c r="C5" s="2">
        <f>SUM(D5:BO5)</f>
        <v>0.0</v>
      </c>
      <c r="D5" s="1">
        <v>100.0</v>
      </c>
      <c r="E5" s="1"/>
      <c r="G5" s="1">
        <v>-10.0</v>
      </c>
      <c r="P5" s="1">
        <v>-10.0</v>
      </c>
      <c r="T5" s="1">
        <v>-10.0</v>
      </c>
      <c r="X5" s="1">
        <v>-10.0</v>
      </c>
      <c r="AA5" s="1">
        <v>-10.0</v>
      </c>
      <c r="AD5" s="1">
        <v>-10.0</v>
      </c>
      <c r="AH5" s="1">
        <v>-10.0</v>
      </c>
      <c r="AO5" s="1">
        <v>-10.0</v>
      </c>
      <c r="AR5" s="1">
        <v>-20.0</v>
      </c>
    </row>
    <row r="6" spans="8:8">
      <c r="A6">
        <v>5.0</v>
      </c>
      <c r="B6" s="3" t="s">
        <v>75</v>
      </c>
      <c r="C6" s="2">
        <f>SUM(D6:BO6)</f>
        <v>0.0</v>
      </c>
      <c r="D6" s="1">
        <v>200.0</v>
      </c>
      <c r="G6" s="1">
        <v>-10.0</v>
      </c>
      <c r="J6" s="1">
        <v>-20.0</v>
      </c>
      <c r="K6" s="1">
        <v>-20.0</v>
      </c>
      <c r="S6" s="1">
        <v>-10.0</v>
      </c>
      <c r="T6" s="1">
        <v>-20.0</v>
      </c>
      <c r="Y6" s="1">
        <v>-20.0</v>
      </c>
      <c r="AB6" s="1">
        <v>-20.0</v>
      </c>
      <c r="AE6" s="1">
        <v>-10.0</v>
      </c>
      <c r="AH6" s="1">
        <v>-20.0</v>
      </c>
      <c r="AX6" s="1">
        <v>-50.0</v>
      </c>
    </row>
    <row r="7" spans="8:8">
      <c r="A7">
        <v>6.0</v>
      </c>
      <c r="B7" s="3" t="s">
        <v>31</v>
      </c>
      <c r="C7" s="2">
        <f>SUM(D7:BO7)</f>
        <v>0.0</v>
      </c>
      <c r="T7" s="1">
        <v>180.0</v>
      </c>
      <c r="X7" s="1">
        <v>-20.0</v>
      </c>
      <c r="Y7" s="1">
        <v>-10.0</v>
      </c>
      <c r="AA7" s="1">
        <v>-10.0</v>
      </c>
      <c r="AC7" s="1">
        <f>-20-10</f>
        <v>-30.0</v>
      </c>
      <c r="AE7" s="1">
        <v>-10.0</v>
      </c>
      <c r="AQ7" s="1">
        <v>-10.0</v>
      </c>
      <c r="AR7" s="1">
        <v>-30.0</v>
      </c>
      <c r="AS7" s="1">
        <v>-50.0</v>
      </c>
      <c r="AU7" s="1">
        <v>-10.0</v>
      </c>
    </row>
    <row r="8" spans="8:8">
      <c r="A8">
        <v>7.0</v>
      </c>
      <c r="B8" s="3" t="s">
        <v>24</v>
      </c>
      <c r="C8" s="2">
        <f>SUM(D8:BO8)</f>
        <v>0.0</v>
      </c>
      <c r="D8" s="1">
        <v>200.0</v>
      </c>
      <c r="E8" s="1">
        <v>-50.0</v>
      </c>
      <c r="G8" s="1">
        <v>-20.0</v>
      </c>
      <c r="K8" s="1">
        <v>-20.0</v>
      </c>
      <c r="P8" s="1">
        <v>-30.0</v>
      </c>
      <c r="S8" s="1">
        <v>-20.0</v>
      </c>
      <c r="W8" s="1">
        <v>-30.0</v>
      </c>
      <c r="Y8" s="1">
        <v>-10.0</v>
      </c>
      <c r="AA8" s="1">
        <v>-40.0</v>
      </c>
      <c r="AH8" s="1">
        <v>-20.0</v>
      </c>
      <c r="AO8" s="1">
        <v>40.0</v>
      </c>
      <c r="AR8" s="1">
        <v>-10.0</v>
      </c>
      <c r="AS8" s="1">
        <v>-20.0</v>
      </c>
      <c r="AT8" s="1">
        <v>100.0</v>
      </c>
      <c r="AU8" s="1">
        <v>-5.0</v>
      </c>
      <c r="AZ8" s="1">
        <v>-65.0</v>
      </c>
    </row>
    <row r="9" spans="8:8">
      <c r="A9">
        <v>8.0</v>
      </c>
      <c r="B9" s="3" t="s">
        <v>35</v>
      </c>
      <c r="C9" s="2">
        <f>SUM(D9:BO9)</f>
        <v>0.0</v>
      </c>
      <c r="D9" s="1">
        <v>200.0</v>
      </c>
      <c r="G9" s="1">
        <v>-20.0</v>
      </c>
      <c r="H9" s="1" t="s">
        <v>89</v>
      </c>
      <c r="J9" s="1">
        <v>-20.0</v>
      </c>
      <c r="K9" s="1">
        <v>-20.0</v>
      </c>
      <c r="L9" s="1">
        <v>-10.0</v>
      </c>
      <c r="M9" s="1">
        <v>-20.0</v>
      </c>
      <c r="N9" s="1">
        <v>-20.0</v>
      </c>
      <c r="P9" s="1">
        <v>-10.0</v>
      </c>
      <c r="S9" s="1">
        <f>-20-20</f>
        <v>-40.0</v>
      </c>
      <c r="U9" s="1">
        <v>-20.0</v>
      </c>
      <c r="AX9" s="1">
        <v>-20.0</v>
      </c>
    </row>
    <row r="10" spans="8:8">
      <c r="A10">
        <v>9.0</v>
      </c>
      <c r="B10" s="3" t="s">
        <v>47</v>
      </c>
      <c r="C10" s="2">
        <f>SUM(D10:BO10)</f>
        <v>0.0</v>
      </c>
      <c r="D10" s="1">
        <v>200.0</v>
      </c>
      <c r="G10" s="1">
        <f>-10-20</f>
        <v>-30.0</v>
      </c>
      <c r="H10" s="1">
        <v>-50.0</v>
      </c>
      <c r="J10" s="1">
        <v>-20.0</v>
      </c>
      <c r="M10" s="1">
        <v>-10.0</v>
      </c>
      <c r="N10" s="1">
        <v>-10.0</v>
      </c>
      <c r="T10" s="1">
        <v>-10.0</v>
      </c>
      <c r="U10" s="1">
        <v>-20.0</v>
      </c>
      <c r="X10" s="1">
        <v>-20.0</v>
      </c>
      <c r="AA10" s="1">
        <v>-20.0</v>
      </c>
      <c r="AG10" s="1">
        <v>-10.0</v>
      </c>
      <c r="AM10" s="1">
        <v>-20.0</v>
      </c>
      <c r="AY10" s="1">
        <v>20.0</v>
      </c>
    </row>
    <row r="11" spans="8:8">
      <c r="A11">
        <v>10.0</v>
      </c>
      <c r="B11" s="3" t="s">
        <v>13</v>
      </c>
      <c r="C11" s="2">
        <f>SUM(D11:BO11)</f>
        <v>0.0</v>
      </c>
      <c r="D11" s="1">
        <v>200.0</v>
      </c>
      <c r="E11" s="1">
        <f>-50</f>
        <v>-50.0</v>
      </c>
      <c r="P11" s="1">
        <v>-10.0</v>
      </c>
      <c r="S11" s="1">
        <v>-20.0</v>
      </c>
      <c r="U11" s="1">
        <v>-20.0</v>
      </c>
      <c r="Y11" s="1">
        <v>-10.0</v>
      </c>
      <c r="AB11" s="1">
        <v>-20.0</v>
      </c>
      <c r="AM11" s="1">
        <v>-10.0</v>
      </c>
      <c r="AS11" s="1">
        <v>-10.0</v>
      </c>
      <c r="AU11" s="1">
        <v>-40.0</v>
      </c>
      <c r="AX11" s="1">
        <v>-10.0</v>
      </c>
    </row>
    <row r="12" spans="8:8">
      <c r="A12">
        <v>11.0</v>
      </c>
      <c r="B12" s="3" t="s">
        <v>5</v>
      </c>
      <c r="C12" s="2">
        <f>SUM(D12:BO12)</f>
        <v>0.0</v>
      </c>
      <c r="D12" s="1">
        <v>200.0</v>
      </c>
      <c r="K12" s="1">
        <v>-10.0</v>
      </c>
      <c r="L12" s="1">
        <v>-30.0</v>
      </c>
      <c r="P12" s="1">
        <v>-30.0</v>
      </c>
      <c r="AH12" s="1">
        <v>-30.0</v>
      </c>
      <c r="AM12" s="1">
        <f>-10-30</f>
        <v>-40.0</v>
      </c>
      <c r="AR12" s="1">
        <v>-30.0</v>
      </c>
      <c r="AU12" s="1">
        <v>-30.0</v>
      </c>
    </row>
    <row r="13" spans="8:8">
      <c r="A13">
        <v>12.0</v>
      </c>
      <c r="B13" s="4" t="s">
        <v>60</v>
      </c>
      <c r="C13" s="2">
        <f>SUM(D13:BO13)</f>
        <v>0.0</v>
      </c>
      <c r="D13" s="5">
        <v>500.0</v>
      </c>
      <c r="E13" s="5"/>
      <c r="J13" s="1">
        <v>-30.0</v>
      </c>
      <c r="K13" s="1">
        <v>-20.0</v>
      </c>
      <c r="N13" s="1">
        <v>-20.0</v>
      </c>
      <c r="Q13" s="1">
        <v>-20.0</v>
      </c>
      <c r="S13" s="1">
        <v>-20.0</v>
      </c>
      <c r="W13" s="1">
        <v>-20.0</v>
      </c>
      <c r="X13" s="1">
        <v>-20.0</v>
      </c>
      <c r="Y13" s="1">
        <f>-20-30</f>
        <v>-50.0</v>
      </c>
      <c r="AE13" s="1">
        <v>-20.0</v>
      </c>
      <c r="AF13" s="1">
        <v>-15.0</v>
      </c>
      <c r="AH13" s="1">
        <v>-30.0</v>
      </c>
      <c r="AM13" s="1">
        <f>-30-30</f>
        <v>-60.0</v>
      </c>
      <c r="AQ13" s="1">
        <v>-20.0</v>
      </c>
      <c r="AS13" s="1">
        <v>-30.0</v>
      </c>
      <c r="AW13" s="1">
        <v>-20.0</v>
      </c>
      <c r="AX13" s="1">
        <v>-20.0</v>
      </c>
      <c r="BA13" s="1">
        <v>-85.0</v>
      </c>
    </row>
    <row r="14" spans="8:8">
      <c r="A14">
        <v>13.0</v>
      </c>
      <c r="B14" s="3" t="s">
        <v>12</v>
      </c>
      <c r="C14" s="2">
        <f>SUM(D14:BO14)</f>
        <v>0.0</v>
      </c>
      <c r="D14" s="1">
        <v>200.0</v>
      </c>
      <c r="E14" s="1">
        <v>-50.0</v>
      </c>
      <c r="J14" s="1">
        <v>-20.0</v>
      </c>
      <c r="K14" s="1">
        <v>-20.0</v>
      </c>
      <c r="M14" s="1">
        <f>-20-20</f>
        <v>-40.0</v>
      </c>
      <c r="N14" s="1">
        <v>-20.0</v>
      </c>
      <c r="P14" s="1">
        <v>-30.0</v>
      </c>
      <c r="S14" s="1">
        <v>-20.0</v>
      </c>
      <c r="AM14" s="1">
        <v>-30.0</v>
      </c>
      <c r="AR14" s="1">
        <v>30.0</v>
      </c>
      <c r="AU14" s="1">
        <v>-40.0</v>
      </c>
      <c r="AV14" s="1">
        <v>100.0</v>
      </c>
      <c r="AX14" s="1">
        <v>-60.0</v>
      </c>
    </row>
    <row r="15" spans="8:8">
      <c r="A15">
        <v>14.0</v>
      </c>
      <c r="B15" s="3" t="s">
        <v>34</v>
      </c>
      <c r="C15" s="2">
        <f>SUM(D15:BO15)</f>
        <v>0.0</v>
      </c>
      <c r="D15" s="1">
        <v>500.0</v>
      </c>
      <c r="E15" s="1">
        <v>-50.0</v>
      </c>
      <c r="I15" s="1">
        <v>-20.0</v>
      </c>
      <c r="M15" s="1">
        <v>-10.0</v>
      </c>
      <c r="N15" s="1">
        <f>-5-20</f>
        <v>-25.0</v>
      </c>
      <c r="Q15" s="1">
        <f>50-10</f>
        <v>40.0</v>
      </c>
      <c r="S15" s="1">
        <f>-13-10</f>
        <v>-23.0</v>
      </c>
      <c r="T15" s="1">
        <v>-20.0</v>
      </c>
      <c r="U15" s="1">
        <v>-10.0</v>
      </c>
      <c r="W15" s="1">
        <v>-10.0</v>
      </c>
      <c r="X15" s="1">
        <f>-25-20</f>
        <v>-45.0</v>
      </c>
      <c r="Y15" s="1">
        <v>-3.0</v>
      </c>
      <c r="AA15" s="1">
        <v>-20.0</v>
      </c>
      <c r="AB15" s="1">
        <v>-20.0</v>
      </c>
      <c r="AD15" s="1">
        <v>-25.0</v>
      </c>
      <c r="AF15" s="1">
        <f>-10-5</f>
        <v>-15.0</v>
      </c>
      <c r="AG15" s="1">
        <v>-11.0</v>
      </c>
      <c r="AH15" s="1">
        <v>-30.0</v>
      </c>
      <c r="AM15" s="1">
        <f>-10-10</f>
        <v>-20.0</v>
      </c>
      <c r="AO15" s="1">
        <v>-20.0</v>
      </c>
      <c r="AQ15" s="1">
        <v>-30.0</v>
      </c>
      <c r="AS15" s="1">
        <v>-20.0</v>
      </c>
      <c r="AU15" s="1">
        <v>-13.0</v>
      </c>
      <c r="AY15" s="1">
        <v>-100.0</v>
      </c>
    </row>
    <row r="16" spans="8:8">
      <c r="A16">
        <v>15.0</v>
      </c>
      <c r="B16" s="3" t="s">
        <v>55</v>
      </c>
      <c r="C16" s="2">
        <f>SUM(D16:BO16)</f>
        <v>0.0</v>
      </c>
      <c r="D16" s="1">
        <v>200.0</v>
      </c>
      <c r="E16" s="1">
        <v>-50.0</v>
      </c>
      <c r="F16" s="1">
        <v>-10.0</v>
      </c>
      <c r="G16" s="1">
        <f>-20-10-20</f>
        <v>-50.0</v>
      </c>
      <c r="J16" s="1">
        <v>-20.0</v>
      </c>
      <c r="K16" s="1">
        <f>-10-20-10</f>
        <v>-40.0</v>
      </c>
      <c r="M16" s="1">
        <f>-10-20</f>
        <v>-30.0</v>
      </c>
      <c r="Q16" s="1">
        <v>-10.0</v>
      </c>
      <c r="T16" s="1">
        <v>10.0</v>
      </c>
      <c r="X16" s="1"/>
    </row>
    <row r="17" spans="8:8">
      <c r="A17">
        <v>16.0</v>
      </c>
      <c r="B17" s="3" t="s">
        <v>65</v>
      </c>
      <c r="C17" s="2">
        <f>SUM(D17:BO17)</f>
        <v>0.0</v>
      </c>
      <c r="D17" s="1">
        <v>400.0</v>
      </c>
      <c r="E17" s="1">
        <v>-50.0</v>
      </c>
      <c r="N17" s="1">
        <v>-30.0</v>
      </c>
      <c r="T17" s="1">
        <v>-30.0</v>
      </c>
      <c r="U17" s="1">
        <v>-30.0</v>
      </c>
      <c r="X17" s="1">
        <v>-30.0</v>
      </c>
      <c r="Y17" s="1">
        <v>-20.0</v>
      </c>
      <c r="AA17" s="1">
        <v>-30.0</v>
      </c>
      <c r="AB17" s="1">
        <v>-20.0</v>
      </c>
      <c r="AD17" s="1">
        <v>-30.0</v>
      </c>
      <c r="AF17" s="1">
        <v>-20.0</v>
      </c>
      <c r="AG17" s="1">
        <v>-30.0</v>
      </c>
      <c r="AM17" s="1">
        <v>-30.0</v>
      </c>
      <c r="AR17" s="1">
        <v>-30.0</v>
      </c>
      <c r="AX17" s="1">
        <v>-20.0</v>
      </c>
    </row>
    <row r="18" spans="8:8">
      <c r="A18">
        <v>17.0</v>
      </c>
      <c r="B18" s="3" t="s">
        <v>56</v>
      </c>
      <c r="C18" s="2">
        <f>SUM(D18:BO18)</f>
        <v>0.0</v>
      </c>
      <c r="D18" s="1">
        <v>300.0</v>
      </c>
      <c r="G18" s="1">
        <f>-30-10</f>
        <v>-40.0</v>
      </c>
      <c r="J18" s="1">
        <f>-10-20</f>
        <v>-30.0</v>
      </c>
      <c r="K18" s="1">
        <v>-10.0</v>
      </c>
      <c r="L18" s="1">
        <v>-20.0</v>
      </c>
      <c r="M18" s="1">
        <f>-20-10</f>
        <v>-30.0</v>
      </c>
      <c r="N18" s="1">
        <f>-20-10</f>
        <v>-30.0</v>
      </c>
      <c r="P18" s="1">
        <v>-20.0</v>
      </c>
      <c r="S18" s="1">
        <f>-20-20</f>
        <v>-40.0</v>
      </c>
      <c r="T18" s="1">
        <f>-20-20</f>
        <v>-40.0</v>
      </c>
      <c r="X18" s="1">
        <v>-20.0</v>
      </c>
      <c r="Y18" s="1">
        <v>-20.0</v>
      </c>
    </row>
    <row r="19" spans="8:8">
      <c r="A19">
        <v>18.0</v>
      </c>
      <c r="B19" s="3" t="s">
        <v>51</v>
      </c>
      <c r="C19" s="2">
        <f>SUM(D19:BO19)</f>
        <v>0.0</v>
      </c>
    </row>
    <row r="20" spans="8:8">
      <c r="A20">
        <v>19.0</v>
      </c>
      <c r="B20" s="3" t="s">
        <v>7</v>
      </c>
      <c r="C20" s="2">
        <f>SUM(D20:BO20)</f>
        <v>0.0</v>
      </c>
    </row>
    <row r="21" spans="8:8">
      <c r="A21">
        <v>20.0</v>
      </c>
      <c r="B21" s="3" t="s">
        <v>36</v>
      </c>
      <c r="C21" s="2">
        <f>SUM(D21:BO21)</f>
        <v>0.0</v>
      </c>
      <c r="E21" s="1">
        <v>-20.0</v>
      </c>
      <c r="Q21" s="1">
        <v>20.0</v>
      </c>
    </row>
    <row r="22" spans="8:8">
      <c r="A22">
        <v>21.0</v>
      </c>
      <c r="B22" s="3" t="s">
        <v>18</v>
      </c>
      <c r="C22" s="2">
        <f>SUM(D22:BO22)</f>
        <v>0.0</v>
      </c>
      <c r="D22" s="1">
        <v>200.0</v>
      </c>
      <c r="E22" s="1">
        <v>-50.0</v>
      </c>
      <c r="P22" s="1">
        <v>-10.0</v>
      </c>
      <c r="S22" s="1">
        <v>-20.0</v>
      </c>
      <c r="U22" s="1">
        <v>-20.0</v>
      </c>
      <c r="Y22" s="1">
        <v>-20.0</v>
      </c>
      <c r="AB22" s="1">
        <v>-20.0</v>
      </c>
      <c r="AL22" s="1">
        <v>-40.0</v>
      </c>
      <c r="AS22" s="1">
        <v>-20.0</v>
      </c>
    </row>
    <row r="23" spans="8:8">
      <c r="A23">
        <v>22.0</v>
      </c>
      <c r="B23" s="3" t="s">
        <v>73</v>
      </c>
      <c r="C23" s="2">
        <f>SUM(D23:BO23)</f>
        <v>0.0</v>
      </c>
    </row>
    <row r="24" spans="8:8">
      <c r="A24">
        <v>23.0</v>
      </c>
      <c r="B24" s="3" t="s">
        <v>38</v>
      </c>
      <c r="C24" s="2">
        <f>SUM(D24:BO24)</f>
        <v>0.0</v>
      </c>
      <c r="D24" s="1">
        <v>100.0</v>
      </c>
      <c r="J24" s="1">
        <f>-20-10-10</f>
        <v>-40.0</v>
      </c>
      <c r="K24" s="1">
        <v>-20.0</v>
      </c>
      <c r="M24" s="1">
        <v>-20.0</v>
      </c>
      <c r="N24" s="1">
        <f>-10-20</f>
        <v>-30.0</v>
      </c>
      <c r="O24" s="1">
        <v>10.0</v>
      </c>
      <c r="Q24" s="1">
        <f>60-20-10</f>
        <v>30.0</v>
      </c>
      <c r="S24" s="1">
        <v>-10.0</v>
      </c>
      <c r="T24" s="1">
        <v>-20.0</v>
      </c>
      <c r="W24" s="1">
        <f>-20+100</f>
        <v>80.0</v>
      </c>
      <c r="X24" s="1">
        <f>-30-50+200-20</f>
        <v>100.0</v>
      </c>
      <c r="Y24" s="1">
        <f>-10-10</f>
        <v>-20.0</v>
      </c>
      <c r="AA24" s="1">
        <v>-30.0</v>
      </c>
      <c r="AB24" s="1">
        <f>-20-10</f>
        <v>-30.0</v>
      </c>
      <c r="AC24" s="1">
        <v>-10.0</v>
      </c>
      <c r="AD24" s="1">
        <v>-30.0</v>
      </c>
      <c r="AE24" s="1">
        <f>-10-10</f>
        <v>-20.0</v>
      </c>
      <c r="AF24" s="1">
        <v>-10.0</v>
      </c>
      <c r="AG24" s="1">
        <v>-20.0</v>
      </c>
      <c r="AH24" s="1">
        <v>-20.0</v>
      </c>
      <c r="AL24" s="1">
        <f>-10+100-30</f>
        <v>60.0</v>
      </c>
      <c r="AM24" s="1">
        <v>-20.0</v>
      </c>
      <c r="AQ24" s="1">
        <f>-10-20</f>
        <v>-30.0</v>
      </c>
      <c r="AR24" s="1"/>
    </row>
    <row r="25" spans="8:8">
      <c r="A25">
        <v>24.0</v>
      </c>
      <c r="B25" s="3" t="s">
        <v>33</v>
      </c>
      <c r="C25" s="2">
        <f>SUM(D25:BO25)</f>
        <v>0.0</v>
      </c>
      <c r="D25" s="1">
        <v>200.0</v>
      </c>
      <c r="E25" s="1">
        <v>-50.0</v>
      </c>
      <c r="M25" s="1">
        <v>-10.0</v>
      </c>
      <c r="S25" s="1">
        <v>-20.0</v>
      </c>
      <c r="T25" s="1">
        <v>-30.0</v>
      </c>
      <c r="W25" s="1">
        <v>-20.0</v>
      </c>
      <c r="Y25" s="1">
        <v>-20.0</v>
      </c>
      <c r="AB25" s="1">
        <v>-10.0</v>
      </c>
      <c r="AC25" s="1">
        <v>-50.0</v>
      </c>
      <c r="AF25" s="1">
        <f>100-50</f>
        <v>50.0</v>
      </c>
      <c r="AH25" s="1">
        <v>-50.0</v>
      </c>
      <c r="AM25" s="1">
        <v>-20.0</v>
      </c>
      <c r="AO25" s="1">
        <v>30.0</v>
      </c>
    </row>
    <row r="26" spans="8:8">
      <c r="A26">
        <v>25.0</v>
      </c>
      <c r="B26" s="3" t="s">
        <v>61</v>
      </c>
      <c r="C26" s="2">
        <f>SUM(D26:BO26)</f>
        <v>0.0</v>
      </c>
      <c r="D26" s="1">
        <v>300.0</v>
      </c>
      <c r="E26" s="1">
        <v>-50.0</v>
      </c>
      <c r="G26" s="1">
        <f>-10-10</f>
        <v>-20.0</v>
      </c>
      <c r="J26" s="1">
        <v>-10.0</v>
      </c>
      <c r="K26" s="1">
        <f>-10-10</f>
        <v>-20.0</v>
      </c>
      <c r="L26" s="1">
        <v>-30.0</v>
      </c>
      <c r="M26" s="1">
        <f>-10-20</f>
        <v>-30.0</v>
      </c>
      <c r="N26" s="1">
        <v>-20.0</v>
      </c>
      <c r="P26" s="1">
        <v>-30.0</v>
      </c>
      <c r="X26" s="1">
        <v>-20.0</v>
      </c>
      <c r="AG26" s="1">
        <v>-10.0</v>
      </c>
      <c r="AH26" s="1">
        <v>-30.0</v>
      </c>
      <c r="AL26" s="1">
        <f>-10-10</f>
        <v>-20.0</v>
      </c>
      <c r="AO26" s="1">
        <v>-30.0</v>
      </c>
      <c r="AQ26" s="1">
        <f>-10-10</f>
        <v>-20.0</v>
      </c>
      <c r="AR26" s="1">
        <v>-30.0</v>
      </c>
      <c r="AS26" s="1">
        <f>-10+200-10-20</f>
        <v>160.0</v>
      </c>
      <c r="AZ26" s="1">
        <v>-20.0</v>
      </c>
      <c r="BA26" s="1">
        <v>-70.0</v>
      </c>
    </row>
    <row r="27" spans="8:8">
      <c r="A27">
        <v>26.0</v>
      </c>
      <c r="B27" s="3" t="s">
        <v>74</v>
      </c>
      <c r="C27" s="2">
        <f>SUM(D27:BO27)</f>
        <v>0.0</v>
      </c>
    </row>
    <row r="28" spans="8:8">
      <c r="A28">
        <v>27.0</v>
      </c>
      <c r="B28" s="3" t="s">
        <v>43</v>
      </c>
      <c r="C28" s="2">
        <f>SUM(D28:BO28)</f>
        <v>0.0</v>
      </c>
      <c r="D28" s="1">
        <v>200.0</v>
      </c>
      <c r="G28" s="1">
        <f>-10-20</f>
        <v>-30.0</v>
      </c>
      <c r="J28" s="1">
        <v>-20.0</v>
      </c>
      <c r="L28" s="1">
        <v>-20.0</v>
      </c>
      <c r="N28" s="1">
        <f>-20-10</f>
        <v>-30.0</v>
      </c>
      <c r="P28" s="1">
        <v>-10.0</v>
      </c>
      <c r="T28" s="1">
        <v>-30.0</v>
      </c>
      <c r="U28" s="1">
        <v>-20.0</v>
      </c>
      <c r="W28" s="1">
        <v>-20.0</v>
      </c>
      <c r="X28" s="1">
        <v>-20.0</v>
      </c>
      <c r="AE28" s="1">
        <v>-20.0</v>
      </c>
      <c r="AP28" s="1">
        <v>20.0</v>
      </c>
    </row>
    <row r="29" spans="8:8">
      <c r="A29">
        <v>28.0</v>
      </c>
      <c r="B29" s="3" t="s">
        <v>79</v>
      </c>
      <c r="C29" s="2">
        <f>SUM(D29:BO29)</f>
        <v>0.0</v>
      </c>
      <c r="G29" s="1">
        <f>-20+50</f>
        <v>30.0</v>
      </c>
      <c r="J29" s="1">
        <f>-10-20</f>
        <v>-30.0</v>
      </c>
      <c r="AS29" s="1">
        <v>-10.0</v>
      </c>
      <c r="BA29" s="1">
        <v>10.0</v>
      </c>
    </row>
    <row r="30" spans="8:8">
      <c r="A30">
        <v>29.0</v>
      </c>
      <c r="B30" s="3" t="s">
        <v>6</v>
      </c>
      <c r="C30" s="2">
        <f>SUM(D30:BO30)</f>
        <v>0.0</v>
      </c>
      <c r="D30" s="1"/>
      <c r="M30" s="1"/>
      <c r="AE30" s="1">
        <v>50.0</v>
      </c>
      <c r="AF30" s="1">
        <v>-10.0</v>
      </c>
      <c r="AG30" s="1">
        <v>-20.0</v>
      </c>
      <c r="AL30" s="1">
        <v>-10.0</v>
      </c>
      <c r="AM30" s="1">
        <v>-10.0</v>
      </c>
    </row>
    <row r="31" spans="8:8">
      <c r="A31">
        <v>30.0</v>
      </c>
      <c r="B31" s="3" t="s">
        <v>15</v>
      </c>
      <c r="C31" s="2">
        <f>SUM(D31:BO31)</f>
        <v>0.0</v>
      </c>
      <c r="D31" s="1">
        <v>200.0</v>
      </c>
      <c r="E31" s="1">
        <v>-50.0</v>
      </c>
      <c r="J31" s="1">
        <v>-20.0</v>
      </c>
      <c r="L31" s="1">
        <v>-20.0</v>
      </c>
      <c r="N31" s="1">
        <v>-20.0</v>
      </c>
      <c r="P31" s="1">
        <v>-30.0</v>
      </c>
      <c r="Q31" s="1">
        <v>-20.0</v>
      </c>
      <c r="S31" s="1">
        <v>-30.0</v>
      </c>
      <c r="U31" s="1">
        <v>-10.0</v>
      </c>
      <c r="AD31" s="1">
        <v>-30.0</v>
      </c>
      <c r="AF31" s="1">
        <v>-10.0</v>
      </c>
      <c r="AH31" s="1">
        <v>50.0</v>
      </c>
      <c r="AL31" s="1">
        <v>-10.0</v>
      </c>
    </row>
    <row r="32" spans="8:8">
      <c r="A32">
        <v>31.0</v>
      </c>
      <c r="B32" s="3" t="s">
        <v>28</v>
      </c>
      <c r="C32" s="2">
        <f>SUM(D32:BO32)</f>
        <v>0.0</v>
      </c>
    </row>
    <row r="33" spans="8:8">
      <c r="B33" s="6" t="s">
        <v>174</v>
      </c>
      <c r="C33" s="2">
        <f>SUM(D33:BO33)</f>
        <v>0.0</v>
      </c>
      <c r="R33" s="1">
        <v>-10.0</v>
      </c>
      <c r="S33" s="1">
        <v>-20.0</v>
      </c>
      <c r="T33" s="1">
        <f>-20-10</f>
        <v>-30.0</v>
      </c>
      <c r="U33" s="1">
        <v>-20.0</v>
      </c>
      <c r="V33" s="1">
        <v>150.0</v>
      </c>
      <c r="W33" s="1">
        <v>-10.0</v>
      </c>
      <c r="X33" s="1">
        <f>-30-10</f>
        <v>-40.0</v>
      </c>
      <c r="Y33" s="1">
        <v>-10.0</v>
      </c>
      <c r="AM33" s="1">
        <v>-50.0</v>
      </c>
      <c r="AN33" s="1">
        <v>-10.0</v>
      </c>
      <c r="AP33" s="1">
        <v>200.0</v>
      </c>
      <c r="AQ33" s="1">
        <f>-30-10</f>
        <v>-40.0</v>
      </c>
      <c r="AR33" s="1">
        <v>-10.0</v>
      </c>
      <c r="AU33" s="1">
        <v>-30.0</v>
      </c>
      <c r="AV33" s="1">
        <v>-20.0</v>
      </c>
      <c r="AZ33" s="1">
        <v>-50.0</v>
      </c>
    </row>
    <row r="34" spans="8:8">
      <c r="A34">
        <v>32.0</v>
      </c>
      <c r="B34" s="3" t="s">
        <v>26</v>
      </c>
      <c r="C34" s="2">
        <f>SUM(D34:BO34)</f>
        <v>0.0</v>
      </c>
      <c r="S34" s="1">
        <f>-30-30</f>
        <v>-60.0</v>
      </c>
      <c r="U34" s="1">
        <f>60-30</f>
        <v>30.0</v>
      </c>
      <c r="V34" s="1">
        <v>100.0</v>
      </c>
      <c r="W34" s="1">
        <v>-10.0</v>
      </c>
      <c r="X34" s="1">
        <v>-30.0</v>
      </c>
      <c r="AA34" s="1">
        <v>-30.0</v>
      </c>
      <c r="AD34" s="1">
        <v>-30.0</v>
      </c>
      <c r="AH34" s="1">
        <v>-30.0</v>
      </c>
      <c r="AI34" s="1">
        <v>100.0</v>
      </c>
      <c r="AL34" s="1">
        <v>-30.0</v>
      </c>
      <c r="AM34" s="1">
        <v>-30.0</v>
      </c>
      <c r="AR34" s="1">
        <v>-30.0</v>
      </c>
      <c r="AZ34" s="1">
        <v>50.0</v>
      </c>
    </row>
    <row r="35" spans="8:8">
      <c r="A35">
        <v>33.0</v>
      </c>
      <c r="B35" s="3" t="s">
        <v>54</v>
      </c>
      <c r="C35" s="2">
        <f>SUM(D35:BO35)</f>
        <v>0.0</v>
      </c>
    </row>
    <row r="36" spans="8:8">
      <c r="A36">
        <v>34.0</v>
      </c>
      <c r="B36" s="3" t="s">
        <v>50</v>
      </c>
      <c r="C36" s="2">
        <f>SUM(D36:BO36)</f>
        <v>0.0</v>
      </c>
      <c r="D36" s="1">
        <v>200.0</v>
      </c>
      <c r="M36" s="1">
        <v>-10.0</v>
      </c>
      <c r="T36" s="1">
        <v>-10.0</v>
      </c>
      <c r="AF36" s="1">
        <v>-30.0</v>
      </c>
      <c r="AH36" s="1">
        <v>-20.0</v>
      </c>
      <c r="AM36" s="1">
        <v>-10.0</v>
      </c>
      <c r="AR36" s="1">
        <v>-10.0</v>
      </c>
      <c r="AS36" s="1">
        <v>-30.0</v>
      </c>
      <c r="BA36" s="1">
        <v>-80.0</v>
      </c>
    </row>
    <row r="37" spans="8:8">
      <c r="A37">
        <v>35.0</v>
      </c>
      <c r="B37" s="7" t="s">
        <v>14</v>
      </c>
      <c r="C37" s="2">
        <f>SUM(D37:BO37)</f>
        <v>0.0</v>
      </c>
    </row>
    <row r="38" spans="8:8">
      <c r="A38">
        <v>36.0</v>
      </c>
      <c r="B38" s="3" t="s">
        <v>17</v>
      </c>
      <c r="C38" s="2">
        <f>SUM(D38:BO38)</f>
        <v>0.0</v>
      </c>
      <c r="E38" s="1">
        <v>-50.0</v>
      </c>
      <c r="I38" s="1">
        <v>50.0</v>
      </c>
      <c r="AH38" s="1">
        <v>-10.0</v>
      </c>
      <c r="AU38" s="1">
        <v>-10.0</v>
      </c>
      <c r="AY38" s="1">
        <v>20.0</v>
      </c>
    </row>
    <row r="39" spans="8:8">
      <c r="A39">
        <v>37.0</v>
      </c>
      <c r="B39" s="3" t="s">
        <v>78</v>
      </c>
      <c r="C39" s="2">
        <f>SUM(D39:BO39)</f>
        <v>0.0</v>
      </c>
      <c r="D39" s="1">
        <v>500.0</v>
      </c>
      <c r="E39" s="1">
        <v>-50.0</v>
      </c>
      <c r="G39" s="1">
        <v>-20.0</v>
      </c>
      <c r="L39" s="1">
        <v>-50.0</v>
      </c>
      <c r="S39" s="1">
        <f>-20-20</f>
        <v>-40.0</v>
      </c>
      <c r="X39" s="1">
        <v>-10.0</v>
      </c>
      <c r="Y39" s="1">
        <f>-20-30</f>
        <v>-50.0</v>
      </c>
      <c r="AB39" s="1">
        <v>-10.0</v>
      </c>
      <c r="AC39" s="1">
        <v>-100.0</v>
      </c>
      <c r="AD39" s="1">
        <v>-20.0</v>
      </c>
      <c r="AH39" s="1">
        <v>-50.0</v>
      </c>
      <c r="AM39" s="1">
        <v>-30.0</v>
      </c>
      <c r="AO39" s="1">
        <v>-20.0</v>
      </c>
      <c r="AR39" s="1">
        <v>-20.0</v>
      </c>
      <c r="AS39" s="1">
        <v>-10.0</v>
      </c>
      <c r="AU39" s="1">
        <v>-20.0</v>
      </c>
    </row>
    <row r="40" spans="8:8">
      <c r="A40">
        <v>38.0</v>
      </c>
      <c r="B40" s="8" t="s">
        <v>68</v>
      </c>
      <c r="C40" s="2">
        <f>SUM(D40:BO40)</f>
        <v>0.0</v>
      </c>
      <c r="I40" s="1">
        <v>150.0</v>
      </c>
      <c r="M40" s="1">
        <v>-20.0</v>
      </c>
      <c r="N40" s="1">
        <v>-30.0</v>
      </c>
      <c r="S40" s="1">
        <f>-30-30</f>
        <v>-60.0</v>
      </c>
      <c r="U40" s="1">
        <v>-30.0</v>
      </c>
      <c r="AH40" s="1">
        <v>-10.0</v>
      </c>
    </row>
    <row r="41" spans="8:8">
      <c r="A41">
        <v>39.0</v>
      </c>
      <c r="B41" s="3" t="s">
        <v>10</v>
      </c>
      <c r="C41" s="2">
        <f>SUM(D41:BO41)</f>
        <v>0.0</v>
      </c>
      <c r="D41" s="1">
        <v>200.0</v>
      </c>
      <c r="T41" s="1">
        <f>-20-20</f>
        <v>-40.0</v>
      </c>
      <c r="AF41" s="1">
        <v>-30.0</v>
      </c>
      <c r="AS41" s="1">
        <v>-50.0</v>
      </c>
      <c r="AX41" s="1">
        <f>-50-30</f>
        <v>-80.0</v>
      </c>
    </row>
    <row r="42" spans="8:8">
      <c r="A42">
        <v>40.0</v>
      </c>
      <c r="B42" s="3" t="s">
        <v>8</v>
      </c>
      <c r="C42" s="2">
        <f>SUM(D42:BO42)</f>
        <v>0.0</v>
      </c>
      <c r="D42" s="1">
        <v>100.0</v>
      </c>
      <c r="G42" s="1">
        <v>-20.0</v>
      </c>
      <c r="J42" s="1">
        <v>-10.0</v>
      </c>
      <c r="K42" s="1">
        <v>-20.0</v>
      </c>
      <c r="L42" s="1">
        <v>-20.0</v>
      </c>
      <c r="M42" s="1">
        <f>-20-10</f>
        <v>-30.0</v>
      </c>
      <c r="T42" s="1">
        <v>-30.0</v>
      </c>
      <c r="X42" s="1">
        <f>-10-20-30</f>
        <v>-60.0</v>
      </c>
      <c r="Y42" s="1">
        <v>-10.0</v>
      </c>
      <c r="Z42" s="1">
        <v>100.0</v>
      </c>
    </row>
    <row r="43" spans="8:8">
      <c r="A43">
        <v>41.0</v>
      </c>
      <c r="B43" s="3" t="s">
        <v>77</v>
      </c>
      <c r="C43" s="2">
        <f>SUM(D43:BO43)</f>
        <v>0.0</v>
      </c>
      <c r="D43" s="1">
        <v>80.0</v>
      </c>
      <c r="G43" s="1">
        <f>-20-20-50</f>
        <v>-90.0</v>
      </c>
      <c r="Q43" s="1">
        <v>10.0</v>
      </c>
    </row>
    <row r="44" spans="8:8">
      <c r="A44">
        <v>42.0</v>
      </c>
      <c r="B44" s="6" t="s">
        <v>82</v>
      </c>
      <c r="C44" s="2">
        <f>SUM(D44:BO44)</f>
        <v>0.0</v>
      </c>
      <c r="D44" s="1">
        <v>70.0</v>
      </c>
      <c r="G44" s="1">
        <f>-10-10-10</f>
        <v>-30.0</v>
      </c>
      <c r="K44" s="1">
        <f>-10-20</f>
        <v>-30.0</v>
      </c>
      <c r="U44" s="1">
        <v>70.0</v>
      </c>
      <c r="Y44" s="1">
        <v>-15.0</v>
      </c>
      <c r="AA44" s="1">
        <v>-30.0</v>
      </c>
      <c r="AD44" s="1">
        <v>-10.0</v>
      </c>
      <c r="AG44" s="1">
        <v>-10.0</v>
      </c>
      <c r="AJ44" s="1">
        <v>-11.5</v>
      </c>
      <c r="AS44" s="1">
        <v>-3.5</v>
      </c>
    </row>
    <row r="45" spans="8:8">
      <c r="A45">
        <v>43.0</v>
      </c>
      <c r="B45" s="3" t="s">
        <v>59</v>
      </c>
      <c r="C45" s="2">
        <f>SUM(D45:BO45)</f>
        <v>0.0</v>
      </c>
      <c r="D45" s="1">
        <v>100.0</v>
      </c>
      <c r="K45" s="1">
        <v>-20.0</v>
      </c>
      <c r="M45" s="1">
        <v>-20.0</v>
      </c>
      <c r="N45" s="1">
        <v>-30.0</v>
      </c>
      <c r="U45" s="1">
        <v>-30.0</v>
      </c>
    </row>
    <row r="46" spans="8:8">
      <c r="A46">
        <v>44.0</v>
      </c>
      <c r="B46" s="6" t="s">
        <v>81</v>
      </c>
      <c r="C46" s="2">
        <f>SUM(D46:BO46)</f>
        <v>0.0</v>
      </c>
    </row>
    <row r="47" spans="8:8">
      <c r="A47">
        <v>45.0</v>
      </c>
      <c r="B47" s="3" t="s">
        <v>45</v>
      </c>
      <c r="C47" s="2">
        <f>SUM(D47:BO47)</f>
        <v>0.0</v>
      </c>
      <c r="D47" s="1">
        <v>100.0</v>
      </c>
      <c r="G47" s="1">
        <v>-20.0</v>
      </c>
      <c r="J47" s="1">
        <v>-10.0</v>
      </c>
      <c r="K47" s="1">
        <v>-10.0</v>
      </c>
      <c r="L47" s="1">
        <v>-20.0</v>
      </c>
      <c r="M47" s="1">
        <f>-5-5</f>
        <v>-10.0</v>
      </c>
      <c r="N47" s="1">
        <f>-10-10</f>
        <v>-20.0</v>
      </c>
      <c r="Q47" s="1">
        <v>-10.0</v>
      </c>
      <c r="S47" s="1">
        <f>-10-10</f>
        <v>-20.0</v>
      </c>
      <c r="X47" s="1">
        <v>20.0</v>
      </c>
    </row>
    <row r="48" spans="8:8">
      <c r="A48">
        <v>46.0</v>
      </c>
      <c r="B48" s="3" t="s">
        <v>70</v>
      </c>
      <c r="C48" s="2">
        <f>SUM(D48:BO48)</f>
        <v>0.0</v>
      </c>
      <c r="D48" s="1">
        <v>200.0</v>
      </c>
      <c r="G48" s="1">
        <v>-20.0</v>
      </c>
      <c r="J48" s="1">
        <v>-20.0</v>
      </c>
      <c r="K48" s="1">
        <v>-20.0</v>
      </c>
      <c r="M48" s="1">
        <f>-20-10</f>
        <v>-30.0</v>
      </c>
      <c r="N48" s="1">
        <v>-20.0</v>
      </c>
      <c r="P48" s="1">
        <v>-30.0</v>
      </c>
      <c r="Q48" s="1">
        <v>-20.0</v>
      </c>
      <c r="S48" s="1">
        <f>-20-20-20</f>
        <v>-60.0</v>
      </c>
      <c r="U48" s="1">
        <v>200.0</v>
      </c>
      <c r="W48" s="1">
        <v>-20.0</v>
      </c>
      <c r="X48" s="1">
        <f>-25-20</f>
        <v>-45.0</v>
      </c>
      <c r="Y48" s="1">
        <v>-30.0</v>
      </c>
      <c r="AD48" s="1">
        <v>-16.0</v>
      </c>
      <c r="AG48" s="1">
        <v>-20.0</v>
      </c>
      <c r="AH48" s="1">
        <v>-30.0</v>
      </c>
      <c r="AL48" s="1">
        <v>-19.0</v>
      </c>
      <c r="AM48" s="1">
        <f>-20-20-30</f>
        <v>-70.0</v>
      </c>
      <c r="AP48" s="1">
        <v>100.0</v>
      </c>
      <c r="AS48" s="1">
        <f>-30+50</f>
        <v>20.0</v>
      </c>
      <c r="AW48" s="1">
        <v>-50.0</v>
      </c>
    </row>
    <row r="49" spans="8:8">
      <c r="A49">
        <v>47.0</v>
      </c>
      <c r="B49" s="3" t="s">
        <v>20</v>
      </c>
      <c r="C49" s="2">
        <f>SUM(D49:BO49)</f>
        <v>0.0</v>
      </c>
    </row>
    <row r="50" spans="8:8">
      <c r="A50">
        <v>48.0</v>
      </c>
      <c r="B50" s="3" t="s">
        <v>71</v>
      </c>
      <c r="C50" s="2">
        <f>SUM(D50:BO50)</f>
        <v>0.0</v>
      </c>
      <c r="H50" s="1" t="s">
        <v>90</v>
      </c>
    </row>
    <row r="51" spans="8:8">
      <c r="A51">
        <v>49.0</v>
      </c>
      <c r="B51" s="3" t="s">
        <v>27</v>
      </c>
      <c r="C51" s="2">
        <f>SUM(D51:BO51)</f>
        <v>0.0</v>
      </c>
      <c r="D51" s="1">
        <v>200.0</v>
      </c>
      <c r="E51" s="1">
        <v>-50.0</v>
      </c>
      <c r="H51" s="1">
        <v>-7.0</v>
      </c>
      <c r="J51" s="1">
        <f>-10-20</f>
        <v>-30.0</v>
      </c>
      <c r="K51" s="1">
        <v>-20.0</v>
      </c>
      <c r="M51" s="1">
        <f>-20-20</f>
        <v>-40.0</v>
      </c>
      <c r="N51" s="1">
        <v>-10.0</v>
      </c>
      <c r="Q51" s="1">
        <v>-20.0</v>
      </c>
      <c r="S51" s="1">
        <v>-20.0</v>
      </c>
      <c r="AH51" s="1">
        <v>-3.0</v>
      </c>
      <c r="AM51" s="1">
        <v>-40.0</v>
      </c>
      <c r="AR51" s="1">
        <v>40.0</v>
      </c>
    </row>
    <row r="52" spans="8:8">
      <c r="A52">
        <v>50.0</v>
      </c>
      <c r="B52" s="3" t="s">
        <v>11</v>
      </c>
      <c r="C52" s="2">
        <f>SUM(D52:BO52)</f>
        <v>0.0</v>
      </c>
    </row>
    <row r="53" spans="8:8">
      <c r="A53">
        <v>51.0</v>
      </c>
      <c r="B53" s="3" t="s">
        <v>2</v>
      </c>
      <c r="C53" s="2">
        <f>SUM(D53:BO53)</f>
        <v>0.0</v>
      </c>
    </row>
    <row r="54" spans="8:8">
      <c r="A54">
        <v>52.0</v>
      </c>
      <c r="B54" s="3" t="s">
        <v>21</v>
      </c>
      <c r="C54" s="2">
        <f>SUM(D54:BO54)</f>
        <v>0.0</v>
      </c>
      <c r="D54" s="1">
        <v>200.0</v>
      </c>
      <c r="L54" s="1">
        <v>-20.0</v>
      </c>
      <c r="M54" s="1">
        <v>-20.0</v>
      </c>
      <c r="N54" s="1">
        <v>-30.0</v>
      </c>
      <c r="S54" s="1">
        <f>-30-30</f>
        <v>-60.0</v>
      </c>
      <c r="AA54" s="1">
        <v>-30.0</v>
      </c>
      <c r="AQ54" s="1">
        <v>-30.0</v>
      </c>
      <c r="AU54" s="1">
        <v>-10.0</v>
      </c>
    </row>
    <row r="55" spans="8:8">
      <c r="A55">
        <v>53.0</v>
      </c>
      <c r="B55" s="3" t="s">
        <v>16</v>
      </c>
      <c r="C55" s="2">
        <f>SUM(D55:BO55)</f>
        <v>0.0</v>
      </c>
      <c r="D55" s="1">
        <v>200.0</v>
      </c>
      <c r="E55" s="1">
        <v>-50.0</v>
      </c>
      <c r="G55" s="1">
        <v>-20.0</v>
      </c>
      <c r="J55" s="1">
        <f>-10-20</f>
        <v>-30.0</v>
      </c>
      <c r="K55" s="1">
        <f>-10-20</f>
        <v>-30.0</v>
      </c>
      <c r="M55" s="1">
        <v>-20.0</v>
      </c>
      <c r="N55" s="1">
        <v>-10.0</v>
      </c>
      <c r="S55" s="1">
        <v>-20.0</v>
      </c>
      <c r="T55" s="1">
        <v>-20.0</v>
      </c>
      <c r="U55" s="1">
        <v>-10.0</v>
      </c>
      <c r="W55" s="1">
        <f>-20+100</f>
        <v>80.0</v>
      </c>
      <c r="X55" s="1">
        <v>-10.0</v>
      </c>
      <c r="Y55" s="1">
        <f>-20-5-20</f>
        <v>-45.0</v>
      </c>
      <c r="AA55" s="1">
        <v>-10.0</v>
      </c>
      <c r="AD55" s="1">
        <v>-10.0</v>
      </c>
      <c r="AF55" s="1">
        <v>-20.0</v>
      </c>
      <c r="AG55" s="1">
        <v>-20.0</v>
      </c>
      <c r="AI55" s="1">
        <v>20.0</v>
      </c>
      <c r="AL55" s="1">
        <f>20+50</f>
        <v>70.0</v>
      </c>
      <c r="AM55" s="1">
        <f>-30-10</f>
        <v>-40.0</v>
      </c>
      <c r="AR55" s="1">
        <v>-5.0</v>
      </c>
      <c r="AS55" s="1">
        <v>30.0</v>
      </c>
      <c r="AU55" s="1">
        <v>-30.0</v>
      </c>
    </row>
    <row r="56" spans="8:8">
      <c r="A56">
        <v>54.0</v>
      </c>
      <c r="B56" s="3" t="s">
        <v>3</v>
      </c>
      <c r="C56" s="2">
        <f>SUM(D56:BO56)</f>
        <v>0.0</v>
      </c>
      <c r="D56" s="1">
        <v>200.0</v>
      </c>
      <c r="K56" s="1">
        <v>-20.0</v>
      </c>
      <c r="W56" s="1">
        <v>-20.0</v>
      </c>
      <c r="AA56" s="1">
        <v>-20.0</v>
      </c>
      <c r="AC56" s="1">
        <v>-20.0</v>
      </c>
      <c r="AE56" s="1">
        <v>100.0</v>
      </c>
      <c r="AG56" s="1">
        <v>-20.0</v>
      </c>
      <c r="AM56" s="1">
        <v>-20.0</v>
      </c>
      <c r="AS56" s="1">
        <v>-20.0</v>
      </c>
      <c r="BA56" s="1">
        <v>-160.0</v>
      </c>
    </row>
    <row r="57" spans="8:8">
      <c r="A57">
        <v>55.0</v>
      </c>
      <c r="B57" s="3" t="s">
        <v>46</v>
      </c>
      <c r="C57" s="2">
        <f>SUM(D57:BO57)</f>
        <v>0.0</v>
      </c>
      <c r="D57" s="1">
        <v>200.0</v>
      </c>
      <c r="G57" s="1">
        <v>-10.0</v>
      </c>
      <c r="J57" s="1">
        <v>-20.0</v>
      </c>
      <c r="K57" s="1">
        <v>-10.0</v>
      </c>
      <c r="P57" s="1">
        <v>-10.0</v>
      </c>
      <c r="R57" s="1">
        <v>-5.0</v>
      </c>
      <c r="T57" s="1">
        <v>-10.0</v>
      </c>
      <c r="W57" s="1">
        <v>-10.0</v>
      </c>
      <c r="Y57" s="1">
        <v>-10.0</v>
      </c>
      <c r="AC57" s="1">
        <f>-10-15</f>
        <v>-25.0</v>
      </c>
      <c r="AH57" s="1">
        <v>-15.0</v>
      </c>
      <c r="AL57" s="1">
        <v>-10.0</v>
      </c>
      <c r="AQ57" s="1">
        <v>-10.0</v>
      </c>
      <c r="AS57" s="1">
        <f>-5-15</f>
        <v>-20.0</v>
      </c>
      <c r="AV57" s="1">
        <v>-10.0</v>
      </c>
      <c r="AZ57" s="1">
        <v>-25.0</v>
      </c>
    </row>
    <row r="58" spans="8:8">
      <c r="A58">
        <v>56.0</v>
      </c>
      <c r="B58" s="3" t="s">
        <v>62</v>
      </c>
      <c r="C58" s="2">
        <f>SUM(D58:BO58)</f>
        <v>0.0</v>
      </c>
      <c r="AE58" s="1">
        <v>-10.0</v>
      </c>
      <c r="AF58" s="1">
        <v>-10.0</v>
      </c>
      <c r="AH58" s="1">
        <v>-30.0</v>
      </c>
      <c r="AL58" s="1">
        <v>-30.0</v>
      </c>
      <c r="AO58" s="1">
        <v>50.0</v>
      </c>
      <c r="AP58" s="1">
        <v>20.0</v>
      </c>
      <c r="AQ58" s="1"/>
      <c r="AY58" s="1">
        <v>10.0</v>
      </c>
    </row>
    <row r="59" spans="8:8">
      <c r="A59">
        <v>57.0</v>
      </c>
      <c r="B59" s="3" t="s">
        <v>30</v>
      </c>
      <c r="C59" s="2">
        <f>SUM(D59:BO59)</f>
        <v>0.0</v>
      </c>
    </row>
    <row r="60" spans="8:8">
      <c r="A60">
        <v>58.0</v>
      </c>
      <c r="B60" s="3" t="s">
        <v>49</v>
      </c>
      <c r="C60" s="2">
        <f>SUM(D60:BO60)</f>
        <v>0.0</v>
      </c>
    </row>
    <row r="61" spans="8:8">
      <c r="A61">
        <v>59.0</v>
      </c>
      <c r="B61" s="3" t="s">
        <v>41</v>
      </c>
      <c r="C61" s="2">
        <f>SUM(D61:BO61)</f>
        <v>0.0</v>
      </c>
      <c r="D61" s="1">
        <v>200.0</v>
      </c>
      <c r="E61" s="1">
        <v>-50.0</v>
      </c>
      <c r="G61" s="1">
        <f>-20-20</f>
        <v>-40.0</v>
      </c>
      <c r="J61" s="1">
        <v>-10.0</v>
      </c>
      <c r="K61" s="1">
        <f>-20-20</f>
        <v>-40.0</v>
      </c>
      <c r="M61" s="1">
        <f>-20-20</f>
        <v>-40.0</v>
      </c>
      <c r="N61" s="1">
        <v>-10.0</v>
      </c>
      <c r="AX61" s="1">
        <v>-10.0</v>
      </c>
    </row>
    <row r="62" spans="8:8">
      <c r="A62">
        <v>60.0</v>
      </c>
      <c r="B62" s="3" t="s">
        <v>42</v>
      </c>
      <c r="C62" s="2">
        <f>SUM(D62:BO62)</f>
        <v>0.0</v>
      </c>
      <c r="G62" s="1">
        <f>-10+100</f>
        <v>90.0</v>
      </c>
      <c r="L62" s="1">
        <v>-10.0</v>
      </c>
      <c r="N62" s="1">
        <v>-10.0</v>
      </c>
      <c r="X62" s="1">
        <v>-10.0</v>
      </c>
      <c r="AB62" s="1">
        <v>-10.0</v>
      </c>
      <c r="AG62" s="1">
        <v>-10.0</v>
      </c>
      <c r="AS62" s="1">
        <v>-10.0</v>
      </c>
      <c r="AU62" s="1">
        <v>-10.0</v>
      </c>
      <c r="AZ62" s="1">
        <v>-20.0</v>
      </c>
    </row>
    <row r="63" spans="8:8">
      <c r="A63">
        <v>61.0</v>
      </c>
      <c r="B63" s="3" t="s">
        <v>69</v>
      </c>
      <c r="C63" s="2">
        <f>SUM(D63:BO63)</f>
        <v>0.0</v>
      </c>
    </row>
    <row r="64" spans="8:8">
      <c r="A64">
        <v>62.0</v>
      </c>
      <c r="B64" s="3" t="s">
        <v>1</v>
      </c>
      <c r="C64" s="2">
        <f>SUM(D64:BO64)</f>
        <v>0.0</v>
      </c>
      <c r="J64" s="1">
        <v>30.0</v>
      </c>
      <c r="K64" s="1">
        <v>-20.0</v>
      </c>
      <c r="M64" s="1">
        <v>-10.0</v>
      </c>
      <c r="X64" s="1">
        <v>-40.0</v>
      </c>
      <c r="Y64" s="1"/>
      <c r="Z64" s="1">
        <v>200.0</v>
      </c>
      <c r="AA64" s="1">
        <v>-30.0</v>
      </c>
      <c r="AC64" s="1">
        <f>-10-10</f>
        <v>-20.0</v>
      </c>
      <c r="AD64" s="1">
        <v>-20.0</v>
      </c>
      <c r="AG64" s="1">
        <v>-20.0</v>
      </c>
      <c r="AH64" s="1">
        <v>-20.0</v>
      </c>
      <c r="AL64" s="1">
        <v>-20.0</v>
      </c>
      <c r="AM64" s="1">
        <v>-20.0</v>
      </c>
      <c r="AS64" s="1">
        <v>-10.0</v>
      </c>
    </row>
    <row r="65" spans="8:8">
      <c r="A65">
        <v>63.0</v>
      </c>
      <c r="B65" s="3" t="s">
        <v>4</v>
      </c>
      <c r="C65" s="2">
        <f>SUM(D65:BO65)</f>
        <v>0.0</v>
      </c>
      <c r="D65" s="1">
        <v>150.0</v>
      </c>
      <c r="J65" s="1">
        <v>-10.0</v>
      </c>
      <c r="K65" s="1">
        <f>-20-10</f>
        <v>-30.0</v>
      </c>
      <c r="L65" s="1">
        <v>-10.0</v>
      </c>
      <c r="M65" s="1">
        <f>-20-20</f>
        <v>-40.0</v>
      </c>
      <c r="N65" s="1">
        <f>-10-10</f>
        <v>-20.0</v>
      </c>
      <c r="P65" s="1">
        <v>-10.0</v>
      </c>
      <c r="S65" s="1">
        <v>-10.0</v>
      </c>
      <c r="AY65" s="1">
        <v>-20.0</v>
      </c>
    </row>
    <row r="66" spans="8:8">
      <c r="A66">
        <v>64.0</v>
      </c>
      <c r="B66" s="3" t="s">
        <v>57</v>
      </c>
      <c r="C66" s="2">
        <f>SUM(D66:BO66)</f>
        <v>0.0</v>
      </c>
    </row>
    <row r="67" spans="8:8">
      <c r="A67">
        <v>65.0</v>
      </c>
      <c r="B67" s="3" t="s">
        <v>22</v>
      </c>
      <c r="C67" s="2">
        <f>SUM(D67:BO67)</f>
        <v>0.0</v>
      </c>
      <c r="D67" s="1">
        <v>200.0</v>
      </c>
      <c r="E67" s="1">
        <v>-50.0</v>
      </c>
      <c r="AD67" s="1">
        <v>-10.0</v>
      </c>
      <c r="AG67" s="1">
        <v>-10.0</v>
      </c>
      <c r="AM67" s="1">
        <v>-20.0</v>
      </c>
      <c r="AU67" s="1">
        <v>-10.0</v>
      </c>
      <c r="AY67" s="1">
        <v>-100.0</v>
      </c>
    </row>
    <row r="68" spans="8:8">
      <c r="A68">
        <v>66.0</v>
      </c>
      <c r="B68" s="3" t="s">
        <v>40</v>
      </c>
      <c r="C68" s="2">
        <f>SUM(D68:BO68)</f>
        <v>0.5</v>
      </c>
      <c r="N68" s="1">
        <v>-10.0</v>
      </c>
      <c r="V68" s="1">
        <v>10.0</v>
      </c>
      <c r="AK68" s="1">
        <v>0.5</v>
      </c>
    </row>
    <row r="69" spans="8:8">
      <c r="A69">
        <v>67.0</v>
      </c>
      <c r="B69" s="3" t="s">
        <v>32</v>
      </c>
      <c r="C69" s="2">
        <f>SUM(D69:BO69)</f>
        <v>0.0</v>
      </c>
    </row>
    <row r="70" spans="8:8">
      <c r="A70">
        <v>68.0</v>
      </c>
      <c r="B70" s="3" t="s">
        <v>48</v>
      </c>
      <c r="C70" s="2">
        <f>SUM(D70:BO70)</f>
        <v>0.0</v>
      </c>
    </row>
    <row r="71" spans="8:8">
      <c r="A71">
        <v>69.0</v>
      </c>
      <c r="B71" s="3" t="s">
        <v>25</v>
      </c>
      <c r="C71" s="2">
        <f>SUM(D71:BO71)</f>
        <v>0.0</v>
      </c>
      <c r="D71" s="1">
        <v>300.0</v>
      </c>
      <c r="K71" s="1">
        <v>-20.0</v>
      </c>
      <c r="L71" s="1">
        <v>-30.0</v>
      </c>
      <c r="M71" s="1">
        <v>-20.0</v>
      </c>
      <c r="N71" s="1">
        <v>-30.0</v>
      </c>
      <c r="P71" s="1">
        <v>-20.0</v>
      </c>
      <c r="S71" s="1">
        <v>-20.0</v>
      </c>
      <c r="T71" s="1">
        <f>-20-20</f>
        <v>-40.0</v>
      </c>
      <c r="X71" s="1">
        <f>-20-20</f>
        <v>-40.0</v>
      </c>
      <c r="Y71" s="1">
        <v>-20.0</v>
      </c>
      <c r="Z71" s="1">
        <v>200.0</v>
      </c>
      <c r="AA71" s="1">
        <v>-20.0</v>
      </c>
      <c r="AC71" s="1">
        <v>-20.0</v>
      </c>
      <c r="AD71" s="1">
        <v>-30.0</v>
      </c>
      <c r="AF71" s="1">
        <v>-20.0</v>
      </c>
      <c r="AH71" s="1">
        <v>-30.0</v>
      </c>
      <c r="AM71" s="1">
        <v>-20.0</v>
      </c>
      <c r="AO71" s="1">
        <v>-30.0</v>
      </c>
      <c r="AQ71" s="1">
        <v>-10.0</v>
      </c>
      <c r="AR71" s="1">
        <v>-30.0</v>
      </c>
      <c r="AS71" s="1">
        <v>-20.0</v>
      </c>
      <c r="AU71" s="1">
        <v>-30.0</v>
      </c>
    </row>
    <row r="72" spans="8:8">
      <c r="A72">
        <v>70.0</v>
      </c>
      <c r="B72" s="3" t="s">
        <v>80</v>
      </c>
      <c r="C72" s="2">
        <f>SUM(D72:BO72)</f>
        <v>0.0</v>
      </c>
      <c r="AM72" s="1">
        <v>-30.0</v>
      </c>
      <c r="AR72" s="1">
        <v>30.0</v>
      </c>
    </row>
    <row r="73" spans="8:8">
      <c r="A73">
        <v>71.0</v>
      </c>
      <c r="B73" s="3" t="s">
        <v>29</v>
      </c>
      <c r="C73" s="2">
        <f>SUM(D73:BO73)</f>
        <v>0.0</v>
      </c>
      <c r="D73" s="1">
        <v>300.0</v>
      </c>
      <c r="G73" s="1">
        <v>-20.0</v>
      </c>
      <c r="K73" s="1">
        <f>-20-20</f>
        <v>-40.0</v>
      </c>
      <c r="M73" s="1">
        <v>-20.0</v>
      </c>
      <c r="P73" s="1">
        <v>-10.0</v>
      </c>
      <c r="S73" s="1">
        <v>-20.0</v>
      </c>
      <c r="T73" s="1">
        <f>-20-30</f>
        <v>-50.0</v>
      </c>
      <c r="U73" s="1">
        <v>-20.0</v>
      </c>
      <c r="X73" s="1">
        <f>-10-30</f>
        <v>-40.0</v>
      </c>
      <c r="Y73" s="1">
        <v>-20.0</v>
      </c>
      <c r="AA73" s="1">
        <v>-10.0</v>
      </c>
      <c r="AB73" s="1">
        <v>-30.0</v>
      </c>
      <c r="AC73" s="1">
        <v>-20.0</v>
      </c>
      <c r="AF73" s="1">
        <v>-10.0</v>
      </c>
      <c r="AM73" s="1">
        <v>10.0</v>
      </c>
    </row>
    <row r="74" spans="8:8">
      <c r="A74">
        <v>72.0</v>
      </c>
      <c r="B74" s="3" t="s">
        <v>19</v>
      </c>
      <c r="C74" s="2">
        <f>SUM(D74:BO74)</f>
        <v>0.0</v>
      </c>
      <c r="D74" s="1">
        <v>200.0</v>
      </c>
      <c r="K74" s="1">
        <v>-20.0</v>
      </c>
      <c r="L74" s="1">
        <v>-20.0</v>
      </c>
      <c r="M74" s="1">
        <v>-20.0</v>
      </c>
      <c r="N74" s="1">
        <v>-20.0</v>
      </c>
      <c r="S74" s="1">
        <v>-20.0</v>
      </c>
      <c r="T74" s="1">
        <f>-20-20</f>
        <v>-40.0</v>
      </c>
      <c r="X74" s="1">
        <f>-20-10</f>
        <v>-30.0</v>
      </c>
      <c r="Y74" s="1">
        <v>-20.0</v>
      </c>
      <c r="AA74" s="1">
        <v>-20.0</v>
      </c>
      <c r="AB74" s="1">
        <v>-20.0</v>
      </c>
      <c r="AE74" s="1">
        <v>-20.0</v>
      </c>
      <c r="AH74" s="1">
        <f>100-20</f>
        <v>80.0</v>
      </c>
      <c r="AO74" s="1">
        <v>-20.0</v>
      </c>
      <c r="AQ74" s="1">
        <v>-20.0</v>
      </c>
      <c r="AR74" s="1">
        <v>-20.0</v>
      </c>
      <c r="AS74" s="1">
        <v>-20.0</v>
      </c>
      <c r="AY74" s="1">
        <v>50.0</v>
      </c>
    </row>
    <row r="75" spans="8:8">
      <c r="A75">
        <v>73.0</v>
      </c>
      <c r="B75" s="3" t="s">
        <v>53</v>
      </c>
      <c r="C75" s="2">
        <f>SUM(D75:BO75)</f>
        <v>0.0</v>
      </c>
      <c r="D75" s="1">
        <v>200.0</v>
      </c>
      <c r="J75" s="1">
        <v>-20.0</v>
      </c>
      <c r="L75" s="1">
        <v>-30.0</v>
      </c>
      <c r="M75" s="1">
        <v>-30.0</v>
      </c>
      <c r="P75" s="1">
        <v>-30.0</v>
      </c>
      <c r="Q75" s="1">
        <v>-30.0</v>
      </c>
      <c r="T75" s="1">
        <v>-30.0</v>
      </c>
      <c r="W75" s="1">
        <v>-30.0</v>
      </c>
      <c r="Y75" s="1">
        <v>220.0</v>
      </c>
      <c r="AA75" s="1">
        <v>-30.0</v>
      </c>
      <c r="AD75" s="1">
        <v>-50.0</v>
      </c>
      <c r="AG75" s="1">
        <v>-30.0</v>
      </c>
      <c r="AL75" s="1">
        <v>-30.0</v>
      </c>
      <c r="AM75" s="1">
        <v>-30.0</v>
      </c>
      <c r="AQ75" s="1">
        <f>-20-30</f>
        <v>-50.0</v>
      </c>
    </row>
    <row r="76" spans="8:8">
      <c r="A76">
        <v>74.0</v>
      </c>
      <c r="B76" s="3" t="s">
        <v>9</v>
      </c>
      <c r="C76" s="2">
        <f>SUM(D76:BO76)</f>
        <v>0.0</v>
      </c>
      <c r="G76" s="1">
        <f>-20+200</f>
        <v>180.0</v>
      </c>
      <c r="I76" s="1">
        <v>250.0</v>
      </c>
      <c r="J76" s="1">
        <f>-50-10-10</f>
        <v>-70.0</v>
      </c>
      <c r="L76" s="1">
        <f>-80-20</f>
        <v>-100.0</v>
      </c>
      <c r="M76" s="1">
        <f>-10-20</f>
        <v>-30.0</v>
      </c>
      <c r="N76" s="1">
        <f>-20-10</f>
        <v>-30.0</v>
      </c>
      <c r="Q76" s="1">
        <v>-30.0</v>
      </c>
      <c r="S76" s="1">
        <f>-70-20</f>
        <v>-90.0</v>
      </c>
      <c r="T76" s="1">
        <f>-40-20-10</f>
        <v>-70.0</v>
      </c>
      <c r="U76" s="1">
        <v>-20.0</v>
      </c>
      <c r="W76" s="1">
        <f>-5+200</f>
        <v>195.0</v>
      </c>
      <c r="X76" s="1">
        <v>-20.0</v>
      </c>
      <c r="Y76" s="1">
        <f>-20-10</f>
        <v>-30.0</v>
      </c>
      <c r="AB76" s="1">
        <f>-30-10</f>
        <v>-40.0</v>
      </c>
      <c r="AC76" s="1">
        <v>-20.0</v>
      </c>
      <c r="AD76" s="1">
        <v>-30.0</v>
      </c>
      <c r="AE76" s="1">
        <v>-20.0</v>
      </c>
      <c r="AF76" s="1">
        <v>-20.0</v>
      </c>
      <c r="AG76" s="1">
        <v>-40.0</v>
      </c>
      <c r="AH76" s="1">
        <v>-110.0</v>
      </c>
      <c r="AK76" s="1">
        <v>-6.5</v>
      </c>
      <c r="AL76" s="1">
        <f>-20-10</f>
        <v>-30.0</v>
      </c>
      <c r="AM76" s="1">
        <v>-25.0</v>
      </c>
      <c r="AN76" s="1">
        <v>200.0</v>
      </c>
      <c r="AP76" s="1">
        <v>200.0</v>
      </c>
      <c r="AQ76" s="1">
        <f>-20-30-30</f>
        <v>-80.0</v>
      </c>
      <c r="AR76" s="1">
        <f>-10-100</f>
        <v>-110.0</v>
      </c>
      <c r="AS76" s="1">
        <f>-20+100-20</f>
        <v>60.0</v>
      </c>
      <c r="AU76" s="1">
        <f>-20-10</f>
        <v>-30.0</v>
      </c>
      <c r="AZ76" s="1">
        <v>-33.5</v>
      </c>
    </row>
    <row r="77" spans="8:8">
      <c r="A77">
        <v>75.0</v>
      </c>
      <c r="B77" s="3" t="s">
        <v>23</v>
      </c>
      <c r="C77" s="2">
        <f>SUM(D77:BO77)</f>
        <v>0.0</v>
      </c>
      <c r="J77" s="1">
        <v>30.0</v>
      </c>
      <c r="L77" s="1">
        <v>-10.0</v>
      </c>
      <c r="T77" s="1">
        <v>-10.0</v>
      </c>
      <c r="AZ77" s="1">
        <v>-10.0</v>
      </c>
    </row>
    <row r="78" spans="8:8">
      <c r="A78">
        <v>76.0</v>
      </c>
      <c r="B78" s="3" t="s">
        <v>63</v>
      </c>
      <c r="C78" s="2">
        <f>SUM(D78:BO78)</f>
        <v>0.0</v>
      </c>
    </row>
    <row r="79" spans="8:8">
      <c r="A79">
        <v>77.0</v>
      </c>
      <c r="B79" s="3" t="s">
        <v>76</v>
      </c>
      <c r="C79" s="2">
        <f>SUM(D79:BO79)</f>
        <v>0.0</v>
      </c>
      <c r="AB79" s="1">
        <f>100-20</f>
        <v>80.0</v>
      </c>
      <c r="AC79" s="1">
        <f>-20-20</f>
        <v>-40.0</v>
      </c>
      <c r="AG79" s="1">
        <f>-30-10</f>
        <v>-40.0</v>
      </c>
    </row>
    <row r="80" spans="8:8">
      <c r="A80">
        <v>78.0</v>
      </c>
      <c r="B80" s="3" t="s">
        <v>39</v>
      </c>
      <c r="C80" s="2">
        <f>SUM(D80:BO80)</f>
        <v>0.0</v>
      </c>
      <c r="E80" s="1">
        <v>-50.0</v>
      </c>
      <c r="I80" s="1">
        <v>50.0</v>
      </c>
      <c r="K80" s="1">
        <f>-30+90</f>
        <v>60.0</v>
      </c>
      <c r="M80" s="1">
        <f>-30-30</f>
        <v>-60.0</v>
      </c>
      <c r="N80" s="1">
        <f>50-20</f>
        <v>30.0</v>
      </c>
      <c r="P80" s="1">
        <v>-10.0</v>
      </c>
      <c r="S80" s="1">
        <f>-10-10</f>
        <v>-20.0</v>
      </c>
      <c r="X80" s="1">
        <v>50.0</v>
      </c>
      <c r="Y80" s="1">
        <f>-20-20</f>
        <v>-40.0</v>
      </c>
      <c r="AA80" s="1">
        <v>-10.0</v>
      </c>
      <c r="AC80" s="1">
        <f>100-20-10</f>
        <v>70.0</v>
      </c>
      <c r="AD80" s="1">
        <v>-20.0</v>
      </c>
      <c r="AE80" s="1">
        <f>50-20</f>
        <v>30.0</v>
      </c>
      <c r="AF80" s="1">
        <v>-20.0</v>
      </c>
      <c r="AG80" s="1">
        <v>-30.0</v>
      </c>
      <c r="AH80" s="1">
        <v>-20.0</v>
      </c>
      <c r="AL80" s="1">
        <v>-10.0</v>
      </c>
      <c r="AS80" s="1">
        <f>-20+100</f>
        <v>80.0</v>
      </c>
      <c r="AX80" s="1">
        <v>-20.0</v>
      </c>
      <c r="AZ80" s="1">
        <v>-10.0</v>
      </c>
      <c r="BA80" s="1">
        <v>-50.0</v>
      </c>
    </row>
    <row r="81" spans="8:8">
      <c r="A81">
        <v>79.0</v>
      </c>
      <c r="B81" s="3" t="s">
        <v>44</v>
      </c>
      <c r="C81" s="2">
        <f>SUM(D81:BO81)</f>
        <v>0.0</v>
      </c>
    </row>
    <row r="82" spans="8:8">
      <c r="A82">
        <v>80.0</v>
      </c>
      <c r="B82" s="3" t="s">
        <v>72</v>
      </c>
      <c r="C82" s="2">
        <f>SUM(D82:BO82)</f>
        <v>0.0</v>
      </c>
    </row>
    <row r="83" spans="8:8">
      <c r="A83">
        <v>81.0</v>
      </c>
      <c r="B83" s="3" t="s">
        <v>58</v>
      </c>
      <c r="C83" s="2">
        <f>SUM(D83:BO83)</f>
        <v>0.0</v>
      </c>
    </row>
    <row r="84" spans="8:8">
      <c r="A84">
        <v>82.0</v>
      </c>
      <c r="B84" s="3" t="s">
        <v>64</v>
      </c>
      <c r="C84" s="2">
        <f>SUM(D84:BO84)</f>
        <v>0.0</v>
      </c>
    </row>
    <row r="85" spans="8:8">
      <c r="B85" s="6"/>
      <c r="C85" s="2">
        <f>SUM(D85:BO85)</f>
        <v>0.0</v>
      </c>
    </row>
    <row r="86" spans="8:8" s="9" ht="16.25" customFormat="1">
      <c r="B86" s="6"/>
      <c r="C86" s="2">
        <f>SUM(D86:Z86)</f>
        <v>0.0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</row>
    <row r="87" spans="8:8">
      <c r="B87" s="10"/>
    </row>
  </sheetData>
  <autoFilter ref="A1:AZ86">
    <filterColumn colId="0" showButton="1"/>
  </autoFilter>
  <pageMargins left="0.7" right="0.7" top="0.75" bottom="0.75" header="0.3" footer="0.3"/>
  <pageSetup paperSize="0" scale="270" orientation="landscape" copies="116"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J100"/>
  <sheetViews>
    <sheetView tabSelected="1" workbookViewId="0" zoomScale="87">
      <pane xSplit="2" ySplit="2" topLeftCell="BS66" state="frozen" activePane="bottomRight"/>
      <selection pane="bottomRight" activeCell="BT75" sqref="BT75"/>
    </sheetView>
  </sheetViews>
  <sheetFormatPr defaultRowHeight="16.25" defaultColWidth="10"/>
  <cols>
    <col min="1" max="1" customWidth="1" width="10.0" style="1"/>
    <col min="2" max="2" customWidth="1" width="7.1914062" style="1"/>
    <col min="3" max="3" customWidth="1" width="10.0" style="1"/>
    <col min="4" max="4" customWidth="1" width="10.0" style="1"/>
    <col min="5" max="5" customWidth="1" width="10.0" style="1"/>
    <col min="6" max="6" customWidth="1" width="10.0" style="1"/>
    <col min="7" max="7" customWidth="1" width="7.25" style="1"/>
    <col min="8" max="8" customWidth="1" width="10.0" style="1"/>
    <col min="9" max="9" customWidth="1" width="7.1914062" style="1"/>
    <col min="10" max="10" customWidth="1" width="7.1914062" style="1"/>
    <col min="11" max="11" customWidth="1" width="10.0" style="1"/>
    <col min="12" max="12" customWidth="1" width="10.0" style="1"/>
    <col min="13" max="13" customWidth="1" width="10.0" style="1"/>
    <col min="14" max="14" customWidth="1" width="10.0" style="1"/>
    <col min="15" max="15" customWidth="1" width="10.0" style="1"/>
    <col min="16" max="16" customWidth="1" width="10.0" style="1"/>
    <col min="17" max="17" customWidth="1" width="10.0" style="1"/>
    <col min="18" max="18" customWidth="1" width="10.0" style="1"/>
    <col min="19" max="19" customWidth="1" width="10.0" style="1"/>
    <col min="20" max="20" customWidth="1" width="10.0" style="1"/>
    <col min="21" max="21" customWidth="1" width="10.0" style="1"/>
    <col min="22" max="22" customWidth="1" width="10.0" style="1"/>
    <col min="23" max="23" customWidth="1" width="10.0" style="1"/>
    <col min="24" max="24" customWidth="1" width="10.0" style="1"/>
    <col min="25" max="25" customWidth="1" width="10.0" style="1"/>
    <col min="26" max="26" customWidth="1" width="10.0" style="1"/>
    <col min="27" max="27" customWidth="1" width="10.0" style="1"/>
    <col min="28" max="28" customWidth="1" width="10.0" style="1"/>
    <col min="29" max="29" customWidth="1" width="10.0" style="1"/>
    <col min="30" max="30" customWidth="1" width="10.0" style="1"/>
    <col min="31" max="31" customWidth="1" width="10.0" style="1"/>
    <col min="32" max="32" customWidth="1" width="10.0" style="1"/>
    <col min="33" max="33" customWidth="1" width="10.0" style="1"/>
    <col min="34" max="34" customWidth="1" width="10.0" style="1"/>
    <col min="35" max="35" customWidth="1" width="10.0" style="1"/>
    <col min="36" max="36" customWidth="1" width="10.0" style="1"/>
    <col min="37" max="37" customWidth="1" width="7.4609375" style="1"/>
    <col min="38" max="38" customWidth="1" width="10.0" style="1"/>
    <col min="39" max="39" customWidth="1" width="10.0" style="1"/>
    <col min="40" max="40" customWidth="1" width="10.0" style="1"/>
    <col min="41" max="41" customWidth="1" width="10.0" style="1"/>
    <col min="42" max="42" customWidth="1" width="10.0" style="1"/>
    <col min="43" max="43" customWidth="1" width="10.0" style="1"/>
    <col min="44" max="44" customWidth="1" width="10.0" style="1"/>
    <col min="45" max="45" customWidth="1" width="10.0" style="1"/>
    <col min="46" max="46" customWidth="1" width="10.0" style="1"/>
    <col min="47" max="47" customWidth="1" width="10.0" style="1"/>
    <col min="48" max="48" customWidth="1" width="10.0" style="1"/>
    <col min="49" max="49" customWidth="1" width="10.0" style="1"/>
    <col min="50" max="50" customWidth="1" width="10.0" style="1"/>
    <col min="51" max="51" customWidth="1" width="10.0" style="1"/>
    <col min="52" max="52" customWidth="1" width="10.0" style="1"/>
    <col min="53" max="53" customWidth="1" width="10.0" style="1"/>
    <col min="54" max="54" customWidth="1" width="10.0" style="1"/>
    <col min="55" max="55" customWidth="1" width="10.0" style="1"/>
    <col min="56" max="56" customWidth="1" width="10.0" style="1"/>
    <col min="57" max="57" customWidth="1" width="10.0" style="1"/>
    <col min="58" max="58" customWidth="1" width="10.0" style="1"/>
    <col min="59" max="59" customWidth="1" width="10.0" style="1"/>
    <col min="60" max="60" customWidth="1" width="10.0" style="1"/>
    <col min="61" max="61" customWidth="1" width="10.0" style="1"/>
    <col min="62" max="62" customWidth="1" width="10.0" style="1"/>
    <col min="63" max="63" customWidth="1" width="10.0" style="1"/>
    <col min="64" max="64" customWidth="1" width="10.0" style="1"/>
    <col min="65" max="65" customWidth="1" width="10.0" style="1"/>
    <col min="66" max="66" customWidth="1" width="10.0" style="1"/>
    <col min="67" max="67" customWidth="1" width="10.0" style="1"/>
    <col min="68" max="68" customWidth="1" width="10.0" style="1"/>
    <col min="69" max="69" customWidth="1" width="10.0" style="1"/>
    <col min="70" max="70" customWidth="1" width="10.0" style="1"/>
    <col min="71" max="71" customWidth="1" width="10.0" style="1"/>
    <col min="72" max="72" customWidth="1" width="10.0" style="1"/>
    <col min="73" max="73" customWidth="1" width="10.0" style="1"/>
    <col min="74" max="74" customWidth="1" width="10.0" style="1"/>
    <col min="75" max="75" customWidth="1" width="10.0" style="1"/>
    <col min="76" max="76" customWidth="1" width="10.0" style="1"/>
    <col min="77" max="77" customWidth="1" width="10.0" style="1"/>
    <col min="78" max="78" customWidth="1" width="10.0" style="1"/>
    <col min="79" max="79" customWidth="1" width="10.0" style="1"/>
    <col min="80" max="80" customWidth="1" width="10.0" style="1"/>
    <col min="81" max="81" customWidth="1" width="10.0" style="1"/>
    <col min="82" max="82" customWidth="1" width="10.0" style="1"/>
    <col min="83" max="83" customWidth="1" width="10.0" style="1"/>
    <col min="84" max="84" customWidth="1" width="10.0" style="1"/>
    <col min="85" max="85" customWidth="1" width="10.0" style="1"/>
    <col min="86" max="86" customWidth="1" width="10.0" style="1"/>
    <col min="87" max="87" customWidth="1" width="10.0" style="1"/>
    <col min="257" max="16384" width="9" style="0" hidden="0"/>
  </cols>
  <sheetData>
    <row r="1" spans="8:8" s="11" ht="16.25" customFormat="1">
      <c r="A1" s="12"/>
      <c r="B1" s="12"/>
      <c r="C1" s="12"/>
      <c r="D1" s="12"/>
      <c r="E1" s="12"/>
      <c r="F1" s="12"/>
      <c r="G1" s="12">
        <v>43358.0</v>
      </c>
      <c r="H1" s="12"/>
      <c r="I1" s="12"/>
      <c r="J1" s="12"/>
      <c r="K1" s="12"/>
      <c r="L1" s="12" t="s">
        <v>263</v>
      </c>
      <c r="M1" s="12" t="s">
        <v>264</v>
      </c>
      <c r="N1" s="12"/>
      <c r="O1" s="12"/>
      <c r="P1" s="12"/>
      <c r="Q1" s="12"/>
      <c r="R1" s="12"/>
      <c r="S1" s="12" t="s">
        <v>266</v>
      </c>
      <c r="T1" s="12"/>
      <c r="U1" s="12"/>
      <c r="V1" s="12"/>
      <c r="W1" s="12"/>
      <c r="X1" s="12" t="s">
        <v>267</v>
      </c>
      <c r="Y1" s="12" t="s">
        <v>268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 t="s">
        <v>273</v>
      </c>
      <c r="BC1" s="12" t="s">
        <v>274</v>
      </c>
      <c r="BD1" s="12"/>
      <c r="BE1" s="12"/>
      <c r="BF1" s="12"/>
      <c r="BG1" s="13"/>
      <c r="BH1" s="13"/>
      <c r="BI1" s="14"/>
      <c r="BJ1" s="14"/>
      <c r="BK1" s="14"/>
      <c r="BL1" s="15"/>
      <c r="BM1" s="13"/>
      <c r="BN1" s="14"/>
      <c r="BO1" s="15"/>
      <c r="BP1" s="14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</row>
    <row r="2" spans="8:8">
      <c r="A2" s="1" t="s">
        <v>87</v>
      </c>
      <c r="B2" s="1">
        <f>SUM(B3:B90)</f>
        <v>1610.2000000000003</v>
      </c>
      <c r="C2" s="1">
        <f>SUM(C3:C90)</f>
        <v>5070.0</v>
      </c>
      <c r="D2" s="1">
        <f>SUM(D3:D90)</f>
        <v>-205.0</v>
      </c>
      <c r="E2" s="1">
        <f>SUM(E3:E90)</f>
        <v>1019.0</v>
      </c>
      <c r="F2" s="1">
        <f>SUM(F3:F90)</f>
        <v>35.0</v>
      </c>
      <c r="G2" s="1">
        <f>SUM(G3:G90)</f>
        <v>134.0</v>
      </c>
      <c r="H2" s="1">
        <f>SUM(H3:H90)</f>
        <v>-355.0</v>
      </c>
      <c r="I2" s="1">
        <f>SUM(I3:I90)</f>
        <v>-305.0</v>
      </c>
      <c r="J2" s="1">
        <f>SUM(J3:J90)</f>
        <v>-375.0</v>
      </c>
      <c r="K2" s="1">
        <f>SUM(K3:K90)</f>
        <v>-300.0</v>
      </c>
      <c r="L2" s="1">
        <f>SUM(L3:L90)</f>
        <v>-1060.0</v>
      </c>
      <c r="M2" s="1">
        <f>SUM(M3:M90)</f>
        <v>-80.0</v>
      </c>
      <c r="N2" s="1">
        <f>SUM(N3:N90)</f>
        <v>-230.0</v>
      </c>
      <c r="O2" s="1">
        <f>SUM(O3:O90)</f>
        <v>-145.0</v>
      </c>
      <c r="P2" s="1">
        <f>SUM(P3:P90)</f>
        <v>-125.0</v>
      </c>
      <c r="Q2" s="1">
        <f>SUM(Q3:Q90)</f>
        <v>-230.0</v>
      </c>
      <c r="R2" s="1">
        <f>SUM(R3:R90)</f>
        <v>-111.0</v>
      </c>
      <c r="S2" s="1">
        <f>SUM(S3:S90)</f>
        <v>360.0</v>
      </c>
      <c r="T2" s="1">
        <f>SUM(T3:T90)</f>
        <v>-25.0</v>
      </c>
      <c r="U2" s="1">
        <f>SUM(U3:U90)</f>
        <v>5.0</v>
      </c>
      <c r="V2" s="1">
        <f>SUM(V3:V90)</f>
        <v>20.0</v>
      </c>
      <c r="W2" s="1">
        <f>SUM(W3:W98)</f>
        <v>200.0</v>
      </c>
      <c r="X2" s="1">
        <f>SUM(X3:X98)</f>
        <v>-50.0</v>
      </c>
      <c r="Y2" s="1">
        <f>SUM(Y3:Y98)</f>
        <v>-119.0</v>
      </c>
      <c r="Z2" s="1">
        <f>SUM(Z3:Z98)</f>
        <v>20.0</v>
      </c>
      <c r="AA2" s="1">
        <f>SUM(AA3:AA98)</f>
        <v>-255.0</v>
      </c>
      <c r="AB2" s="1">
        <f>SUM(AB3:AB98)</f>
        <v>-255.0</v>
      </c>
      <c r="AC2" s="1">
        <f>SUM(AC3:AC98)</f>
        <v>-75.0</v>
      </c>
      <c r="AD2" s="1">
        <f>SUM(AD3:AD98)</f>
        <v>110.0</v>
      </c>
      <c r="AE2" s="1">
        <f>SUM(AE3:AE98)</f>
        <v>-75.0</v>
      </c>
      <c r="AF2" s="1">
        <f>SUM(AF3:AF98)</f>
        <v>80.0</v>
      </c>
      <c r="AG2" s="1">
        <f>SUM(AG3:AG98)</f>
        <v>-280.0</v>
      </c>
      <c r="AH2" s="1">
        <f>SUM(AH3:AH98)</f>
        <v>-25.0</v>
      </c>
      <c r="AI2" s="1">
        <f>SUM(AI3:AI98)</f>
        <v>34.0</v>
      </c>
      <c r="AJ2" s="1">
        <f>SUM(AJ3:AJ98)</f>
        <v>73.0</v>
      </c>
      <c r="AK2" s="1">
        <f>SUM(AK3:AK98)</f>
        <v>-270.0</v>
      </c>
      <c r="AL2" s="1">
        <f>SUM(AL3:AL98)</f>
        <v>-120.0</v>
      </c>
      <c r="AM2" s="1">
        <f>SUM(AM3:AM98)</f>
        <v>-520.0</v>
      </c>
      <c r="AN2" s="1">
        <f>SUM(AN3:AN98)</f>
        <v>700.0</v>
      </c>
      <c r="AO2" s="1">
        <f>SUM(AO3:AO98)</f>
        <v>-135.0</v>
      </c>
      <c r="AP2" s="1">
        <f>SUM(AP3:AP98)</f>
        <v>-220.0</v>
      </c>
      <c r="AQ2" s="1">
        <f>SUM(AQ3:AQ98)</f>
        <v>-210.0</v>
      </c>
      <c r="AR2" s="1">
        <f>SUM(AR3:AR98)</f>
        <v>-200.0</v>
      </c>
      <c r="AS2" s="1">
        <f>SUM(AS3:AS98)</f>
        <v>-200.0</v>
      </c>
      <c r="AT2" s="1">
        <f>SUM(AT3:AT98)</f>
        <v>350.0</v>
      </c>
      <c r="AU2" s="1">
        <f>SUM(AU3:AU98)</f>
        <v>-195.0</v>
      </c>
      <c r="AV2" s="1">
        <f>SUM(AV3:AV98)</f>
        <v>440.0</v>
      </c>
      <c r="AW2" s="1">
        <f>SUM(AW3:AW98)</f>
        <v>-145.0</v>
      </c>
      <c r="AX2" s="1">
        <f>SUM(AX3:AX98)</f>
        <v>-158.0</v>
      </c>
      <c r="AY2" s="1">
        <f>SUM(AY3:AY98)</f>
        <v>-85.0</v>
      </c>
      <c r="AZ2" s="1">
        <f>SUM(AZ3:AZ98)</f>
        <v>-132.0</v>
      </c>
      <c r="BA2" s="1">
        <f>SUM(BA3:BA98)</f>
        <v>-100.0</v>
      </c>
      <c r="BB2" s="1">
        <f>SUM(BB3:BB98)</f>
        <v>400.0</v>
      </c>
      <c r="BC2" s="1">
        <f>SUM(BC3:BC98)</f>
        <v>-40.0</v>
      </c>
      <c r="BD2" s="1">
        <f>SUM(BD3:BD98)</f>
        <v>-104.8</v>
      </c>
      <c r="BE2" s="1">
        <f>SUM(BE3:BE98)</f>
        <v>-105.0</v>
      </c>
      <c r="BF2" s="1">
        <f>SUM(BF3:BF98)</f>
        <v>-210.0</v>
      </c>
      <c r="BG2" s="1">
        <f>SUM(BG3:BG98)</f>
        <v>-195.0</v>
      </c>
      <c r="BH2" s="1">
        <f>SUM(BH3:BH98)</f>
        <v>-110.0</v>
      </c>
      <c r="BI2" s="1">
        <f>SUM(BI3:BI98)</f>
        <v>-270.0</v>
      </c>
      <c r="BJ2" s="1">
        <f>SUM(BJ3:BJ98)</f>
        <v>-130.0</v>
      </c>
      <c r="BK2" s="1">
        <f>SUM(BK3:BK98)</f>
        <v>115.0</v>
      </c>
      <c r="BL2" s="1">
        <f>SUM(BL3:BL98)</f>
        <v>180.0</v>
      </c>
      <c r="BM2" s="1">
        <f>SUM(BM3:BM98)</f>
        <v>200.0</v>
      </c>
      <c r="BN2" s="1">
        <f>SUM(BN3:BN98)</f>
        <v>-20.0</v>
      </c>
      <c r="BO2" s="1">
        <f>SUM(BO3:BO98)</f>
        <v>136.0</v>
      </c>
      <c r="BP2" s="1">
        <f>SUM(BP3:BP98)</f>
        <v>48.0</v>
      </c>
      <c r="BQ2" s="1">
        <f>SUM(BQ3:BQ98)</f>
        <v>105.0</v>
      </c>
      <c r="BR2" s="1">
        <f>SUM(BR3:BR98)</f>
        <v>-75.0</v>
      </c>
      <c r="BS2" s="1">
        <f>SUM(BS3:BS98)</f>
        <v>-324.0</v>
      </c>
      <c r="BT2" s="1">
        <f>SUM(BT3:BT98)</f>
        <v>50.0</v>
      </c>
      <c r="BU2" s="1">
        <f>SUM(BU3:BU98)</f>
        <v>0.0</v>
      </c>
    </row>
    <row r="3" spans="8:8">
      <c r="A3" s="16" t="s">
        <v>207</v>
      </c>
      <c r="B3" s="1">
        <f>SUM(C3:BU3)</f>
        <v>1.7000000000000028</v>
      </c>
      <c r="C3" s="1">
        <v>150.0</v>
      </c>
      <c r="D3" s="1">
        <v>-5.0</v>
      </c>
      <c r="E3" s="1">
        <v>-20.0</v>
      </c>
      <c r="H3" s="1">
        <v>-20.0</v>
      </c>
      <c r="J3" s="1">
        <v>-20.0</v>
      </c>
      <c r="K3" s="1">
        <v>-15.0</v>
      </c>
      <c r="M3" s="1">
        <v>-5.0</v>
      </c>
      <c r="N3" s="1">
        <v>-20.0</v>
      </c>
      <c r="O3" s="1">
        <v>-20.0</v>
      </c>
      <c r="Q3" s="1">
        <v>-10.0</v>
      </c>
      <c r="R3" s="1">
        <v>-10.0</v>
      </c>
      <c r="T3" s="1">
        <v>-5.0</v>
      </c>
      <c r="W3" s="1">
        <v>-10.0</v>
      </c>
      <c r="X3" s="1">
        <f>100-50</f>
        <v>50.0</v>
      </c>
      <c r="Y3" s="1"/>
      <c r="Z3" s="1"/>
      <c r="AA3" s="1">
        <v>-50.0</v>
      </c>
      <c r="AC3" s="1"/>
      <c r="AD3" s="1">
        <f>100-10</f>
        <v>90.0</v>
      </c>
      <c r="AE3" s="1">
        <v>-10.0</v>
      </c>
      <c r="AJ3" s="1">
        <v>-10.0</v>
      </c>
      <c r="AM3" s="1">
        <v>-10.0</v>
      </c>
      <c r="AO3" s="1">
        <v>-10.0</v>
      </c>
      <c r="AQ3" s="1">
        <v>-10.0</v>
      </c>
      <c r="AS3" s="1">
        <v>-10.0</v>
      </c>
      <c r="AZ3" s="1">
        <v>-10.0</v>
      </c>
      <c r="BB3" s="1">
        <v>100.0</v>
      </c>
      <c r="BC3" s="1">
        <f>-10-30</f>
        <v>-40.0</v>
      </c>
      <c r="BD3" s="1">
        <f>-10-3.3</f>
        <v>-13.3</v>
      </c>
      <c r="BG3" s="17">
        <v>-10.0</v>
      </c>
      <c r="BH3" s="17">
        <v>-10.0</v>
      </c>
      <c r="BI3" s="17"/>
      <c r="BJ3" s="17">
        <v>-10.0</v>
      </c>
      <c r="BK3" s="17"/>
      <c r="BL3" s="17"/>
      <c r="BM3" s="17"/>
      <c r="BN3" s="17"/>
      <c r="BO3" s="17"/>
      <c r="BP3" s="17"/>
      <c r="BR3" s="1">
        <f>-10-5</f>
        <v>-15.0</v>
      </c>
      <c r="BS3" s="1">
        <v>-10.0</v>
      </c>
    </row>
    <row r="4" spans="8:8">
      <c r="A4" s="18" t="s">
        <v>253</v>
      </c>
      <c r="B4" s="1">
        <f>SUM(C4:BU4)</f>
        <v>0.0</v>
      </c>
      <c r="BG4" s="17"/>
      <c r="BH4" s="17"/>
      <c r="BI4" s="17"/>
      <c r="BJ4" s="17"/>
      <c r="BK4" s="17"/>
      <c r="BL4" s="17"/>
      <c r="BM4" s="17"/>
      <c r="BN4" s="17"/>
      <c r="BO4" s="17"/>
      <c r="BP4" s="17"/>
    </row>
    <row r="5" spans="8:8">
      <c r="A5" s="16" t="s">
        <v>209</v>
      </c>
      <c r="B5" s="1">
        <f>SUM(C5:BU5)</f>
        <v>0.0</v>
      </c>
      <c r="D5" s="1">
        <v>-5.0</v>
      </c>
      <c r="E5" s="1">
        <f>-15+200-10</f>
        <v>175.0</v>
      </c>
      <c r="G5" s="1">
        <v>-15.0</v>
      </c>
      <c r="H5" s="1">
        <f>-20-10</f>
        <v>-30.0</v>
      </c>
      <c r="I5" s="1">
        <v>-10.0</v>
      </c>
      <c r="K5" s="1">
        <v>-5.0</v>
      </c>
      <c r="L5" s="1">
        <v>-20.0</v>
      </c>
      <c r="M5" s="1">
        <v>-5.0</v>
      </c>
      <c r="N5" s="1">
        <v>-20.0</v>
      </c>
      <c r="O5" s="1">
        <f>-5-20</f>
        <v>-25.0</v>
      </c>
      <c r="P5" s="1">
        <f>-10-20</f>
        <v>-30.0</v>
      </c>
      <c r="Q5" s="1">
        <f>-10-10</f>
        <v>-20.0</v>
      </c>
      <c r="AB5" s="1"/>
      <c r="AI5" s="1">
        <v>-15.0</v>
      </c>
      <c r="AJ5" s="1">
        <v>-5.0</v>
      </c>
      <c r="BG5" s="17"/>
      <c r="BH5" s="17"/>
      <c r="BI5" s="17"/>
      <c r="BJ5" s="17">
        <v>30.0</v>
      </c>
      <c r="BK5" s="17"/>
      <c r="BL5" s="17"/>
      <c r="BM5" s="17"/>
      <c r="BN5" s="17"/>
      <c r="BO5" s="17"/>
      <c r="BP5" s="17"/>
    </row>
    <row r="6" spans="8:8" s="19" ht="16.25" customFormat="1">
      <c r="A6" s="20" t="s">
        <v>191</v>
      </c>
      <c r="B6" s="1">
        <f>SUM(C6:BU6)</f>
        <v>0.0</v>
      </c>
      <c r="C6" s="21">
        <v>150.0</v>
      </c>
      <c r="D6" s="21">
        <v>-5.0</v>
      </c>
      <c r="E6" s="21"/>
      <c r="F6" s="21"/>
      <c r="G6" s="21"/>
      <c r="H6" s="21"/>
      <c r="I6" s="21">
        <v>-10.0</v>
      </c>
      <c r="J6" s="21">
        <v>-10.0</v>
      </c>
      <c r="K6" s="21"/>
      <c r="L6" s="21">
        <v>-20.0</v>
      </c>
      <c r="M6" s="21">
        <v>-5.0</v>
      </c>
      <c r="N6" s="21"/>
      <c r="O6" s="21"/>
      <c r="P6" s="21"/>
      <c r="Q6" s="21"/>
      <c r="R6" s="21"/>
      <c r="S6" s="21"/>
      <c r="T6" s="21">
        <v>-10.0</v>
      </c>
      <c r="U6" s="21">
        <v>-10.0</v>
      </c>
      <c r="V6" s="21"/>
      <c r="W6" s="21"/>
      <c r="X6" s="21"/>
      <c r="Y6" s="21"/>
      <c r="Z6" s="21"/>
      <c r="AA6" s="21"/>
      <c r="AB6" s="21"/>
      <c r="AC6" s="21"/>
      <c r="AD6" s="21"/>
      <c r="AE6" s="21">
        <v>-10.0</v>
      </c>
      <c r="AF6" s="21"/>
      <c r="AG6" s="21">
        <v>-10.0</v>
      </c>
      <c r="AH6" s="21"/>
      <c r="AI6" s="21"/>
      <c r="AJ6" s="21">
        <v>-10.0</v>
      </c>
      <c r="AK6" s="21">
        <v>-10.0</v>
      </c>
      <c r="AL6" s="21">
        <v>-5.0</v>
      </c>
      <c r="AM6" s="21">
        <v>-10.0</v>
      </c>
      <c r="AN6" s="21"/>
      <c r="AO6" s="21">
        <v>-10.0</v>
      </c>
      <c r="AP6" s="21"/>
      <c r="AQ6" s="21"/>
      <c r="AR6" s="21">
        <v>-10.0</v>
      </c>
      <c r="AS6" s="21"/>
      <c r="AT6" s="21"/>
      <c r="AU6" s="21"/>
      <c r="AV6" s="21">
        <v>-10.0</v>
      </c>
      <c r="AW6" s="21"/>
      <c r="AX6" s="21"/>
      <c r="AY6" s="21">
        <v>-10.0</v>
      </c>
      <c r="AZ6" s="21"/>
      <c r="BA6" s="21"/>
      <c r="BB6" s="21"/>
      <c r="BC6" s="21"/>
      <c r="BD6" s="21"/>
      <c r="BE6" s="21">
        <v>-5.0</v>
      </c>
      <c r="BF6" s="21"/>
      <c r="BG6" s="22"/>
      <c r="BH6" s="22"/>
      <c r="BI6" s="22"/>
      <c r="BJ6" s="22"/>
      <c r="BK6" s="22"/>
      <c r="BL6" s="22"/>
      <c r="BM6" s="22">
        <v>20.0</v>
      </c>
      <c r="BN6" s="22"/>
      <c r="BO6" s="22"/>
      <c r="BP6" s="22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</row>
    <row r="7" spans="8:8" s="23" ht="16.25" customFormat="1">
      <c r="A7" s="24" t="s">
        <v>257</v>
      </c>
      <c r="B7" s="1">
        <f>SUM(C7:BU7)</f>
        <v>-55.0</v>
      </c>
      <c r="C7" s="25">
        <v>20.0</v>
      </c>
      <c r="D7" s="25">
        <v>-5.0</v>
      </c>
      <c r="E7" s="25"/>
      <c r="F7" s="25"/>
      <c r="G7" s="25"/>
      <c r="H7" s="25"/>
      <c r="I7" s="25">
        <v>-10.0</v>
      </c>
      <c r="J7" s="25"/>
      <c r="K7" s="25"/>
      <c r="L7" s="25"/>
      <c r="M7" s="25"/>
      <c r="N7" s="25"/>
      <c r="O7" s="25"/>
      <c r="P7" s="25"/>
      <c r="Q7" s="25">
        <v>-5.0</v>
      </c>
      <c r="R7" s="25"/>
      <c r="S7" s="25"/>
      <c r="T7" s="25">
        <v>-5.0</v>
      </c>
      <c r="U7" s="25"/>
      <c r="V7" s="25"/>
      <c r="W7" s="25"/>
      <c r="X7" s="25"/>
      <c r="Y7" s="25"/>
      <c r="Z7" s="25"/>
      <c r="AA7" s="25">
        <v>-5.0</v>
      </c>
      <c r="AB7" s="25"/>
      <c r="AC7" s="25">
        <v>20.0</v>
      </c>
      <c r="AD7" s="25">
        <v>-10.0</v>
      </c>
      <c r="AE7" s="25"/>
      <c r="AF7" s="25"/>
      <c r="AG7" s="25"/>
      <c r="AH7" s="25"/>
      <c r="AI7" s="25"/>
      <c r="AJ7" s="25"/>
      <c r="AK7" s="25">
        <v>-10.0</v>
      </c>
      <c r="AL7" s="25">
        <v>-10.0</v>
      </c>
      <c r="AM7" s="25"/>
      <c r="AN7" s="25"/>
      <c r="AO7" s="25"/>
      <c r="AP7" s="25">
        <v>-10.0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>
        <v>-10.0</v>
      </c>
      <c r="BE7" s="25"/>
      <c r="BF7" s="25">
        <v>-10.0</v>
      </c>
      <c r="BG7" s="26"/>
      <c r="BH7" s="26">
        <v>-5.0</v>
      </c>
      <c r="BI7" s="26"/>
      <c r="BJ7" s="26">
        <v>-10.0</v>
      </c>
      <c r="BK7" s="26">
        <v>10.0</v>
      </c>
      <c r="BL7" s="26"/>
      <c r="BM7" s="26"/>
      <c r="BN7" s="26"/>
      <c r="BO7" s="26"/>
      <c r="BP7" s="26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</row>
    <row r="8" spans="8:8">
      <c r="A8" s="16" t="s">
        <v>261</v>
      </c>
      <c r="B8" s="1">
        <f>SUM(C8:BU8)</f>
        <v>0.0</v>
      </c>
      <c r="C8" s="1"/>
      <c r="D8" s="1">
        <v>-5.0</v>
      </c>
      <c r="E8" s="1"/>
      <c r="F8" s="1">
        <v>5.0</v>
      </c>
      <c r="G8" s="1"/>
      <c r="I8" s="1"/>
      <c r="V8" s="1"/>
      <c r="AA8" s="1"/>
      <c r="BG8" s="17"/>
      <c r="BH8" s="17"/>
      <c r="BI8" s="17"/>
      <c r="BJ8" s="17"/>
      <c r="BK8" s="17"/>
      <c r="BL8" s="17"/>
      <c r="BM8" s="17"/>
      <c r="BN8" s="17"/>
      <c r="BO8" s="17"/>
      <c r="BP8" s="17"/>
    </row>
    <row r="9" spans="8:8">
      <c r="A9" s="16" t="s">
        <v>197</v>
      </c>
      <c r="B9" s="1">
        <f>SUM(C9:BU9)</f>
        <v>70.0</v>
      </c>
      <c r="C9" s="1">
        <v>150.0</v>
      </c>
      <c r="U9" s="1">
        <v>-20.0</v>
      </c>
      <c r="AB9" s="1"/>
      <c r="AD9" s="1">
        <v>-20.0</v>
      </c>
      <c r="AE9" s="1"/>
      <c r="AF9" s="1">
        <v>-20.0</v>
      </c>
      <c r="AG9" s="1"/>
      <c r="AH9" s="1"/>
      <c r="AO9" s="1">
        <v>-10.0</v>
      </c>
      <c r="BD9" s="1">
        <v>-10.0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</row>
    <row r="10" spans="8:8">
      <c r="A10" s="16" t="s">
        <v>222</v>
      </c>
      <c r="B10" s="1">
        <f>SUM(C10:BU10)</f>
        <v>0.0</v>
      </c>
      <c r="D10" s="1"/>
      <c r="E10" s="1"/>
      <c r="I10" s="1"/>
      <c r="M10" s="1"/>
      <c r="R10" s="1"/>
      <c r="S10" s="1"/>
      <c r="V10" s="1"/>
      <c r="W10" s="1"/>
      <c r="AB10" s="1"/>
      <c r="AK10" s="1"/>
      <c r="BG10" s="17"/>
      <c r="BH10" s="17"/>
      <c r="BI10" s="17"/>
      <c r="BJ10" s="17"/>
      <c r="BK10" s="17"/>
      <c r="BL10" s="17"/>
      <c r="BM10" s="17"/>
      <c r="BN10" s="17"/>
      <c r="BO10" s="17"/>
      <c r="BP10" s="17"/>
    </row>
    <row r="11" spans="8:8">
      <c r="A11" s="16" t="s">
        <v>219</v>
      </c>
      <c r="B11" s="1">
        <f>SUM(C11:BU11)</f>
        <v>50.0</v>
      </c>
      <c r="C11" s="1">
        <v>200.0</v>
      </c>
      <c r="D11" s="1"/>
      <c r="E11" s="1">
        <v>200.0</v>
      </c>
      <c r="G11" s="1"/>
      <c r="L11" s="1"/>
      <c r="M11" s="1"/>
      <c r="P11" s="1"/>
      <c r="S11" s="1"/>
      <c r="V11" s="1"/>
      <c r="W11" s="1">
        <v>-20.0</v>
      </c>
      <c r="X11" s="1">
        <v>-50.0</v>
      </c>
      <c r="AA11" s="1"/>
      <c r="AB11" s="1"/>
      <c r="AC11" s="1">
        <v>-30.0</v>
      </c>
      <c r="AF11" s="1"/>
      <c r="AG11" s="1"/>
      <c r="AM11" s="1">
        <v>-10.0</v>
      </c>
      <c r="AP11" s="1"/>
      <c r="AU11" s="1">
        <v>-200.0</v>
      </c>
      <c r="AW11" s="1">
        <v>-10.0</v>
      </c>
      <c r="AZ11" s="1">
        <v>-20.0</v>
      </c>
      <c r="BG11" s="17"/>
      <c r="BH11" s="17"/>
      <c r="BI11" s="17"/>
      <c r="BJ11" s="17">
        <v>-10.0</v>
      </c>
      <c r="BK11" s="17"/>
      <c r="BL11" s="17"/>
      <c r="BM11" s="17"/>
      <c r="BN11" s="17"/>
      <c r="BO11" s="17"/>
      <c r="BP11" s="17"/>
    </row>
    <row r="12" spans="8:8">
      <c r="A12" s="27" t="s">
        <v>256</v>
      </c>
      <c r="B12" s="1">
        <f>SUM(C12:BU12)</f>
        <v>0.0</v>
      </c>
      <c r="D12" s="1"/>
      <c r="G12" s="1"/>
      <c r="I12" s="1"/>
      <c r="K12" s="1"/>
      <c r="L12" s="1"/>
      <c r="M12" s="1"/>
      <c r="N12" s="1"/>
      <c r="P12" s="1"/>
      <c r="R12" s="1"/>
      <c r="AA12" s="1"/>
      <c r="AD12" s="1"/>
      <c r="AE12" s="1"/>
      <c r="AF12" s="1"/>
      <c r="AG12" s="1"/>
      <c r="BG12" s="17"/>
      <c r="BH12" s="17" t="s">
        <v>277</v>
      </c>
      <c r="BI12" s="17"/>
      <c r="BJ12" s="17"/>
      <c r="BK12" s="17"/>
      <c r="BL12" s="17"/>
      <c r="BM12" s="17"/>
      <c r="BN12" s="17"/>
      <c r="BO12" s="17"/>
      <c r="BP12" s="17"/>
    </row>
    <row r="13" spans="8:8">
      <c r="A13" s="16" t="s">
        <v>236</v>
      </c>
      <c r="B13" s="1">
        <f>SUM(C13:BU13)</f>
        <v>160.0</v>
      </c>
      <c r="D13" s="1">
        <v>-5.0</v>
      </c>
      <c r="F13" s="1">
        <v>5.0</v>
      </c>
      <c r="I13" s="1"/>
      <c r="R13" s="1"/>
      <c r="T13" s="1"/>
      <c r="AA13" s="1"/>
      <c r="AB13" s="1"/>
      <c r="AL13" s="1">
        <v>-20.0</v>
      </c>
      <c r="AP13" s="1"/>
      <c r="AV13" s="1">
        <v>200.0</v>
      </c>
      <c r="BG13" s="17"/>
      <c r="BH13" s="17"/>
      <c r="BI13" s="17">
        <v>-20.0</v>
      </c>
      <c r="BJ13" s="17"/>
      <c r="BK13" s="17"/>
      <c r="BL13" s="17"/>
      <c r="BM13" s="17"/>
      <c r="BN13" s="17"/>
      <c r="BO13" s="17"/>
      <c r="BP13" s="17"/>
    </row>
    <row r="14" spans="8:8">
      <c r="A14" s="16" t="s">
        <v>234</v>
      </c>
      <c r="B14" s="1">
        <f>SUM(C14:BU14)</f>
        <v>30.0</v>
      </c>
      <c r="C14" s="1">
        <v>120.0</v>
      </c>
      <c r="D14" s="1">
        <v>-5.0</v>
      </c>
      <c r="G14" s="1">
        <v>-20.0</v>
      </c>
      <c r="H14" s="1">
        <v>-5.0</v>
      </c>
      <c r="I14" s="1"/>
      <c r="K14" s="1"/>
      <c r="N14" s="1"/>
      <c r="S14" s="1"/>
      <c r="V14" s="1"/>
      <c r="X14" s="1"/>
      <c r="Y14" s="1">
        <v>-50.0</v>
      </c>
      <c r="AC14" s="1">
        <v>-10.0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</row>
    <row r="15" spans="8:8">
      <c r="A15" s="16" t="s">
        <v>201</v>
      </c>
      <c r="B15" s="1">
        <f>SUM(C15:BU15)</f>
        <v>0.0</v>
      </c>
      <c r="C15" s="1">
        <v>150.0</v>
      </c>
      <c r="D15" s="1">
        <v>-5.0</v>
      </c>
      <c r="H15" s="1">
        <v>-20.0</v>
      </c>
      <c r="J15" s="1">
        <v>-20.0</v>
      </c>
      <c r="U15" s="1">
        <v>-20.0</v>
      </c>
      <c r="X15" s="1">
        <v>-50.0</v>
      </c>
      <c r="Y15" s="1">
        <v>-15.0</v>
      </c>
      <c r="AF15" s="1">
        <v>-20.0</v>
      </c>
      <c r="AJ15" s="1"/>
      <c r="AQ15" s="1"/>
      <c r="BF15" s="1">
        <v>-20.0</v>
      </c>
      <c r="BG15" s="17"/>
      <c r="BH15" s="17"/>
      <c r="BI15" s="17"/>
      <c r="BJ15" s="17">
        <v>-10.0</v>
      </c>
      <c r="BK15" s="17">
        <v>30.0</v>
      </c>
      <c r="BL15" s="17"/>
      <c r="BM15" s="17"/>
      <c r="BN15" s="17"/>
      <c r="BO15" s="17"/>
      <c r="BP15" s="17"/>
    </row>
    <row r="16" spans="8:8">
      <c r="A16" s="16" t="s">
        <v>243</v>
      </c>
      <c r="B16" s="1">
        <f>SUM(C16:BU16)</f>
        <v>165.0</v>
      </c>
      <c r="C16" s="1">
        <v>20.0</v>
      </c>
      <c r="D16" s="1"/>
      <c r="E16" s="1"/>
      <c r="G16" s="1"/>
      <c r="I16" s="1"/>
      <c r="K16" s="1"/>
      <c r="M16" s="1"/>
      <c r="N16" s="1"/>
      <c r="R16" s="1">
        <v>-5.0</v>
      </c>
      <c r="S16" s="1"/>
      <c r="T16" s="1"/>
      <c r="V16" s="1"/>
      <c r="W16" s="1">
        <v>300.0</v>
      </c>
      <c r="X16" s="1"/>
      <c r="AA16" s="1"/>
      <c r="AB16" s="1"/>
      <c r="AD16" s="1">
        <v>-10.0</v>
      </c>
      <c r="AF16" s="1"/>
      <c r="AG16" s="1">
        <v>-10.0</v>
      </c>
      <c r="AI16" s="1">
        <v>-20.0</v>
      </c>
      <c r="AL16" s="1">
        <v>-10.0</v>
      </c>
      <c r="AM16" s="1">
        <v>-10.0</v>
      </c>
      <c r="AP16" s="1">
        <v>-10.0</v>
      </c>
      <c r="AR16" s="1">
        <v>-10.0</v>
      </c>
      <c r="AZ16" s="1">
        <v>-10.0</v>
      </c>
      <c r="BG16" s="17">
        <v>-20.0</v>
      </c>
      <c r="BH16" s="17"/>
      <c r="BI16" s="17">
        <v>-20.0</v>
      </c>
      <c r="BJ16" s="17"/>
      <c r="BK16" s="17"/>
      <c r="BL16" s="17"/>
      <c r="BM16" s="17"/>
      <c r="BN16" s="17"/>
      <c r="BO16" s="17"/>
      <c r="BP16" s="17"/>
      <c r="BS16" s="1">
        <v>-20.0</v>
      </c>
    </row>
    <row r="17" spans="8:8">
      <c r="A17" s="16" t="s">
        <v>245</v>
      </c>
      <c r="B17" s="1">
        <f>SUM(C17:BU17)</f>
        <v>0.0</v>
      </c>
      <c r="C17" s="1">
        <v>100.0</v>
      </c>
      <c r="D17" s="1"/>
      <c r="G17" s="1">
        <f>-11-30</f>
        <v>-41.0</v>
      </c>
      <c r="I17" s="1"/>
      <c r="K17" s="1">
        <v>-10.0</v>
      </c>
      <c r="L17" s="1">
        <v>-20.0</v>
      </c>
      <c r="M17" s="1">
        <v>-5.0</v>
      </c>
      <c r="N17" s="1">
        <v>-10.0</v>
      </c>
      <c r="P17" s="1">
        <v>-10.0</v>
      </c>
      <c r="Q17" s="1">
        <v>-10.0</v>
      </c>
      <c r="R17" s="1"/>
      <c r="S17" s="1">
        <v>25.0</v>
      </c>
      <c r="T17" s="1">
        <v>-5.0</v>
      </c>
      <c r="V17" s="1"/>
      <c r="W17" s="1"/>
      <c r="X17" s="1">
        <f>100-50</f>
        <v>50.0</v>
      </c>
      <c r="AB17" s="1">
        <v>-5.0</v>
      </c>
      <c r="AC17" s="1">
        <v>-10.0</v>
      </c>
      <c r="AE17" s="1">
        <v>-5.0</v>
      </c>
      <c r="AI17" s="1">
        <f>-20-10</f>
        <v>-30.0</v>
      </c>
      <c r="AL17" s="1">
        <v>-10.0</v>
      </c>
      <c r="AM17" s="1">
        <v>-10.0</v>
      </c>
      <c r="AP17" s="1">
        <v>-10.0</v>
      </c>
      <c r="BG17" s="17"/>
      <c r="BH17" s="17"/>
      <c r="BI17" s="17">
        <v>-10.0</v>
      </c>
      <c r="BJ17" s="17"/>
      <c r="BK17" s="17"/>
      <c r="BL17" s="17"/>
      <c r="BM17" s="17"/>
      <c r="BN17" s="17"/>
      <c r="BO17" s="17">
        <v>26.0</v>
      </c>
      <c r="BP17" s="17"/>
    </row>
    <row r="18" spans="8:8">
      <c r="A18" s="16" t="s">
        <v>206</v>
      </c>
      <c r="B18" s="1">
        <f>SUM(C18:BU18)</f>
        <v>0.0</v>
      </c>
      <c r="D18" s="1"/>
      <c r="G18" s="1"/>
      <c r="I18" s="1"/>
      <c r="N18" s="1"/>
      <c r="P18" s="1"/>
      <c r="R18" s="1"/>
      <c r="V18" s="1"/>
      <c r="W18" s="1"/>
      <c r="AA18" s="1"/>
      <c r="AB18" s="1"/>
      <c r="AF18" s="1"/>
      <c r="AG18" s="1"/>
      <c r="AQ18" s="1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">
        <f>80-10</f>
        <v>70.0</v>
      </c>
      <c r="BR18" s="1">
        <v>-10.0</v>
      </c>
      <c r="BS18" s="1">
        <f>-20-30-10</f>
        <v>-60.0</v>
      </c>
    </row>
    <row r="19" spans="8:8">
      <c r="A19" s="16" t="s">
        <v>251</v>
      </c>
      <c r="B19" s="1">
        <f>SUM(C19:BU19)</f>
        <v>15.0</v>
      </c>
      <c r="C19" s="1">
        <v>150.0</v>
      </c>
      <c r="D19" s="1">
        <v>-5.0</v>
      </c>
      <c r="G19" s="1">
        <v>-10.0</v>
      </c>
      <c r="I19" s="1"/>
      <c r="J19" s="1">
        <v>-10.0</v>
      </c>
      <c r="K19" s="1">
        <v>-10.0</v>
      </c>
      <c r="L19" s="1">
        <v>-20.0</v>
      </c>
      <c r="N19" s="1"/>
      <c r="P19" s="1"/>
      <c r="R19" s="1"/>
      <c r="S19" s="1"/>
      <c r="V19" s="1"/>
      <c r="W19" s="1"/>
      <c r="Y19" s="1">
        <v>-10.0</v>
      </c>
      <c r="AA19" s="1"/>
      <c r="AB19" s="1"/>
      <c r="AD19" s="1"/>
      <c r="AE19" s="1"/>
      <c r="AF19" s="1"/>
      <c r="AG19" s="1"/>
      <c r="AH19" s="1"/>
      <c r="AL19" s="1"/>
      <c r="AO19" s="1">
        <v>-50.0</v>
      </c>
      <c r="AY19" s="1">
        <v>-10.0</v>
      </c>
      <c r="AZ19" s="1">
        <v>-20.0</v>
      </c>
      <c r="BB19" s="1">
        <v>50.0</v>
      </c>
      <c r="BF19" s="1">
        <v>-10.0</v>
      </c>
      <c r="BG19" s="17">
        <v>-10.0</v>
      </c>
      <c r="BH19" s="17">
        <v>-10.0</v>
      </c>
      <c r="BI19" s="17"/>
      <c r="BJ19" s="17"/>
      <c r="BK19" s="17"/>
      <c r="BL19" s="17"/>
      <c r="BM19" s="17"/>
      <c r="BN19" s="17"/>
      <c r="BO19" s="17"/>
      <c r="BP19" s="17"/>
      <c r="BS19" s="1">
        <v>-10.0</v>
      </c>
    </row>
    <row r="20" spans="8:8">
      <c r="A20" s="16" t="s">
        <v>202</v>
      </c>
      <c r="B20" s="1">
        <f>SUM(C20:BU20)</f>
        <v>-4.0</v>
      </c>
      <c r="C20" s="1">
        <v>20.0</v>
      </c>
      <c r="D20" s="1">
        <v>-5.0</v>
      </c>
      <c r="E20" s="1">
        <f>-20+100-20</f>
        <v>60.0</v>
      </c>
      <c r="H20" s="1">
        <f>-20-15</f>
        <v>-35.0</v>
      </c>
      <c r="I20" s="1">
        <v>-20.0</v>
      </c>
      <c r="K20" s="1">
        <f>-15-10</f>
        <v>-25.0</v>
      </c>
      <c r="N20" s="1">
        <v>-10.0</v>
      </c>
      <c r="O20" s="1">
        <f>-5+100</f>
        <v>95.0</v>
      </c>
      <c r="P20" s="1">
        <v>-20.0</v>
      </c>
      <c r="Q20" s="1">
        <v>-20.0</v>
      </c>
      <c r="T20" s="1">
        <v>-20.0</v>
      </c>
      <c r="U20" s="1">
        <v>-20.0</v>
      </c>
      <c r="AA20" s="1">
        <f>-10-10</f>
        <v>-20.0</v>
      </c>
      <c r="AB20" s="1">
        <v>-5.0</v>
      </c>
      <c r="AC20" s="1">
        <f>-10+100-50-10</f>
        <v>30.0</v>
      </c>
      <c r="AD20" s="1">
        <v>-10.0</v>
      </c>
      <c r="AE20" s="1">
        <v>-20.0</v>
      </c>
      <c r="AF20" s="1">
        <v>100.0</v>
      </c>
      <c r="AG20" s="1">
        <v>-20.0</v>
      </c>
      <c r="AH20" s="1">
        <v>-20.0</v>
      </c>
      <c r="AJ20" s="1">
        <v>-10.0</v>
      </c>
      <c r="AL20" s="1">
        <v>-10.0</v>
      </c>
      <c r="AM20" s="1">
        <v>-15.0</v>
      </c>
      <c r="AO20" s="1">
        <f>100-20</f>
        <v>80.0</v>
      </c>
      <c r="AP20" s="1">
        <v>-20.0</v>
      </c>
      <c r="AQ20" s="1">
        <v>-5.0</v>
      </c>
      <c r="AS20" s="1">
        <v>-10.0</v>
      </c>
      <c r="AV20" s="1">
        <v>-10.0</v>
      </c>
      <c r="AW20" s="1">
        <v>-15.0</v>
      </c>
      <c r="AZ20" s="1">
        <v>-20.0</v>
      </c>
      <c r="BD20" s="1">
        <f>-20+100</f>
        <v>80.0</v>
      </c>
      <c r="BF20" s="1">
        <v>-20.0</v>
      </c>
      <c r="BG20" s="17">
        <v>-20.0</v>
      </c>
      <c r="BH20" s="17">
        <v>-20.0</v>
      </c>
      <c r="BI20" s="17">
        <v>-20.0</v>
      </c>
      <c r="BJ20" s="17"/>
      <c r="BK20" s="17"/>
      <c r="BL20" s="17"/>
      <c r="BM20" s="17"/>
      <c r="BN20" s="17"/>
      <c r="BO20" s="17"/>
      <c r="BP20" s="17"/>
      <c r="BS20" s="1">
        <v>-4.0</v>
      </c>
    </row>
    <row r="21" spans="8:8">
      <c r="A21" s="16" t="s">
        <v>226</v>
      </c>
      <c r="B21" s="1">
        <f>SUM(C21:BU21)</f>
        <v>135.0</v>
      </c>
      <c r="C21" s="1">
        <v>50.0</v>
      </c>
      <c r="E21" s="1">
        <v>200.0</v>
      </c>
      <c r="P21" s="1"/>
      <c r="Q21" s="1">
        <v>-20.0</v>
      </c>
      <c r="U21" s="1">
        <v>-10.0</v>
      </c>
      <c r="AF21" s="1"/>
      <c r="AG21" s="1"/>
      <c r="AH21" s="1"/>
      <c r="AI21" s="1"/>
      <c r="AJ21" s="1"/>
      <c r="AO21" s="1"/>
      <c r="AQ21" s="1"/>
      <c r="AS21" s="1">
        <v>-30.0</v>
      </c>
      <c r="BA21" s="1">
        <v>-10.0</v>
      </c>
      <c r="BF21" s="1">
        <v>-10.0</v>
      </c>
      <c r="BG21" s="17">
        <v>-5.0</v>
      </c>
      <c r="BH21" s="17"/>
      <c r="BI21" s="17">
        <v>-20.0</v>
      </c>
      <c r="BJ21" s="17"/>
      <c r="BK21" s="17"/>
      <c r="BL21" s="17"/>
      <c r="BM21" s="17"/>
      <c r="BN21" s="17"/>
      <c r="BO21" s="17"/>
      <c r="BP21" s="17"/>
      <c r="BS21" s="1">
        <v>-10.0</v>
      </c>
    </row>
    <row r="22" spans="8:8">
      <c r="A22" s="16" t="s">
        <v>242</v>
      </c>
      <c r="B22" s="1">
        <f>SUM(C22:BU22)</f>
        <v>130.0</v>
      </c>
      <c r="C22" s="1">
        <v>20.0</v>
      </c>
      <c r="D22" s="1">
        <v>-5.0</v>
      </c>
      <c r="I22" s="1">
        <v>-20.0</v>
      </c>
      <c r="N22" s="1">
        <v>-10.0</v>
      </c>
      <c r="Q22" s="1">
        <v>-10.0</v>
      </c>
      <c r="T22" s="1">
        <v>-5.0</v>
      </c>
      <c r="U22" s="1">
        <v>100.0</v>
      </c>
      <c r="Y22" s="1">
        <v>100.0</v>
      </c>
      <c r="AB22" s="1">
        <v>-10.0</v>
      </c>
      <c r="AD22" s="1">
        <v>50.0</v>
      </c>
      <c r="AM22" s="1">
        <v>-10.0</v>
      </c>
      <c r="AW22" s="1">
        <f>-10-10</f>
        <v>-20.0</v>
      </c>
      <c r="BF22" s="1">
        <v>-10.0</v>
      </c>
      <c r="BG22" s="17">
        <v>-20.0</v>
      </c>
      <c r="BH22" s="17"/>
      <c r="BI22" s="17"/>
      <c r="BJ22" s="17">
        <v>-20.0</v>
      </c>
      <c r="BK22" s="17"/>
      <c r="BL22" s="17"/>
      <c r="BM22" s="17"/>
      <c r="BN22" s="17"/>
      <c r="BO22" s="17"/>
      <c r="BP22" s="17"/>
    </row>
    <row r="23" spans="8:8">
      <c r="A23" s="18" t="s">
        <v>249</v>
      </c>
      <c r="B23" s="1">
        <f>SUM(C23:BU23)</f>
        <v>0.0</v>
      </c>
      <c r="D23" s="1"/>
      <c r="N23" s="1"/>
      <c r="R23" s="1"/>
      <c r="V23" s="1"/>
      <c r="AB23" s="1"/>
      <c r="AF23" s="1"/>
      <c r="AQ23" s="1"/>
      <c r="BG23" s="17">
        <v>-10.0</v>
      </c>
      <c r="BH23" s="17"/>
      <c r="BI23" s="17"/>
      <c r="BJ23" s="17"/>
      <c r="BK23" s="17"/>
      <c r="BL23" s="17"/>
      <c r="BM23" s="17"/>
      <c r="BN23" s="17"/>
      <c r="BO23" s="17">
        <v>10.0</v>
      </c>
      <c r="BP23" s="17"/>
    </row>
    <row r="24" spans="8:8">
      <c r="A24" s="16" t="s">
        <v>215</v>
      </c>
      <c r="B24" s="1">
        <f>SUM(C24:BU24)</f>
        <v>10.0</v>
      </c>
      <c r="C24" s="1">
        <v>150.0</v>
      </c>
      <c r="I24" s="1">
        <v>-20.0</v>
      </c>
      <c r="J24" s="1">
        <v>-10.0</v>
      </c>
      <c r="X24" s="1">
        <v>-50.0</v>
      </c>
      <c r="Y24" s="1">
        <v>-20.0</v>
      </c>
      <c r="AA24" s="1"/>
      <c r="AF24" s="1"/>
      <c r="AK24" s="1">
        <v>-10.0</v>
      </c>
      <c r="AL24" s="1">
        <v>-10.0</v>
      </c>
      <c r="AV24" s="1">
        <v>90.0</v>
      </c>
      <c r="AY24" s="1">
        <v>-30.0</v>
      </c>
      <c r="AZ24" s="1">
        <v>-10.0</v>
      </c>
      <c r="BD24" s="1">
        <v>-40.0</v>
      </c>
      <c r="BG24" s="17"/>
      <c r="BH24" s="17">
        <v>-10.0</v>
      </c>
      <c r="BI24" s="17">
        <v>-15.0</v>
      </c>
      <c r="BJ24" s="17"/>
      <c r="BK24" s="17"/>
      <c r="BL24" s="17"/>
      <c r="BM24" s="17"/>
      <c r="BN24" s="17"/>
      <c r="BO24" s="17"/>
      <c r="BP24" s="17"/>
      <c r="BS24" s="1">
        <v>-5.0</v>
      </c>
    </row>
    <row r="25" spans="8:8">
      <c r="A25" s="16" t="s">
        <v>225</v>
      </c>
      <c r="B25" s="1">
        <f>SUM(C25:BU25)</f>
        <v>0.0</v>
      </c>
      <c r="C25" s="1">
        <v>150.0</v>
      </c>
      <c r="D25" s="1">
        <v>-5.0</v>
      </c>
      <c r="E25" s="1"/>
      <c r="G25" s="1"/>
      <c r="J25" s="1">
        <v>-45.0</v>
      </c>
      <c r="K25" s="1"/>
      <c r="M25" s="1"/>
      <c r="S25" s="1"/>
      <c r="T25" s="1">
        <v>-20.0</v>
      </c>
      <c r="V25" s="1"/>
      <c r="W25" s="1"/>
      <c r="X25" s="1">
        <v>-50.0</v>
      </c>
      <c r="AA25" s="1">
        <v>-10.0</v>
      </c>
      <c r="AB25" s="1">
        <v>-20.0</v>
      </c>
      <c r="AD25" s="1"/>
      <c r="AK25" s="1"/>
      <c r="AL25" s="1">
        <v>-20.0</v>
      </c>
      <c r="AO25" s="1">
        <v>-20.0</v>
      </c>
      <c r="AQ25" s="1"/>
      <c r="AR25" s="1">
        <v>-30.0</v>
      </c>
      <c r="BG25" s="17"/>
      <c r="BH25" s="17"/>
      <c r="BI25" s="17"/>
      <c r="BJ25" s="17">
        <v>-10.0</v>
      </c>
      <c r="BK25" s="17"/>
      <c r="BL25" s="17">
        <v>80.0</v>
      </c>
      <c r="BM25" s="17"/>
      <c r="BN25" s="17"/>
      <c r="BO25" s="17"/>
      <c r="BP25" s="17"/>
    </row>
    <row r="26" spans="8:8">
      <c r="A26" s="16" t="s">
        <v>187</v>
      </c>
      <c r="B26" s="1">
        <f>SUM(C26:BU26)</f>
        <v>0.0</v>
      </c>
      <c r="C26" s="1">
        <v>70.0</v>
      </c>
      <c r="D26" s="1">
        <v>-5.0</v>
      </c>
      <c r="H26" s="1">
        <v>-10.0</v>
      </c>
      <c r="I26" s="1">
        <v>-10.0</v>
      </c>
      <c r="N26" s="1">
        <v>-10.0</v>
      </c>
      <c r="O26" s="1">
        <v>-5.0</v>
      </c>
      <c r="P26" s="1">
        <v>-10.0</v>
      </c>
      <c r="Q26" s="1">
        <v>-5.0</v>
      </c>
      <c r="S26" s="1"/>
      <c r="T26" s="1">
        <v>-10.0</v>
      </c>
      <c r="U26" s="1">
        <v>-5.0</v>
      </c>
      <c r="AA26" s="1"/>
      <c r="AB26" s="1"/>
      <c r="AF26" s="1"/>
      <c r="AG26" s="1"/>
      <c r="AO26" s="1"/>
      <c r="AR26" s="1"/>
      <c r="BG26" s="17"/>
      <c r="BH26" s="17"/>
      <c r="BI26" s="17"/>
      <c r="BJ26" s="17"/>
      <c r="BK26" s="17"/>
      <c r="BL26" s="17"/>
      <c r="BM26" s="17"/>
      <c r="BN26" s="17"/>
      <c r="BO26" s="17"/>
      <c r="BP26" s="17"/>
    </row>
    <row r="27" spans="8:8">
      <c r="A27" s="16" t="s">
        <v>213</v>
      </c>
      <c r="B27" s="1">
        <f>SUM(C27:BU27)</f>
        <v>0.0</v>
      </c>
      <c r="C27" s="1"/>
      <c r="E27" s="1"/>
      <c r="I27" s="1"/>
      <c r="L27" s="1"/>
      <c r="M27" s="1"/>
      <c r="R27" s="1"/>
      <c r="S27" s="1"/>
      <c r="V27" s="1"/>
      <c r="W27" s="1"/>
      <c r="X27" s="1">
        <v>-50.0</v>
      </c>
      <c r="AA27" s="1"/>
      <c r="AD27" s="1"/>
      <c r="AE27" s="1">
        <v>100.0</v>
      </c>
      <c r="AF27" s="1"/>
      <c r="AG27" s="1">
        <v>-20.0</v>
      </c>
      <c r="AI27" s="1">
        <v>-10.0</v>
      </c>
      <c r="AO27" s="1"/>
      <c r="AP27" s="1"/>
      <c r="AQ27" s="1">
        <v>-20.0</v>
      </c>
      <c r="BG27" s="17">
        <v>-10.0</v>
      </c>
      <c r="BH27" s="17"/>
      <c r="BI27" s="17"/>
      <c r="BJ27" s="17"/>
      <c r="BK27" s="17"/>
      <c r="BL27" s="17"/>
      <c r="BM27" s="17"/>
      <c r="BN27" s="17"/>
      <c r="BO27" s="17">
        <v>10.0</v>
      </c>
      <c r="BP27" s="17"/>
    </row>
    <row r="28" spans="8:8">
      <c r="A28" s="16" t="s">
        <v>255</v>
      </c>
      <c r="B28" s="1">
        <f>SUM(C28:BU28)</f>
        <v>0.0</v>
      </c>
      <c r="AB28" s="1"/>
      <c r="AD28" s="1"/>
      <c r="BG28" s="17"/>
      <c r="BH28" s="17"/>
      <c r="BI28" s="17"/>
      <c r="BJ28" s="17"/>
      <c r="BK28" s="17"/>
      <c r="BL28" s="17"/>
      <c r="BM28" s="17"/>
      <c r="BN28" s="17"/>
      <c r="BO28" s="17"/>
      <c r="BP28" s="17"/>
    </row>
    <row r="29" spans="8:8">
      <c r="A29" s="28" t="s">
        <v>250</v>
      </c>
      <c r="B29" s="1">
        <f>SUM(C29:BU29)</f>
        <v>0.0</v>
      </c>
      <c r="D29" s="1">
        <v>-5.0</v>
      </c>
      <c r="I29" s="1"/>
      <c r="L29" s="1"/>
      <c r="M29" s="1"/>
      <c r="P29" s="1"/>
      <c r="R29" s="1"/>
      <c r="T29" s="1"/>
      <c r="W29" s="1"/>
      <c r="X29" s="1"/>
      <c r="AA29" s="1"/>
      <c r="AD29" s="1"/>
      <c r="AE29" s="1"/>
      <c r="AG29" s="1"/>
      <c r="AM29" s="1"/>
      <c r="AU29" s="1">
        <v>5.0</v>
      </c>
      <c r="BG29" s="17"/>
      <c r="BH29" s="17"/>
      <c r="BI29" s="17"/>
      <c r="BJ29" s="17"/>
      <c r="BK29" s="17"/>
      <c r="BL29" s="17"/>
      <c r="BM29" s="17"/>
      <c r="BN29" s="17"/>
      <c r="BO29" s="17"/>
      <c r="BP29" s="17"/>
    </row>
    <row r="30" spans="8:8" ht="16.25" hidden="1">
      <c r="A30" s="16" t="s">
        <v>254</v>
      </c>
      <c r="B30" s="1">
        <f>SUM(C30:BU30)</f>
        <v>10.0</v>
      </c>
      <c r="L30" s="1"/>
      <c r="M30" s="1">
        <v>-5.0</v>
      </c>
      <c r="O30" s="1"/>
      <c r="AI30" s="1">
        <v>5.0</v>
      </c>
      <c r="AU30" s="1"/>
      <c r="BG30" s="29"/>
      <c r="BH30" s="29"/>
      <c r="BI30" s="29"/>
      <c r="BJ30" s="17">
        <v>-10.0</v>
      </c>
      <c r="BK30" s="29"/>
      <c r="BL30" s="29"/>
      <c r="BM30" s="17">
        <v>20.0</v>
      </c>
      <c r="BN30" s="29"/>
      <c r="BO30" s="29"/>
      <c r="BP30" s="29"/>
    </row>
    <row r="31" spans="8:8">
      <c r="A31" s="16" t="s">
        <v>190</v>
      </c>
      <c r="B31" s="1">
        <f>SUM(C31:BU31)</f>
        <v>110.0</v>
      </c>
      <c r="C31" s="1">
        <v>120.0</v>
      </c>
      <c r="E31" s="1"/>
      <c r="G31" s="1"/>
      <c r="I31" s="1"/>
      <c r="L31" s="1"/>
      <c r="M31" s="1"/>
      <c r="AG31" s="1"/>
      <c r="AR31" s="1"/>
      <c r="BG31" s="17"/>
      <c r="BH31" s="17"/>
      <c r="BI31" s="17"/>
      <c r="BJ31" s="17">
        <v>-10.0</v>
      </c>
      <c r="BK31" s="17"/>
      <c r="BL31" s="17"/>
      <c r="BM31" s="17"/>
      <c r="BN31" s="17"/>
      <c r="BO31" s="17"/>
      <c r="BP31" s="17"/>
    </row>
    <row r="32" spans="8:8">
      <c r="A32" s="16" t="s">
        <v>208</v>
      </c>
      <c r="B32" s="1">
        <f>SUM(C32:BU32)</f>
        <v>0.0</v>
      </c>
      <c r="D32" s="1">
        <v>-5.0</v>
      </c>
      <c r="E32" s="1">
        <v>-20.0</v>
      </c>
      <c r="F32" s="1">
        <v>25.0</v>
      </c>
      <c r="H32" s="1"/>
      <c r="K32" s="1"/>
      <c r="L32" s="1">
        <v>-20.0</v>
      </c>
      <c r="N32" s="1"/>
      <c r="R32" s="1"/>
      <c r="V32" s="1"/>
      <c r="Z32" s="1">
        <v>20.0</v>
      </c>
      <c r="AD32" s="1"/>
      <c r="AF32" s="1"/>
      <c r="AG32" s="1"/>
      <c r="AI32" s="1"/>
      <c r="BG32" s="17"/>
      <c r="BH32" s="17"/>
      <c r="BI32" s="17"/>
      <c r="BJ32" s="17"/>
      <c r="BK32" s="17"/>
      <c r="BL32" s="17"/>
      <c r="BM32" s="17"/>
      <c r="BN32" s="17"/>
      <c r="BO32" s="17"/>
      <c r="BP32" s="17"/>
    </row>
    <row r="33" spans="8:8">
      <c r="A33" s="16" t="s">
        <v>239</v>
      </c>
      <c r="B33" s="1">
        <f>SUM(C33:BU33)</f>
        <v>-12.299999999999997</v>
      </c>
      <c r="C33" s="1">
        <v>100.0</v>
      </c>
      <c r="D33" s="1">
        <v>-5.0</v>
      </c>
      <c r="E33" s="1">
        <f>-20-20+200</f>
        <v>160.0</v>
      </c>
      <c r="G33" s="1">
        <v>-10.0</v>
      </c>
      <c r="H33" s="1">
        <v>-20.0</v>
      </c>
      <c r="J33" s="1">
        <v>-20.0</v>
      </c>
      <c r="K33" s="1">
        <v>-10.0</v>
      </c>
      <c r="L33" s="1">
        <v>-20.0</v>
      </c>
      <c r="O33" s="1">
        <v>-20.0</v>
      </c>
      <c r="P33" s="1">
        <v>-10.0</v>
      </c>
      <c r="Q33" s="1">
        <v>-5.0</v>
      </c>
      <c r="R33" s="1">
        <v>-45.0</v>
      </c>
      <c r="U33" s="1">
        <v>-5.0</v>
      </c>
      <c r="W33" s="1">
        <v>-5.0</v>
      </c>
      <c r="AB33" s="1">
        <v>-5.0</v>
      </c>
      <c r="AC33" s="1">
        <f>-5-5-40</f>
        <v>-50.0</v>
      </c>
      <c r="AD33" s="1">
        <v>-20.0</v>
      </c>
      <c r="AF33" s="1">
        <v>-15.0</v>
      </c>
      <c r="AG33" s="1">
        <v>-5.0</v>
      </c>
      <c r="AH33" s="1">
        <v>-30.0</v>
      </c>
      <c r="AJ33" s="1">
        <f>200-69</f>
        <v>131.0</v>
      </c>
      <c r="AW33" s="1">
        <f>-20-5</f>
        <v>-25.0</v>
      </c>
      <c r="AY33" s="1">
        <v>-10.0</v>
      </c>
      <c r="BD33" s="1">
        <v>-8.3</v>
      </c>
      <c r="BE33" s="1">
        <v>-5.0</v>
      </c>
      <c r="BF33" s="1">
        <v>-10.0</v>
      </c>
      <c r="BG33" s="17"/>
      <c r="BH33" s="17">
        <v>-35.0</v>
      </c>
      <c r="BI33" s="17"/>
      <c r="BJ33" s="17">
        <v>-10.0</v>
      </c>
      <c r="BK33" s="17"/>
      <c r="BL33" s="17"/>
      <c r="BM33" s="17"/>
      <c r="BN33" s="17"/>
      <c r="BO33" s="17"/>
      <c r="BP33" s="17"/>
    </row>
    <row r="34" spans="8:8" ht="16.25" customFormat="1">
      <c r="A34" s="16" t="s">
        <v>262</v>
      </c>
      <c r="B34" s="1">
        <f>SUM(C34:BU34)</f>
        <v>0.0</v>
      </c>
      <c r="C34" s="1"/>
      <c r="D34">
        <v>-5.0</v>
      </c>
      <c r="E34">
        <v>20.0</v>
      </c>
      <c r="R34">
        <v>-5.0</v>
      </c>
      <c r="W34">
        <v>-10.0</v>
      </c>
      <c r="BG34" s="30"/>
      <c r="BH34" s="30"/>
      <c r="BI34" s="30"/>
      <c r="BJ34" s="30"/>
      <c r="BK34" s="30"/>
      <c r="BL34" s="30"/>
      <c r="BM34" s="30"/>
      <c r="BN34" s="30"/>
      <c r="BO34" s="30"/>
      <c r="BP34" s="30"/>
    </row>
    <row r="35" spans="8:8" ht="10.9" customHeight="1">
      <c r="A35" s="16" t="s">
        <v>217</v>
      </c>
      <c r="B35" s="1">
        <f>SUM(C35:BU35)</f>
        <v>0.0</v>
      </c>
      <c r="F35" s="1"/>
      <c r="G35" s="1"/>
      <c r="H35" s="1"/>
      <c r="T35" s="1"/>
      <c r="V35" s="1"/>
      <c r="W35" s="1"/>
      <c r="X35" s="1"/>
      <c r="Y35" s="1"/>
      <c r="AA35" s="1"/>
      <c r="AB35" s="1"/>
      <c r="AF35" s="1"/>
      <c r="AG35" s="1"/>
      <c r="AJ35" s="1"/>
      <c r="BD35" s="1">
        <f>100-50-20</f>
        <v>30.0</v>
      </c>
      <c r="BF35" s="1">
        <v>-10.0</v>
      </c>
      <c r="BG35" s="17">
        <v>-20.0</v>
      </c>
      <c r="BH35" s="17"/>
      <c r="BI35" s="17"/>
      <c r="BJ35" s="17"/>
      <c r="BK35" s="17"/>
      <c r="BL35" s="17"/>
      <c r="BM35" s="17"/>
      <c r="BN35" s="17"/>
      <c r="BO35" s="17"/>
      <c r="BP35" s="17"/>
    </row>
    <row r="36" spans="8:8">
      <c r="A36" s="16" t="s">
        <v>223</v>
      </c>
      <c r="B36" s="1">
        <f>SUM(C36:BU36)</f>
        <v>20.0</v>
      </c>
      <c r="C36" s="1">
        <v>150.0</v>
      </c>
      <c r="D36" s="1">
        <v>-5.0</v>
      </c>
      <c r="I36" s="1">
        <v>-10.0</v>
      </c>
      <c r="J36" s="1">
        <v>-10.0</v>
      </c>
      <c r="L36" s="1"/>
      <c r="O36" s="1"/>
      <c r="AB36" s="1">
        <v>-10.0</v>
      </c>
      <c r="AC36" s="1">
        <v>-10.0</v>
      </c>
      <c r="AD36" s="1">
        <v>-20.0</v>
      </c>
      <c r="AF36" s="1">
        <v>-10.0</v>
      </c>
      <c r="AG36" s="1">
        <v>-20.0</v>
      </c>
      <c r="AJ36" s="1">
        <v>-10.0</v>
      </c>
      <c r="AQ36" s="1">
        <v>-5.0</v>
      </c>
      <c r="BD36" s="1">
        <v>-10.0</v>
      </c>
      <c r="BG36" s="17"/>
      <c r="BH36" s="17"/>
      <c r="BI36" s="17"/>
      <c r="BJ36" s="17">
        <v>-10.0</v>
      </c>
      <c r="BK36" s="17"/>
      <c r="BL36" s="17"/>
      <c r="BM36" s="17"/>
      <c r="BN36" s="17"/>
      <c r="BO36" s="17"/>
      <c r="BP36" s="17"/>
    </row>
    <row r="37" spans="8:8">
      <c r="A37" s="16" t="s">
        <v>228</v>
      </c>
      <c r="B37" s="1">
        <f>SUM(C37:BU37)</f>
        <v>0.0</v>
      </c>
      <c r="BG37" s="17"/>
      <c r="BH37" s="17"/>
      <c r="BI37" s="17"/>
      <c r="BJ37" s="17"/>
      <c r="BK37" s="17"/>
      <c r="BL37" s="17"/>
      <c r="BM37" s="17"/>
      <c r="BN37" s="17"/>
      <c r="BO37" s="17"/>
      <c r="BP37" s="17"/>
    </row>
    <row r="38" spans="8:8">
      <c r="A38" s="16" t="s">
        <v>224</v>
      </c>
      <c r="B38" s="1">
        <f>SUM(C38:BU38)</f>
        <v>0.0</v>
      </c>
      <c r="C38" s="1">
        <v>20.0</v>
      </c>
      <c r="D38" s="1"/>
      <c r="P38" s="1">
        <f>120-20</f>
        <v>100.0</v>
      </c>
      <c r="T38" s="1">
        <v>-10.0</v>
      </c>
      <c r="AA38" s="1">
        <v>-10.0</v>
      </c>
      <c r="AB38" s="1">
        <v>-20.0</v>
      </c>
      <c r="AC38" s="1">
        <v>-20.0</v>
      </c>
      <c r="AD38" s="1"/>
      <c r="AG38" s="1">
        <v>-20.0</v>
      </c>
      <c r="AH38" s="1"/>
      <c r="AI38" s="1">
        <v>-5.0</v>
      </c>
      <c r="AJ38" s="1">
        <v>-10.0</v>
      </c>
      <c r="AK38" s="1">
        <f>-10-10</f>
        <v>-20.0</v>
      </c>
      <c r="AL38" s="1">
        <v>-5.0</v>
      </c>
      <c r="AO38" s="1">
        <v>-10.0</v>
      </c>
      <c r="AQ38" s="1">
        <v>-10.0</v>
      </c>
      <c r="AR38" s="1">
        <v>-20.0</v>
      </c>
      <c r="AS38" s="1">
        <v>-10.0</v>
      </c>
      <c r="AT38" s="1">
        <v>100.0</v>
      </c>
      <c r="AV38" s="1">
        <f>-5-10</f>
        <v>-15.0</v>
      </c>
      <c r="AW38" s="1">
        <v>-5.0</v>
      </c>
      <c r="AY38" s="1">
        <v>-10.0</v>
      </c>
      <c r="AZ38" s="1">
        <v>-10.0</v>
      </c>
      <c r="BA38" s="1">
        <v>-5.0</v>
      </c>
      <c r="BB38" s="1">
        <v>50.0</v>
      </c>
      <c r="BD38" s="1">
        <v>-5.0</v>
      </c>
      <c r="BE38" s="1">
        <f>-20-30</f>
        <v>-50.0</v>
      </c>
      <c r="BG38" s="17"/>
      <c r="BH38" s="17"/>
      <c r="BI38" s="17">
        <v>-10.0</v>
      </c>
      <c r="BJ38" s="17"/>
      <c r="BK38" s="17"/>
      <c r="BL38" s="17"/>
      <c r="BM38" s="17">
        <v>10.0</v>
      </c>
      <c r="BN38" s="17"/>
      <c r="BO38" s="17"/>
      <c r="BP38" s="17"/>
    </row>
    <row r="39" spans="8:8">
      <c r="A39" s="16" t="s">
        <v>203</v>
      </c>
      <c r="B39" s="1">
        <f>SUM(C39:BU39)</f>
        <v>1.6999999999999993</v>
      </c>
      <c r="C39" s="1">
        <v>50.0</v>
      </c>
      <c r="D39" s="1">
        <v>-5.0</v>
      </c>
      <c r="E39" s="1">
        <v>-10.0</v>
      </c>
      <c r="G39" s="1">
        <v>200.0</v>
      </c>
      <c r="J39" s="1">
        <v>-20.0</v>
      </c>
      <c r="L39" s="1">
        <v>-20.0</v>
      </c>
      <c r="O39" s="1">
        <v>-15.0</v>
      </c>
      <c r="X39" s="1">
        <v>-50.0</v>
      </c>
      <c r="AA39" s="1">
        <v>-10.0</v>
      </c>
      <c r="AD39" s="1">
        <v>-10.0</v>
      </c>
      <c r="AI39" s="1">
        <v>-10.0</v>
      </c>
      <c r="AJ39" s="1">
        <v>-20.0</v>
      </c>
      <c r="AO39" s="1">
        <v>-10.0</v>
      </c>
      <c r="AR39" s="1">
        <v>-20.0</v>
      </c>
      <c r="AZ39" s="1">
        <v>-10.0</v>
      </c>
      <c r="BD39" s="1">
        <v>-13.3</v>
      </c>
      <c r="BG39" s="17">
        <v>-20.0</v>
      </c>
      <c r="BH39" s="17"/>
      <c r="BI39" s="17"/>
      <c r="BJ39" s="17"/>
      <c r="BK39" s="17"/>
      <c r="BL39" s="17"/>
      <c r="BM39" s="17"/>
      <c r="BN39" s="17"/>
      <c r="BO39" s="17"/>
      <c r="BP39" s="17"/>
      <c r="BS39" s="1">
        <v>-5.0</v>
      </c>
    </row>
    <row r="40" spans="8:8" s="23" ht="16.25" customFormat="1">
      <c r="A40" s="24" t="s">
        <v>237</v>
      </c>
      <c r="B40" s="1">
        <f>SUM(C40:BU40)</f>
        <v>-0.29999999999999716</v>
      </c>
      <c r="C40" s="25">
        <v>120.0</v>
      </c>
      <c r="D40" s="25">
        <v>-5.0</v>
      </c>
      <c r="E40" s="25">
        <f>-10-20</f>
        <v>-30.0</v>
      </c>
      <c r="F40" s="25"/>
      <c r="G40" s="25"/>
      <c r="H40" s="25"/>
      <c r="I40" s="25"/>
      <c r="J40" s="25">
        <v>-20.0</v>
      </c>
      <c r="K40" s="25"/>
      <c r="L40" s="25">
        <v>-20.0</v>
      </c>
      <c r="M40" s="25"/>
      <c r="N40" s="25"/>
      <c r="O40" s="25"/>
      <c r="P40" s="25"/>
      <c r="Q40" s="25"/>
      <c r="R40" s="25"/>
      <c r="S40" s="25"/>
      <c r="T40" s="25">
        <v>-20.0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>
        <v>-10.0</v>
      </c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>
        <v>-20.0</v>
      </c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>
        <v>-13.3</v>
      </c>
      <c r="BE40" s="25"/>
      <c r="BF40" s="25"/>
      <c r="BG40" s="26"/>
      <c r="BH40" s="26"/>
      <c r="BI40" s="26">
        <v>-30.0</v>
      </c>
      <c r="BJ40" s="26"/>
      <c r="BK40" s="26"/>
      <c r="BL40" s="26"/>
      <c r="BM40" s="26"/>
      <c r="BN40" s="26"/>
      <c r="BO40" s="26"/>
      <c r="BP40" s="26">
        <v>48.0</v>
      </c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</row>
    <row r="41" spans="8:8">
      <c r="A41" s="16" t="s">
        <v>193</v>
      </c>
      <c r="B41" s="1">
        <f>SUM(C41:BU41)</f>
        <v>90.0</v>
      </c>
      <c r="C41" s="1">
        <v>120.0</v>
      </c>
      <c r="E41" s="1">
        <f>-20-10-16-50</f>
        <v>-96.0</v>
      </c>
      <c r="G41" s="1"/>
      <c r="H41" s="1">
        <v>-10.0</v>
      </c>
      <c r="K41" s="1">
        <v>-5.0</v>
      </c>
      <c r="L41" s="1">
        <v>-20.0</v>
      </c>
      <c r="T41" s="1"/>
      <c r="W41" s="1"/>
      <c r="X41" s="1"/>
      <c r="Y41" s="1">
        <v>31.0</v>
      </c>
      <c r="AA41" s="1">
        <v>-20.0</v>
      </c>
      <c r="AE41" s="1"/>
      <c r="AF41" s="1"/>
      <c r="AH41" s="1"/>
      <c r="AI41" s="1">
        <v>200.0</v>
      </c>
      <c r="AJ41" s="1"/>
      <c r="AK41" s="1">
        <v>-20.0</v>
      </c>
      <c r="AL41" s="1">
        <v>-20.0</v>
      </c>
      <c r="AO41" s="1"/>
      <c r="AP41" s="1">
        <v>-10.0</v>
      </c>
      <c r="AW41" s="1">
        <v>-10.0</v>
      </c>
      <c r="BG41" s="17"/>
      <c r="BH41" s="17"/>
      <c r="BI41" s="17">
        <v>-20.0</v>
      </c>
      <c r="BJ41" s="17"/>
      <c r="BK41" s="17"/>
      <c r="BL41" s="17"/>
      <c r="BM41" s="17"/>
      <c r="BN41" s="17"/>
      <c r="BO41" s="17"/>
      <c r="BP41" s="17"/>
      <c r="BS41" s="1">
        <f>-10-20</f>
        <v>-30.0</v>
      </c>
    </row>
    <row r="42" spans="8:8">
      <c r="A42" s="16" t="s">
        <v>196</v>
      </c>
      <c r="B42" s="1">
        <f>SUM(C42:BU42)</f>
        <v>0.0</v>
      </c>
      <c r="D42" s="1"/>
      <c r="G42" s="1"/>
      <c r="L42" s="1"/>
      <c r="V42" s="1"/>
      <c r="W42" s="1"/>
      <c r="X42" s="1"/>
      <c r="AF42" s="1"/>
      <c r="AG42" s="1"/>
      <c r="AH42" s="1"/>
      <c r="AP42" s="1"/>
      <c r="BG42" s="17"/>
      <c r="BH42" s="17"/>
      <c r="BI42" s="17"/>
      <c r="BJ42" s="17"/>
      <c r="BK42" s="17"/>
      <c r="BL42" s="17"/>
      <c r="BM42" s="17"/>
      <c r="BN42" s="17"/>
      <c r="BO42" s="17"/>
      <c r="BP42" s="17"/>
    </row>
    <row r="43" spans="8:8">
      <c r="A43" s="16" t="s">
        <v>188</v>
      </c>
      <c r="B43" s="1">
        <f>SUM(C43:BU43)</f>
        <v>65.0</v>
      </c>
      <c r="C43" s="1">
        <v>150.0</v>
      </c>
      <c r="D43" s="1">
        <v>-5.0</v>
      </c>
      <c r="H43" s="1">
        <v>-10.0</v>
      </c>
      <c r="I43" s="1"/>
      <c r="J43" s="1">
        <v>-20.0</v>
      </c>
      <c r="K43" s="1"/>
      <c r="Q43" s="1">
        <v>-20.0</v>
      </c>
      <c r="R43" s="1"/>
      <c r="T43" s="1"/>
      <c r="Y43" s="1">
        <v>-20.0</v>
      </c>
      <c r="AG43" s="1"/>
      <c r="AK43" s="1"/>
      <c r="BG43" s="17"/>
      <c r="BH43" s="17"/>
      <c r="BI43" s="17">
        <v>-10.0</v>
      </c>
      <c r="BJ43" s="17"/>
      <c r="BK43" s="17"/>
      <c r="BL43" s="17"/>
      <c r="BM43" s="17"/>
      <c r="BN43" s="17"/>
      <c r="BO43" s="17"/>
      <c r="BP43" s="17"/>
    </row>
    <row r="44" spans="8:8" s="19" ht="16.25" customFormat="1">
      <c r="A44" s="20" t="s">
        <v>199</v>
      </c>
      <c r="B44" s="1">
        <f>SUM(C44:BU44)</f>
        <v>40.0</v>
      </c>
      <c r="C44" s="21"/>
      <c r="D44" s="21">
        <v>-5.0</v>
      </c>
      <c r="E44" s="21">
        <f>-20+200</f>
        <v>180.0</v>
      </c>
      <c r="F44" s="21"/>
      <c r="G44" s="21">
        <v>-15.0</v>
      </c>
      <c r="H44" s="21">
        <v>-20.0</v>
      </c>
      <c r="I44" s="21"/>
      <c r="J44" s="21">
        <v>-20.0</v>
      </c>
      <c r="K44" s="21">
        <v>-20.0</v>
      </c>
      <c r="L44" s="21">
        <v>-20.0</v>
      </c>
      <c r="M44" s="21"/>
      <c r="N44" s="21">
        <v>-20.0</v>
      </c>
      <c r="O44" s="21">
        <v>-20.0</v>
      </c>
      <c r="P44" s="21">
        <v>-10.0</v>
      </c>
      <c r="Q44" s="21">
        <v>-10.0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>
        <v>-15.0</v>
      </c>
      <c r="AC44" s="21"/>
      <c r="AD44" s="21"/>
      <c r="AE44" s="21"/>
      <c r="AF44" s="21">
        <f>-50+100</f>
        <v>50.0</v>
      </c>
      <c r="AG44" s="21"/>
      <c r="AH44" s="21"/>
      <c r="AI44" s="21">
        <v>-20.0</v>
      </c>
      <c r="AJ44" s="21"/>
      <c r="AK44" s="21">
        <v>-10.0</v>
      </c>
      <c r="AL44" s="21">
        <v>-20.0</v>
      </c>
      <c r="AM44" s="21">
        <v>-10.0</v>
      </c>
      <c r="AN44" s="21"/>
      <c r="AO44" s="21"/>
      <c r="AP44" s="21"/>
      <c r="AQ44" s="21">
        <v>-20.0</v>
      </c>
      <c r="AR44" s="21"/>
      <c r="AS44" s="21"/>
      <c r="AT44" s="21">
        <v>50.0</v>
      </c>
      <c r="AU44" s="21"/>
      <c r="AV44" s="21">
        <v>-10.0</v>
      </c>
      <c r="AW44" s="21">
        <v>-20.0</v>
      </c>
      <c r="AX44" s="21"/>
      <c r="AY44" s="21"/>
      <c r="AZ44" s="21"/>
      <c r="BA44" s="21"/>
      <c r="BB44" s="21"/>
      <c r="BC44" s="21"/>
      <c r="BD44" s="21"/>
      <c r="BE44" s="21">
        <v>-5.0</v>
      </c>
      <c r="BF44" s="21"/>
      <c r="BG44" s="22"/>
      <c r="BH44" s="22">
        <v>-20.0</v>
      </c>
      <c r="BI44" s="22"/>
      <c r="BJ44" s="22"/>
      <c r="BK44" s="22"/>
      <c r="BL44" s="22"/>
      <c r="BM44" s="22">
        <v>50.0</v>
      </c>
      <c r="BN44" s="22">
        <v>-20.0</v>
      </c>
      <c r="BO44" s="22" t="s">
        <v>278</v>
      </c>
      <c r="BP44" s="22"/>
      <c r="BQ44" s="21"/>
      <c r="BR44" s="21"/>
      <c r="BS44" s="21">
        <v>-10.0</v>
      </c>
      <c r="BT44" s="21">
        <v>50.0</v>
      </c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</row>
    <row r="45" spans="8:8">
      <c r="A45" s="16" t="s">
        <v>240</v>
      </c>
      <c r="B45" s="1">
        <f>SUM(C45:BU45)</f>
        <v>0.0</v>
      </c>
      <c r="L45" s="1">
        <v>-20.0</v>
      </c>
      <c r="V45" s="1">
        <v>20.0</v>
      </c>
      <c r="BG45" s="17"/>
      <c r="BH45" s="17"/>
      <c r="BI45" s="17"/>
      <c r="BJ45" s="17"/>
      <c r="BK45" s="17"/>
      <c r="BL45" s="17"/>
      <c r="BM45" s="17"/>
      <c r="BN45" s="17"/>
      <c r="BO45" s="17"/>
      <c r="BP45" s="17"/>
    </row>
    <row r="46" spans="8:8">
      <c r="A46" s="16" t="s">
        <v>232</v>
      </c>
      <c r="B46" s="1">
        <f>SUM(C46:BU46)</f>
        <v>90.0</v>
      </c>
      <c r="C46" s="1">
        <v>50.0</v>
      </c>
      <c r="D46" s="1">
        <v>-5.0</v>
      </c>
      <c r="E46" s="1">
        <f>100-10</f>
        <v>90.0</v>
      </c>
      <c r="T46" s="1">
        <v>-15.0</v>
      </c>
      <c r="AO46" s="1">
        <v>-10.0</v>
      </c>
      <c r="AY46" s="1">
        <v>-10.0</v>
      </c>
      <c r="BF46" s="1">
        <v>-10.0</v>
      </c>
      <c r="BG46" s="17"/>
      <c r="BH46" s="17"/>
      <c r="BI46" s="17"/>
      <c r="BJ46" s="17"/>
      <c r="BK46" s="17"/>
      <c r="BL46" s="17"/>
      <c r="BM46" s="17"/>
      <c r="BN46" s="17"/>
      <c r="BO46" s="17"/>
      <c r="BP46" s="17"/>
    </row>
    <row r="47" spans="8:8">
      <c r="A47" s="16" t="s">
        <v>233</v>
      </c>
      <c r="B47" s="1">
        <f>SUM(C47:BU47)</f>
        <v>10.0</v>
      </c>
      <c r="D47" s="1"/>
      <c r="E47" s="1">
        <f>100-20</f>
        <v>80.0</v>
      </c>
      <c r="G47" s="1"/>
      <c r="I47" s="1">
        <v>-20.0</v>
      </c>
      <c r="K47" s="1"/>
      <c r="L47" s="1"/>
      <c r="M47" s="1"/>
      <c r="N47" s="1">
        <v>-10.0</v>
      </c>
      <c r="P47" s="1"/>
      <c r="T47" s="1">
        <v>-20.0</v>
      </c>
      <c r="U47" s="1"/>
      <c r="X47" s="1"/>
      <c r="AA47" s="1">
        <v>-10.0</v>
      </c>
      <c r="AB47" s="1"/>
      <c r="AD47" s="1"/>
      <c r="AE47" s="1"/>
      <c r="AF47" s="1">
        <v>-10.0</v>
      </c>
      <c r="AG47" s="1">
        <v>-10.0</v>
      </c>
      <c r="AJ47" s="1"/>
      <c r="BG47" s="17"/>
      <c r="BH47" s="17"/>
      <c r="BI47" s="17"/>
      <c r="BJ47" s="17">
        <v>30.0</v>
      </c>
      <c r="BK47" s="17"/>
      <c r="BL47" s="17"/>
      <c r="BM47" s="17"/>
      <c r="BN47" s="17"/>
      <c r="BO47" s="17"/>
      <c r="BP47" s="17"/>
      <c r="BR47" s="1">
        <v>-10.0</v>
      </c>
      <c r="BS47" s="1">
        <v>-10.0</v>
      </c>
    </row>
    <row r="48" spans="8:8">
      <c r="A48" s="16" t="s">
        <v>248</v>
      </c>
      <c r="B48" s="1">
        <f>SUM(C48:BU48)</f>
        <v>0.0</v>
      </c>
      <c r="C48" s="1">
        <v>20.0</v>
      </c>
      <c r="D48" s="1">
        <v>-5.0</v>
      </c>
      <c r="AA48" s="1">
        <v>-10.0</v>
      </c>
      <c r="AB48" s="1">
        <v>-5.0</v>
      </c>
      <c r="AG48" s="1">
        <f>-20-20</f>
        <v>-40.0</v>
      </c>
      <c r="AM48" s="1">
        <v>20.0</v>
      </c>
      <c r="AQ48" s="1">
        <v>-20.0</v>
      </c>
      <c r="BG48" s="17"/>
      <c r="BH48" s="17"/>
      <c r="BI48" s="17"/>
      <c r="BJ48" s="17">
        <v>-10.0</v>
      </c>
      <c r="BK48" s="17"/>
      <c r="BL48" s="17"/>
      <c r="BM48" s="17"/>
      <c r="BN48" s="17"/>
      <c r="BO48" s="17">
        <v>50.0</v>
      </c>
      <c r="BP48" s="17"/>
    </row>
    <row r="49" spans="8:8">
      <c r="A49" s="16" t="s">
        <v>246</v>
      </c>
      <c r="B49" s="1">
        <f>SUM(C49:BU49)</f>
        <v>40.0</v>
      </c>
      <c r="C49" s="1">
        <v>50.0</v>
      </c>
      <c r="D49" s="1">
        <v>-5.0</v>
      </c>
      <c r="E49" s="1">
        <v>-20.0</v>
      </c>
      <c r="H49" s="1">
        <v>-20.0</v>
      </c>
      <c r="I49" s="1"/>
      <c r="L49" s="1">
        <v>-20.0</v>
      </c>
      <c r="P49" s="1"/>
      <c r="S49" s="1"/>
      <c r="V49" s="1"/>
      <c r="W49" s="1"/>
      <c r="X49" s="1"/>
      <c r="Y49" s="1"/>
      <c r="AA49" s="1"/>
      <c r="AD49" s="1"/>
      <c r="AF49" s="1"/>
      <c r="AG49" s="1"/>
      <c r="AL49" s="1"/>
      <c r="AM49" s="1"/>
      <c r="AN49" s="1">
        <v>100.0</v>
      </c>
      <c r="AQ49" s="1"/>
      <c r="AW49" s="1">
        <f>-10</f>
        <v>-10.0</v>
      </c>
      <c r="AY49" s="1">
        <v>-50.0</v>
      </c>
      <c r="BE49" s="1">
        <v>-10.0</v>
      </c>
      <c r="BG49" s="17"/>
      <c r="BH49" s="17">
        <v>-10.0</v>
      </c>
      <c r="BI49" s="17">
        <v>-5.0</v>
      </c>
      <c r="BJ49" s="17">
        <v>-20.0</v>
      </c>
      <c r="BK49" s="17"/>
      <c r="BL49" s="17"/>
      <c r="BM49" s="17"/>
      <c r="BN49" s="17"/>
      <c r="BO49" s="17"/>
      <c r="BP49" s="17"/>
      <c r="BR49" s="1">
        <v>100.0</v>
      </c>
      <c r="BS49" s="31">
        <f>-10-10-20</f>
        <v>-40.0</v>
      </c>
    </row>
    <row r="50" spans="8:8">
      <c r="A50" s="16" t="s">
        <v>259</v>
      </c>
      <c r="B50" s="1">
        <f>SUM(C50:BU50)</f>
        <v>35.0</v>
      </c>
      <c r="E50" s="1">
        <f>220-5-5-5-5-5</f>
        <v>195.0</v>
      </c>
      <c r="G50" s="1">
        <v>30.0</v>
      </c>
      <c r="H50" s="1">
        <f>40-10-10</f>
        <v>20.0</v>
      </c>
      <c r="I50" s="1">
        <v>-15.0</v>
      </c>
      <c r="K50" s="1">
        <f>-55-20</f>
        <v>-75.0</v>
      </c>
      <c r="N50" s="1">
        <v>-10.0</v>
      </c>
      <c r="O50" s="1">
        <f>-10-20</f>
        <v>-30.0</v>
      </c>
      <c r="P50" s="1">
        <v>-30.0</v>
      </c>
      <c r="T50" s="1">
        <f>15-5</f>
        <v>10.0</v>
      </c>
      <c r="U50" s="1">
        <f>-55-5</f>
        <v>-60.0</v>
      </c>
      <c r="W50" s="1">
        <v>-5.0</v>
      </c>
      <c r="X50" s="1"/>
      <c r="Y50" s="1">
        <v>-5.0</v>
      </c>
      <c r="AA50" s="1">
        <v>-5.0</v>
      </c>
      <c r="AB50" s="1">
        <f>-5-5</f>
        <v>-10.0</v>
      </c>
      <c r="AC50" s="1">
        <v>-5.0</v>
      </c>
      <c r="AD50" s="1">
        <v>-20.0</v>
      </c>
      <c r="AH50" s="1">
        <v>70.0</v>
      </c>
      <c r="AI50" s="1">
        <v>-5.0</v>
      </c>
      <c r="AJ50" s="1">
        <v>-5.0</v>
      </c>
      <c r="AL50" s="1">
        <v>-20.0</v>
      </c>
      <c r="AM50" s="1">
        <f>60-5-10-5-20</f>
        <v>20.0</v>
      </c>
      <c r="AP50" s="1">
        <v>-5.0</v>
      </c>
      <c r="AQ50" s="1">
        <f>-5-10</f>
        <v>-15.0</v>
      </c>
      <c r="AS50" s="1">
        <v>-10.0</v>
      </c>
      <c r="AV50" s="1">
        <f>-5+200-5</f>
        <v>190.0</v>
      </c>
      <c r="AW50" s="1">
        <v>-10.0</v>
      </c>
      <c r="AY50" s="1">
        <v>-5.0</v>
      </c>
      <c r="AZ50" s="1">
        <f>-10-5</f>
        <v>-15.0</v>
      </c>
      <c r="BA50" s="1">
        <v>-10.0</v>
      </c>
      <c r="BF50" s="1">
        <f>-5-5</f>
        <v>-10.0</v>
      </c>
      <c r="BG50" s="17">
        <v>-20.0</v>
      </c>
      <c r="BH50" s="17">
        <v>-25.0</v>
      </c>
      <c r="BI50" s="17"/>
      <c r="BJ50" s="17"/>
      <c r="BK50" s="17"/>
      <c r="BL50" s="17"/>
      <c r="BM50" s="17"/>
      <c r="BN50" s="17"/>
      <c r="BO50" s="17"/>
      <c r="BP50" s="17"/>
      <c r="BQ50" s="1">
        <v>-5.0</v>
      </c>
      <c r="BR50" s="1">
        <f>-5-10-10</f>
        <v>-25.0</v>
      </c>
      <c r="BS50" s="32">
        <f>-10-5-10-20</f>
        <v>-45.0</v>
      </c>
    </row>
    <row r="51" spans="8:8">
      <c r="A51" s="16" t="s">
        <v>189</v>
      </c>
      <c r="B51" s="1">
        <f>SUM(C51:BU51)</f>
        <v>0.0</v>
      </c>
      <c r="C51" s="1">
        <v>200.0</v>
      </c>
      <c r="D51" s="1">
        <v>-5.0</v>
      </c>
      <c r="E51" s="1">
        <v>-20.0</v>
      </c>
      <c r="H51" s="1">
        <v>-20.0</v>
      </c>
      <c r="I51" s="1">
        <v>-20.0</v>
      </c>
      <c r="L51" s="1">
        <v>-20.0</v>
      </c>
      <c r="O51" s="1">
        <v>-10.0</v>
      </c>
      <c r="R51" s="1">
        <v>-10.0</v>
      </c>
      <c r="U51" s="1"/>
      <c r="AA51" s="1">
        <v>-10.0</v>
      </c>
      <c r="AF51" s="1">
        <v>-20.0</v>
      </c>
      <c r="AK51" s="1">
        <v>-20.0</v>
      </c>
      <c r="AO51" s="1">
        <v>-15.0</v>
      </c>
      <c r="AQ51" s="1">
        <v>-20.0</v>
      </c>
      <c r="AY51" s="1">
        <v>-10.0</v>
      </c>
      <c r="BG51" s="17"/>
      <c r="BH51" s="17"/>
      <c r="BI51" s="17"/>
      <c r="BJ51" s="17">
        <v>-10.0</v>
      </c>
      <c r="BK51" s="17">
        <v>10.0</v>
      </c>
      <c r="BL51" s="17"/>
      <c r="BM51" s="17"/>
      <c r="BN51" s="17"/>
      <c r="BO51" s="17"/>
      <c r="BP51" s="17"/>
    </row>
    <row r="52" spans="8:8">
      <c r="A52" s="16" t="s">
        <v>275</v>
      </c>
      <c r="B52" s="1">
        <f>SUM(C52:BU52)</f>
        <v>0.0</v>
      </c>
      <c r="C52" s="1"/>
      <c r="D52" s="1"/>
      <c r="E52" s="1"/>
      <c r="H52" s="1"/>
      <c r="I52" s="1"/>
      <c r="L52" s="1"/>
      <c r="O52" s="1"/>
      <c r="R52" s="1"/>
      <c r="U52" s="1"/>
      <c r="AA52" s="1"/>
      <c r="AF52" s="1"/>
      <c r="AK52" s="1"/>
      <c r="AO52" s="1"/>
      <c r="AQ52" s="1"/>
      <c r="AY52" s="1"/>
      <c r="BG52" s="17"/>
      <c r="BH52" s="17"/>
      <c r="BI52" s="17"/>
      <c r="BJ52" s="17">
        <v>-10.0</v>
      </c>
      <c r="BK52" s="17"/>
      <c r="BL52" s="17"/>
      <c r="BM52" s="17"/>
      <c r="BN52" s="17"/>
      <c r="BO52" s="17"/>
      <c r="BP52" s="17"/>
      <c r="BQ52" s="1">
        <v>10.0</v>
      </c>
    </row>
    <row r="53" spans="8:8" ht="16.25" hidden="1">
      <c r="A53" s="16" t="s">
        <v>235</v>
      </c>
      <c r="B53" s="1">
        <f>SUM(C53:BU53)</f>
        <v>15.0</v>
      </c>
      <c r="C53" s="1">
        <v>20.0</v>
      </c>
      <c r="D53" s="1">
        <v>-5.0</v>
      </c>
      <c r="I53" s="1"/>
      <c r="K53" s="1"/>
      <c r="M53" s="1"/>
      <c r="R53" s="1"/>
      <c r="S53" s="1"/>
      <c r="T53" s="1"/>
      <c r="V53" s="1"/>
      <c r="X53" s="1"/>
      <c r="AA53" s="1"/>
      <c r="AC53" s="1"/>
      <c r="AE53" s="1"/>
      <c r="AF53" s="1"/>
      <c r="AG53" s="1"/>
      <c r="AJ53" s="1"/>
      <c r="AK53" s="1"/>
      <c r="AM53" s="1"/>
      <c r="BG53" s="17"/>
      <c r="BH53" s="17"/>
      <c r="BI53" s="17"/>
      <c r="BJ53" s="17"/>
      <c r="BK53" s="17"/>
      <c r="BL53" s="17"/>
      <c r="BM53" s="17"/>
      <c r="BN53" s="17"/>
      <c r="BO53" s="17"/>
      <c r="BP53" s="17"/>
    </row>
    <row r="54" spans="8:8" s="33" ht="16.25" customFormat="1">
      <c r="A54" s="34" t="s">
        <v>221</v>
      </c>
      <c r="B54" s="1">
        <f>SUM(C54:BU54)</f>
        <v>115.0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80.0</v>
      </c>
      <c r="AD54" s="2"/>
      <c r="AE54" s="2">
        <f>-10-50</f>
        <v>-60.0</v>
      </c>
      <c r="AF54" s="2">
        <v>-10.0</v>
      </c>
      <c r="AG54" s="2">
        <v>40.0</v>
      </c>
      <c r="AH54" s="2">
        <f>-10+40-10-10</f>
        <v>10.0</v>
      </c>
      <c r="AI54" s="2">
        <v>-10.0</v>
      </c>
      <c r="AJ54" s="2">
        <v>-10.0</v>
      </c>
      <c r="AK54" s="2">
        <f>-10-10-10-10</f>
        <v>-40.0</v>
      </c>
      <c r="AL54" s="2">
        <v>50.0</v>
      </c>
      <c r="AM54" s="2">
        <f>-10-10-10-10</f>
        <v>-40.0</v>
      </c>
      <c r="AN54" s="2"/>
      <c r="AO54" s="2">
        <v>-5.0</v>
      </c>
      <c r="AP54" s="2">
        <v>-5.0</v>
      </c>
      <c r="AQ54" s="2"/>
      <c r="AR54" s="2">
        <v>70.0</v>
      </c>
      <c r="AS54" s="2">
        <v>-10.0</v>
      </c>
      <c r="AT54" s="2"/>
      <c r="AU54" s="2"/>
      <c r="AV54" s="2">
        <v>-10.0</v>
      </c>
      <c r="AW54" s="2">
        <v>-50.0</v>
      </c>
      <c r="AX54" s="2"/>
      <c r="AY54" s="2">
        <f>-5+5</f>
        <v>0.0</v>
      </c>
      <c r="AZ54" s="2"/>
      <c r="BA54" s="2"/>
      <c r="BB54" s="2"/>
      <c r="BC54" s="2"/>
      <c r="BD54" s="2"/>
      <c r="BE54" s="2"/>
      <c r="BF54" s="2"/>
      <c r="BG54" s="35"/>
      <c r="BH54" s="35"/>
      <c r="BI54" s="35">
        <v>-10.0</v>
      </c>
      <c r="BJ54" s="35"/>
      <c r="BK54" s="35">
        <v>45.0</v>
      </c>
      <c r="BL54" s="35"/>
      <c r="BM54" s="35"/>
      <c r="BN54" s="35"/>
      <c r="BO54" s="35">
        <v>-10.0</v>
      </c>
      <c r="BP54" s="35"/>
      <c r="BQ54" s="2">
        <f>50-10-10</f>
        <v>30.0</v>
      </c>
      <c r="BR54" s="2">
        <f>-10-10</f>
        <v>-20.0</v>
      </c>
      <c r="BS54" s="2">
        <f>-10+90</f>
        <v>80.0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8:8" s="19" ht="16.25" customFormat="1">
      <c r="A55" s="20" t="s">
        <v>192</v>
      </c>
      <c r="B55" s="1">
        <f>SUM(C55:BU55)</f>
        <v>-75.0</v>
      </c>
      <c r="C55" s="21">
        <v>150.0</v>
      </c>
      <c r="D55" s="21">
        <v>-5.0</v>
      </c>
      <c r="E55" s="21"/>
      <c r="F55" s="21"/>
      <c r="G55" s="21"/>
      <c r="H55" s="21">
        <v>-20.0</v>
      </c>
      <c r="I55" s="21"/>
      <c r="J55" s="21">
        <v>-20.0</v>
      </c>
      <c r="K55" s="21"/>
      <c r="L55" s="21">
        <v>-20.0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>
        <v>-50.0</v>
      </c>
      <c r="AD55" s="21"/>
      <c r="AE55" s="21"/>
      <c r="AF55" s="21">
        <v>-15.0</v>
      </c>
      <c r="AG55" s="21"/>
      <c r="AH55" s="21"/>
      <c r="AI55" s="21"/>
      <c r="AJ55" s="21"/>
      <c r="AK55" s="21">
        <v>-20.0</v>
      </c>
      <c r="AL55" s="21">
        <v>-10.0</v>
      </c>
      <c r="AM55" s="21"/>
      <c r="AN55" s="21"/>
      <c r="AO55" s="21"/>
      <c r="AP55" s="21"/>
      <c r="AQ55" s="21"/>
      <c r="AR55" s="21">
        <v>-30.0</v>
      </c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>
        <v>-5.0</v>
      </c>
      <c r="BE55" s="21"/>
      <c r="BF55" s="21">
        <v>-10.0</v>
      </c>
      <c r="BG55" s="22"/>
      <c r="BH55" s="22"/>
      <c r="BI55" s="22"/>
      <c r="BJ55" s="22">
        <v>-20.0</v>
      </c>
      <c r="BK55" s="22"/>
      <c r="BL55" s="22"/>
      <c r="BM55" s="22"/>
      <c r="BN55" s="22"/>
      <c r="BO55" s="22"/>
      <c r="BP55" s="22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</row>
    <row r="56" spans="8:8">
      <c r="A56" s="16" t="s">
        <v>214</v>
      </c>
      <c r="B56" s="1">
        <f>SUM(C56:BU56)</f>
        <v>0.0</v>
      </c>
      <c r="C56" s="1">
        <v>250.0</v>
      </c>
      <c r="D56" s="1">
        <v>-5.0</v>
      </c>
      <c r="E56" s="1">
        <f>-20-5</f>
        <v>-25.0</v>
      </c>
      <c r="G56" s="1"/>
      <c r="H56" s="1">
        <v>-20.0</v>
      </c>
      <c r="I56" s="1">
        <v>-20.0</v>
      </c>
      <c r="L56" s="1">
        <v>-20.0</v>
      </c>
      <c r="M56" s="1">
        <v>-15.0</v>
      </c>
      <c r="R56" s="1"/>
      <c r="U56" s="1">
        <f>-20-20</f>
        <v>-40.0</v>
      </c>
      <c r="V56" s="1"/>
      <c r="W56" s="1"/>
      <c r="AA56" s="1"/>
      <c r="AB56" s="1">
        <v>-10.0</v>
      </c>
      <c r="AG56" s="1"/>
      <c r="AH56" s="1">
        <v>-20.0</v>
      </c>
      <c r="AI56" s="1"/>
      <c r="AP56" s="1">
        <v>-15.0</v>
      </c>
      <c r="AR56" s="1">
        <v>-30.0</v>
      </c>
      <c r="BA56" s="1">
        <v>-25.0</v>
      </c>
      <c r="BF56" s="1">
        <v>-10.0</v>
      </c>
      <c r="BG56" s="17"/>
      <c r="BH56" s="17">
        <v>-15.0</v>
      </c>
      <c r="BI56" s="17"/>
      <c r="BJ56" s="17"/>
      <c r="BK56" s="17"/>
      <c r="BL56" s="17"/>
      <c r="BM56" s="17"/>
      <c r="BN56" s="17"/>
      <c r="BO56" s="17">
        <v>50.0</v>
      </c>
      <c r="BP56" s="17"/>
      <c r="BS56" s="1">
        <v>-30.0</v>
      </c>
    </row>
    <row r="57" spans="8:8">
      <c r="A57" s="16" t="s">
        <v>229</v>
      </c>
      <c r="B57" s="1">
        <f>SUM(C57:BU57)</f>
        <v>45.0</v>
      </c>
      <c r="C57" s="1">
        <v>50.0</v>
      </c>
      <c r="D57" s="1">
        <v>-5.0</v>
      </c>
      <c r="K57" s="1"/>
      <c r="L57" s="1"/>
      <c r="M57" s="1"/>
      <c r="P57" s="1"/>
      <c r="AD57" s="1"/>
      <c r="AF57" s="1"/>
      <c r="AG57" s="1"/>
      <c r="AH57" s="1"/>
      <c r="AI57" s="1"/>
      <c r="AO57" s="1"/>
      <c r="AQ57" s="1"/>
      <c r="BG57" s="17"/>
      <c r="BH57" s="17"/>
      <c r="BI57" s="17"/>
      <c r="BJ57" s="17"/>
      <c r="BK57" s="17"/>
      <c r="BL57" s="17"/>
      <c r="BM57" s="17"/>
      <c r="BN57" s="17"/>
      <c r="BO57" s="17"/>
      <c r="BP57" s="17"/>
    </row>
    <row r="58" spans="8:8">
      <c r="A58" s="16" t="s">
        <v>220</v>
      </c>
      <c r="B58" s="1">
        <f>SUM(C58:BU58)</f>
        <v>15.0</v>
      </c>
      <c r="C58" s="1">
        <v>20.0</v>
      </c>
      <c r="D58" s="1">
        <v>-5.0</v>
      </c>
      <c r="K58" s="1"/>
      <c r="R58" s="1"/>
      <c r="S58" s="1"/>
      <c r="X58" s="1"/>
      <c r="AA58" s="1"/>
      <c r="AC58" s="1"/>
      <c r="AG58" s="1"/>
      <c r="AR58" s="1"/>
      <c r="BG58" s="17"/>
      <c r="BH58" s="17"/>
      <c r="BI58" s="17"/>
      <c r="BJ58" s="17"/>
      <c r="BK58" s="17"/>
      <c r="BL58" s="17"/>
      <c r="BM58" s="17"/>
      <c r="BN58" s="17"/>
      <c r="BO58" s="17"/>
      <c r="BP58" s="17"/>
    </row>
    <row r="59" spans="8:8">
      <c r="A59" s="16" t="s">
        <v>195</v>
      </c>
      <c r="B59" s="1">
        <f>SUM(C59:BU59)</f>
        <v>0.0</v>
      </c>
      <c r="C59" s="1">
        <v>150.0</v>
      </c>
      <c r="D59" s="1">
        <v>-5.0</v>
      </c>
      <c r="G59" s="1"/>
      <c r="I59" s="1">
        <v>-20.0</v>
      </c>
      <c r="K59" s="1">
        <v>-20.0</v>
      </c>
      <c r="L59" s="1">
        <v>-20.0</v>
      </c>
      <c r="M59" s="1">
        <v>-5.0</v>
      </c>
      <c r="N59" s="1">
        <v>-20.0</v>
      </c>
      <c r="P59" s="1"/>
      <c r="Q59" s="1">
        <v>-20.0</v>
      </c>
      <c r="R59" s="1">
        <v>-10.0</v>
      </c>
      <c r="S59" s="1"/>
      <c r="T59" s="1">
        <f>200-50</f>
        <v>150.0</v>
      </c>
      <c r="V59" s="1"/>
      <c r="W59" s="1">
        <v>-20.0</v>
      </c>
      <c r="X59" s="1"/>
      <c r="AA59" s="1"/>
      <c r="AB59" s="1">
        <v>-20.0</v>
      </c>
      <c r="AD59" s="1">
        <v>-10.0</v>
      </c>
      <c r="AE59" s="1"/>
      <c r="AG59" s="1">
        <f>-20-20</f>
        <v>-40.0</v>
      </c>
      <c r="AI59" s="1">
        <v>-20.0</v>
      </c>
      <c r="AK59" s="1">
        <f>-20-20</f>
        <v>-40.0</v>
      </c>
      <c r="AM59" s="1">
        <v>-20.0</v>
      </c>
      <c r="AP59" s="1">
        <v>-30.0</v>
      </c>
      <c r="AV59" s="1">
        <v>-25.0</v>
      </c>
      <c r="AZ59" s="1">
        <v>-10.0</v>
      </c>
      <c r="BA59" s="1">
        <v>-20.0</v>
      </c>
      <c r="BB59" s="1">
        <v>100.0</v>
      </c>
      <c r="BE59" s="1">
        <v>-10.0</v>
      </c>
      <c r="BF59" s="1">
        <v>-10.0</v>
      </c>
      <c r="BG59" s="17"/>
      <c r="BH59" s="17">
        <v>-5.0</v>
      </c>
      <c r="BI59" s="17"/>
      <c r="BJ59" s="17">
        <v>-20.0</v>
      </c>
      <c r="BK59" s="17">
        <v>20.0</v>
      </c>
      <c r="BL59" s="17"/>
      <c r="BM59" s="17"/>
      <c r="BN59" s="17"/>
      <c r="BO59" s="17"/>
      <c r="BP59" s="17"/>
    </row>
    <row r="60" spans="8:8">
      <c r="A60" s="36" t="s">
        <v>200</v>
      </c>
      <c r="B60" s="1">
        <f>SUM(C60:BU60)</f>
        <v>0.0</v>
      </c>
      <c r="H60" s="1">
        <v>-10.0</v>
      </c>
      <c r="U60" s="1">
        <v>10.0</v>
      </c>
      <c r="W60" s="1"/>
      <c r="X60" s="1"/>
      <c r="BG60" s="17"/>
      <c r="BH60" s="17"/>
      <c r="BI60" s="17"/>
      <c r="BJ60" s="17"/>
      <c r="BK60" s="17"/>
      <c r="BL60" s="17"/>
      <c r="BM60" s="17"/>
      <c r="BN60" s="17"/>
      <c r="BO60" s="17"/>
      <c r="BP60" s="17"/>
    </row>
    <row r="61" spans="8:8">
      <c r="A61" s="16" t="s">
        <v>231</v>
      </c>
      <c r="B61" s="1">
        <f>SUM(C61:BU61)</f>
        <v>10.0</v>
      </c>
      <c r="C61" s="1">
        <v>20.0</v>
      </c>
      <c r="D61" s="1">
        <v>-5.0</v>
      </c>
      <c r="M61" s="1">
        <v>-5.0</v>
      </c>
      <c r="BG61" s="17"/>
      <c r="BH61" s="17"/>
      <c r="BI61" s="17"/>
      <c r="BJ61" s="17"/>
      <c r="BK61" s="17"/>
      <c r="BL61" s="17"/>
      <c r="BM61" s="17"/>
      <c r="BN61" s="17"/>
      <c r="BO61" s="17"/>
      <c r="BP61" s="17"/>
    </row>
    <row r="62" spans="8:8">
      <c r="A62" s="16" t="s">
        <v>211</v>
      </c>
      <c r="B62" s="1">
        <f>SUM(C62:BU62)</f>
        <v>0.0</v>
      </c>
      <c r="C62" s="1">
        <v>20.0</v>
      </c>
      <c r="D62" s="1">
        <v>-5.0</v>
      </c>
      <c r="E62" s="1">
        <v>-5.0</v>
      </c>
      <c r="G62" s="1">
        <v>-10.0</v>
      </c>
      <c r="AF62" s="1"/>
      <c r="AJ62" s="1"/>
      <c r="BG62" s="17"/>
      <c r="BH62" s="17"/>
      <c r="BI62" s="17"/>
      <c r="BJ62" s="17"/>
      <c r="BK62" s="17"/>
      <c r="BL62" s="17"/>
      <c r="BM62" s="17"/>
      <c r="BN62" s="17"/>
      <c r="BO62" s="17"/>
      <c r="BP62" s="17"/>
    </row>
    <row r="63" spans="8:8">
      <c r="A63" s="16" t="s">
        <v>270</v>
      </c>
      <c r="B63" s="1">
        <f>SUM(C63:BU63)</f>
        <v>130.0</v>
      </c>
      <c r="C63" s="1"/>
      <c r="D63" s="1"/>
      <c r="E63" s="1"/>
      <c r="G63" s="1"/>
      <c r="AF63" s="1"/>
      <c r="AJ63" s="1">
        <v>100.0</v>
      </c>
      <c r="AM63" s="1">
        <v>-10.0</v>
      </c>
      <c r="AN63" s="1">
        <v>100.0</v>
      </c>
      <c r="AP63" s="1">
        <v>-10.0</v>
      </c>
      <c r="AW63" s="1">
        <v>-10.0</v>
      </c>
      <c r="AZ63" s="1">
        <v>-10.0</v>
      </c>
      <c r="BD63" s="1">
        <v>-10.0</v>
      </c>
      <c r="BG63" s="17">
        <v>-10.0</v>
      </c>
      <c r="BH63" s="17"/>
      <c r="BI63" s="17">
        <v>-10.0</v>
      </c>
      <c r="BJ63" s="17"/>
      <c r="BK63" s="17"/>
      <c r="BL63" s="17"/>
      <c r="BM63" s="17"/>
      <c r="BN63" s="17"/>
      <c r="BO63" s="17"/>
      <c r="BP63" s="17"/>
    </row>
    <row r="64" spans="8:8">
      <c r="A64" s="16" t="s">
        <v>210</v>
      </c>
      <c r="B64" s="1">
        <f>SUM(C64:BU64)</f>
        <v>0.0</v>
      </c>
      <c r="F64" s="1"/>
      <c r="G64" s="1"/>
      <c r="BG64" s="17"/>
      <c r="BH64" s="17"/>
      <c r="BI64" s="17"/>
      <c r="BJ64" s="17"/>
      <c r="BK64" s="17"/>
      <c r="BL64" s="17"/>
      <c r="BM64" s="17"/>
      <c r="BN64" s="17"/>
      <c r="BO64" s="17"/>
      <c r="BP64" s="17"/>
    </row>
    <row r="65" spans="8:8">
      <c r="A65" s="16" t="s">
        <v>247</v>
      </c>
      <c r="B65" s="1">
        <f>SUM(C65:BU65)</f>
        <v>10.0</v>
      </c>
      <c r="C65" s="1">
        <v>20.0</v>
      </c>
      <c r="D65" s="1">
        <v>-5.0</v>
      </c>
      <c r="E65" s="1">
        <v>-15.0</v>
      </c>
      <c r="M65" s="1">
        <v>-5.0</v>
      </c>
      <c r="P65" s="1">
        <v>-20.0</v>
      </c>
      <c r="S65" s="1">
        <v>115.0</v>
      </c>
      <c r="W65" s="1">
        <v>-10.0</v>
      </c>
      <c r="X65" s="1">
        <v>-50.0</v>
      </c>
      <c r="AC65" s="1">
        <f>-5-5</f>
        <v>-10.0</v>
      </c>
      <c r="AD65" s="1">
        <v>-10.0</v>
      </c>
      <c r="BG65" s="17"/>
      <c r="BH65" s="17"/>
      <c r="BI65" s="17"/>
      <c r="BJ65" s="17"/>
      <c r="BK65" s="17"/>
      <c r="BL65" s="17"/>
      <c r="BM65" s="17"/>
      <c r="BN65" s="17"/>
      <c r="BO65" s="17"/>
      <c r="BP65" s="17"/>
    </row>
    <row r="66" spans="8:8">
      <c r="A66" s="16" t="s">
        <v>244</v>
      </c>
      <c r="B66" s="1">
        <f>SUM(C66:BU66)</f>
        <v>-13.299999999999997</v>
      </c>
      <c r="G66" s="1">
        <f>100-15-20</f>
        <v>65.0</v>
      </c>
      <c r="I66" s="1">
        <f>-20-20</f>
        <v>-40.0</v>
      </c>
      <c r="K66" s="1">
        <v>-15.0</v>
      </c>
      <c r="L66" s="1">
        <v>-20.0</v>
      </c>
      <c r="N66" s="1">
        <f>-20-10</f>
        <v>-30.0</v>
      </c>
      <c r="O66" s="1">
        <v>-15.0</v>
      </c>
      <c r="S66" s="1">
        <v>20.0</v>
      </c>
      <c r="V66" s="1"/>
      <c r="Z66" s="1"/>
      <c r="AD66" s="1">
        <f>-10+100</f>
        <v>90.0</v>
      </c>
      <c r="AE66" s="1">
        <v>-10.0</v>
      </c>
      <c r="AG66" s="1">
        <v>-15.0</v>
      </c>
      <c r="AH66" s="1">
        <f>-10-5</f>
        <v>-15.0</v>
      </c>
      <c r="AI66" s="1">
        <f>-15+14</f>
        <v>-1.0</v>
      </c>
      <c r="AJ66" s="1">
        <v>-14.0</v>
      </c>
      <c r="AM66" s="1">
        <f>-15-20</f>
        <v>-35.0</v>
      </c>
      <c r="AN66" s="1">
        <v>100.0</v>
      </c>
      <c r="AO66" s="1">
        <v>-15.0</v>
      </c>
      <c r="AQ66" s="1">
        <v>-20.0</v>
      </c>
      <c r="AS66" s="1">
        <v>-20.0</v>
      </c>
      <c r="BB66" s="1">
        <v>100.0</v>
      </c>
      <c r="BD66" s="1">
        <v>-23.3</v>
      </c>
      <c r="BF66" s="1">
        <v>-20.0</v>
      </c>
      <c r="BG66" s="17">
        <v>-30.0</v>
      </c>
      <c r="BH66" s="17"/>
      <c r="BI66" s="17">
        <v>-10.0</v>
      </c>
      <c r="BJ66" s="17">
        <v>-10.0</v>
      </c>
      <c r="BK66" s="17"/>
      <c r="BL66" s="17"/>
      <c r="BM66" s="17"/>
      <c r="BN66" s="17"/>
      <c r="BO66" s="17"/>
      <c r="BP66" s="17"/>
      <c r="BR66" s="1">
        <f>-10-10</f>
        <v>-20.0</v>
      </c>
      <c r="BS66" s="1">
        <v>-10.0</v>
      </c>
    </row>
    <row r="67" spans="8:8">
      <c r="A67" s="27" t="s">
        <v>218</v>
      </c>
      <c r="B67" s="1">
        <f>SUM(C67:BU67)</f>
        <v>5.0</v>
      </c>
      <c r="C67" s="1">
        <v>150.0</v>
      </c>
      <c r="D67" s="1">
        <v>-5.0</v>
      </c>
      <c r="G67" s="1"/>
      <c r="H67" s="1">
        <v>-10.0</v>
      </c>
      <c r="I67" s="1"/>
      <c r="J67" s="1">
        <v>-10.0</v>
      </c>
      <c r="K67" s="1">
        <v>-20.0</v>
      </c>
      <c r="M67" s="1"/>
      <c r="N67" s="1"/>
      <c r="O67" s="1">
        <v>-20.0</v>
      </c>
      <c r="Q67" s="1"/>
      <c r="R67" s="1">
        <v>-10.0</v>
      </c>
      <c r="T67" s="1">
        <v>-10.0</v>
      </c>
      <c r="V67" s="1"/>
      <c r="AA67" s="1">
        <v>-20.0</v>
      </c>
      <c r="AB67" s="1">
        <v>-20.0</v>
      </c>
      <c r="AD67" s="1">
        <v>-10.0</v>
      </c>
      <c r="AE67" s="1"/>
      <c r="AF67" s="1">
        <v>-10.0</v>
      </c>
      <c r="AG67" s="1"/>
      <c r="AH67" s="1"/>
      <c r="AK67" s="1">
        <v>-20.0</v>
      </c>
      <c r="AM67" s="1">
        <f>-170-10-15</f>
        <v>-195.0</v>
      </c>
      <c r="AN67" s="1">
        <v>200.0</v>
      </c>
      <c r="AO67" s="1">
        <v>-5.0</v>
      </c>
      <c r="AQ67" s="1">
        <v>-10.0</v>
      </c>
      <c r="AR67" s="1">
        <v>-10.0</v>
      </c>
      <c r="AS67" s="1">
        <f>-20-10</f>
        <v>-30.0</v>
      </c>
      <c r="AV67" s="1">
        <f>30+50</f>
        <v>80.0</v>
      </c>
      <c r="BA67" s="1">
        <f>30-10</f>
        <v>20.0</v>
      </c>
      <c r="BD67" s="1">
        <v>-10.0</v>
      </c>
      <c r="BE67" s="1">
        <v>-10.0</v>
      </c>
      <c r="BG67" s="17">
        <v>-10.0</v>
      </c>
      <c r="BH67" s="17"/>
      <c r="BI67" s="17"/>
      <c r="BJ67" s="17">
        <v>30.0</v>
      </c>
      <c r="BK67" s="17"/>
      <c r="BL67" s="17"/>
      <c r="BM67" s="17"/>
      <c r="BN67" s="17"/>
      <c r="BO67" s="17"/>
      <c r="BP67" s="17"/>
      <c r="BS67" s="1">
        <f>-10-10-10</f>
        <v>-30.0</v>
      </c>
    </row>
    <row r="68" spans="8:8">
      <c r="A68" s="16" t="s">
        <v>230</v>
      </c>
      <c r="B68" s="1">
        <f>SUM(C68:BU68)</f>
        <v>0.0</v>
      </c>
      <c r="D68" s="1"/>
      <c r="G68" s="1"/>
      <c r="I68" s="1"/>
      <c r="K68" s="1"/>
      <c r="R68" s="1"/>
      <c r="V68" s="1"/>
      <c r="W68" s="1"/>
      <c r="X68" s="1"/>
      <c r="AE68" s="1"/>
      <c r="AG68" s="1"/>
      <c r="AK68" s="1"/>
      <c r="AP68" s="1"/>
      <c r="AX68" s="1" t="s">
        <v>272</v>
      </c>
      <c r="BG68" s="17"/>
      <c r="BH68" s="17"/>
      <c r="BI68" s="17"/>
      <c r="BJ68" s="17"/>
      <c r="BK68" s="17"/>
      <c r="BL68" s="17"/>
      <c r="BM68" s="17"/>
      <c r="BN68" s="17"/>
      <c r="BO68" s="17"/>
      <c r="BP68" s="17"/>
    </row>
    <row r="69" spans="8:8">
      <c r="A69" s="16" t="s">
        <v>258</v>
      </c>
      <c r="B69" s="1">
        <f>SUM(C69:BU69)</f>
        <v>30.0</v>
      </c>
      <c r="C69" s="1">
        <v>200.0</v>
      </c>
      <c r="E69" s="1">
        <v>-10.0</v>
      </c>
      <c r="H69" s="1">
        <f>-20-10</f>
        <v>-30.0</v>
      </c>
      <c r="I69" s="1">
        <v>-20.0</v>
      </c>
      <c r="K69" s="1">
        <v>-30.0</v>
      </c>
      <c r="M69" s="1">
        <v>-10.0</v>
      </c>
      <c r="N69" s="1">
        <f>-10-5-15</f>
        <v>-30.0</v>
      </c>
      <c r="O69" s="1">
        <v>-20.0</v>
      </c>
      <c r="P69" s="1">
        <f>-30-10</f>
        <v>-40.0</v>
      </c>
      <c r="Q69" s="1">
        <f>-10-10</f>
        <v>-20.0</v>
      </c>
      <c r="U69" s="1">
        <f>100-10</f>
        <v>90.0</v>
      </c>
      <c r="W69" s="1">
        <v>-10.0</v>
      </c>
      <c r="Y69" s="1">
        <v>-10.0</v>
      </c>
      <c r="AA69" s="1">
        <v>-10.0</v>
      </c>
      <c r="AB69" s="1">
        <v>-30.0</v>
      </c>
      <c r="AD69" s="1">
        <f>100-40-10</f>
        <v>50.0</v>
      </c>
      <c r="AE69" s="1">
        <v>-10.0</v>
      </c>
      <c r="AF69" s="1">
        <v>-10.0</v>
      </c>
      <c r="AG69" s="1">
        <v>-20.0</v>
      </c>
      <c r="AJ69" s="1">
        <v>-10.0</v>
      </c>
      <c r="AK69" s="1">
        <v>-10.0</v>
      </c>
      <c r="AL69" s="1">
        <f>-10+50</f>
        <v>40.0</v>
      </c>
      <c r="AM69" s="1">
        <f>-10-10-10</f>
        <v>-30.0</v>
      </c>
      <c r="AN69" s="1">
        <v>200.0</v>
      </c>
      <c r="AO69" s="1">
        <f>-10-15</f>
        <v>-25.0</v>
      </c>
      <c r="AP69" s="1">
        <f>-10-5</f>
        <v>-15.0</v>
      </c>
      <c r="AQ69" s="1">
        <v>-5.0</v>
      </c>
      <c r="AV69" s="1">
        <v>-10.0</v>
      </c>
      <c r="AX69" s="1">
        <v>-158.0</v>
      </c>
      <c r="AY69" s="1">
        <v>-5.0</v>
      </c>
      <c r="AZ69" s="1">
        <f>-7-10+60</f>
        <v>43.0</v>
      </c>
      <c r="BA69" s="1">
        <v>-10.0</v>
      </c>
      <c r="BD69" s="1">
        <v>-10.0</v>
      </c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R69" s="1">
        <f>-10-5</f>
        <v>-15.0</v>
      </c>
      <c r="BS69" s="1">
        <f>-10+50-5-5-10</f>
        <v>20.0</v>
      </c>
    </row>
    <row r="70" spans="8:8">
      <c r="A70" s="37" t="s">
        <v>252</v>
      </c>
      <c r="B70" s="1">
        <f>SUM(C70:BU70)</f>
        <v>0.0</v>
      </c>
      <c r="D70" s="1"/>
      <c r="S70" s="1"/>
      <c r="AA70" s="1"/>
      <c r="AB70" s="1"/>
      <c r="AF70" s="1"/>
      <c r="AG70" s="1"/>
      <c r="AO70" s="1"/>
      <c r="AR70" s="1"/>
      <c r="BG70" s="17"/>
      <c r="BH70" s="17"/>
      <c r="BI70" s="17"/>
      <c r="BJ70" s="17"/>
      <c r="BK70" s="17"/>
      <c r="BL70" s="17"/>
      <c r="BM70" s="17"/>
      <c r="BN70" s="17"/>
      <c r="BO70" s="17"/>
      <c r="BP70" s="17"/>
    </row>
    <row r="71" spans="8:8">
      <c r="A71" s="16" t="s">
        <v>212</v>
      </c>
      <c r="B71" s="1">
        <f>SUM(C71:BU71)</f>
        <v>30.0</v>
      </c>
      <c r="C71" s="1">
        <v>350.0</v>
      </c>
      <c r="G71" s="1"/>
      <c r="H71" s="1">
        <v>-20.0</v>
      </c>
      <c r="J71" s="1">
        <v>-70.0</v>
      </c>
      <c r="L71" s="1">
        <v>-20.0</v>
      </c>
      <c r="R71" s="1">
        <f>-20+14</f>
        <v>-6.0</v>
      </c>
      <c r="T71" s="1"/>
      <c r="W71" s="1"/>
      <c r="X71" s="1">
        <v>-50.0</v>
      </c>
      <c r="Y71" s="1">
        <v>-20.0</v>
      </c>
      <c r="AA71" s="1">
        <v>-20.0</v>
      </c>
      <c r="AB71" s="1">
        <v>-20.0</v>
      </c>
      <c r="AE71" s="1">
        <v>-20.0</v>
      </c>
      <c r="AG71" s="1">
        <v>-50.0</v>
      </c>
      <c r="AJ71" s="1">
        <v>-24.0</v>
      </c>
      <c r="AM71" s="1">
        <f>-20-20</f>
        <v>-40.0</v>
      </c>
      <c r="AP71" s="1">
        <v>-20.0</v>
      </c>
      <c r="AQ71" s="1">
        <v>-20.0</v>
      </c>
      <c r="AR71" s="1">
        <v>-20.0</v>
      </c>
      <c r="AS71" s="1">
        <v>-50.0</v>
      </c>
      <c r="AT71" s="1">
        <v>100.0</v>
      </c>
      <c r="BG71" s="17"/>
      <c r="BH71" s="17">
        <v>-20.0</v>
      </c>
      <c r="BI71" s="17"/>
      <c r="BJ71" s="17"/>
      <c r="BK71" s="17"/>
      <c r="BL71" s="17">
        <v>100.0</v>
      </c>
      <c r="BM71" s="17"/>
      <c r="BN71" s="17"/>
      <c r="BO71" s="17"/>
      <c r="BP71" s="17"/>
      <c r="BS71" s="1">
        <f>-20-10</f>
        <v>-30.0</v>
      </c>
    </row>
    <row r="72" spans="8:8">
      <c r="A72" s="16" t="s">
        <v>241</v>
      </c>
      <c r="B72" s="1">
        <f>SUM(C72:BU72)</f>
        <v>35.0</v>
      </c>
      <c r="C72" s="1">
        <v>20.0</v>
      </c>
      <c r="D72" s="1">
        <v>-5.0</v>
      </c>
      <c r="G72" s="1">
        <v>-10.0</v>
      </c>
      <c r="X72" s="1">
        <f>100-50</f>
        <v>50.0</v>
      </c>
      <c r="AF72" s="1">
        <v>-5.0</v>
      </c>
      <c r="AG72" s="1"/>
      <c r="AI72" s="1">
        <v>-5.0</v>
      </c>
      <c r="AY72" s="1">
        <v>-10.0</v>
      </c>
      <c r="BG72" s="17"/>
      <c r="BH72" s="17"/>
      <c r="BI72" s="17"/>
      <c r="BJ72" s="17"/>
      <c r="BK72" s="17"/>
      <c r="BL72" s="17"/>
      <c r="BM72" s="17"/>
      <c r="BN72" s="17"/>
      <c r="BO72" s="17"/>
      <c r="BP72" s="17"/>
    </row>
    <row r="73" spans="8:8">
      <c r="A73" s="16" t="s">
        <v>205</v>
      </c>
      <c r="B73" s="1">
        <f>SUM(C73:BU73)</f>
        <v>0.0</v>
      </c>
      <c r="C73" s="1">
        <v>170.0</v>
      </c>
      <c r="D73" s="1">
        <v>-5.0</v>
      </c>
      <c r="E73" s="1">
        <f>-20-20</f>
        <v>-40.0</v>
      </c>
      <c r="G73" s="1">
        <v>-20.0</v>
      </c>
      <c r="I73" s="1">
        <v>-20.0</v>
      </c>
      <c r="K73" s="1">
        <v>-10.0</v>
      </c>
      <c r="N73" s="1">
        <v>-20.0</v>
      </c>
      <c r="O73" s="1">
        <v>-20.0</v>
      </c>
      <c r="P73" s="1">
        <f>-10-20</f>
        <v>-30.0</v>
      </c>
      <c r="Q73" s="1">
        <v>-30.0</v>
      </c>
      <c r="R73" s="1">
        <v>-10.0</v>
      </c>
      <c r="W73" s="1">
        <v>-10.0</v>
      </c>
      <c r="X73" s="1">
        <f>100-50</f>
        <v>50.0</v>
      </c>
      <c r="AA73" s="1">
        <v>-10.0</v>
      </c>
      <c r="AC73" s="1">
        <v>-10.0</v>
      </c>
      <c r="AD73" s="1">
        <v>-10.0</v>
      </c>
      <c r="AE73" s="1">
        <v>-10.0</v>
      </c>
      <c r="AG73" s="1">
        <v>-20.0</v>
      </c>
      <c r="AI73" s="1">
        <v>-20.0</v>
      </c>
      <c r="AO73" s="1">
        <v>-20.0</v>
      </c>
      <c r="AP73" s="1">
        <v>-20.0</v>
      </c>
      <c r="AR73" s="1">
        <v>-10.0</v>
      </c>
      <c r="AT73" s="1">
        <v>100.0</v>
      </c>
      <c r="BG73" s="17">
        <v>40.0</v>
      </c>
      <c r="BH73" s="17">
        <v>-15.0</v>
      </c>
      <c r="BI73" s="17"/>
      <c r="BJ73" s="17">
        <v>-10.0</v>
      </c>
      <c r="BK73" s="17"/>
      <c r="BL73" s="17"/>
      <c r="BM73" s="17"/>
      <c r="BN73" s="17"/>
      <c r="BO73" s="17"/>
      <c r="BP73" s="17"/>
      <c r="BS73" s="1">
        <v>10.0</v>
      </c>
    </row>
    <row r="74" spans="8:8">
      <c r="A74" s="16" t="s">
        <v>216</v>
      </c>
      <c r="B74" s="1">
        <f>SUM(C74:BU74)</f>
        <v>1.7000000000000028</v>
      </c>
      <c r="C74" s="1">
        <v>220.0</v>
      </c>
      <c r="D74" s="1">
        <v>-5.0</v>
      </c>
      <c r="E74" s="1">
        <v>-10.0</v>
      </c>
      <c r="F74" s="1"/>
      <c r="G74" s="1">
        <v>-10.0</v>
      </c>
      <c r="H74" s="1">
        <v>-5.0</v>
      </c>
      <c r="I74" s="1">
        <v>-20.0</v>
      </c>
      <c r="J74" s="1">
        <v>-10.0</v>
      </c>
      <c r="K74" s="1">
        <v>-10.0</v>
      </c>
      <c r="L74" s="1">
        <v>-20.0</v>
      </c>
      <c r="M74" s="1">
        <v>-15.0</v>
      </c>
      <c r="N74" s="1">
        <v>-10.0</v>
      </c>
      <c r="O74" s="1">
        <v>-10.0</v>
      </c>
      <c r="P74" s="1">
        <f>-5-10</f>
        <v>-15.0</v>
      </c>
      <c r="Q74" s="1">
        <v>-10.0</v>
      </c>
      <c r="R74" s="1"/>
      <c r="T74" s="1">
        <v>-10.0</v>
      </c>
      <c r="U74" s="1">
        <v>-5.0</v>
      </c>
      <c r="V74" s="1"/>
      <c r="W74" s="1"/>
      <c r="X74" s="1">
        <f>200-50</f>
        <v>150.0</v>
      </c>
      <c r="AA74" s="1">
        <v>-5.0</v>
      </c>
      <c r="AD74" s="1">
        <v>-10.0</v>
      </c>
      <c r="AE74" s="1">
        <v>-10.0</v>
      </c>
      <c r="AF74" s="1">
        <v>-5.0</v>
      </c>
      <c r="AG74" s="1"/>
      <c r="AH74" s="1"/>
      <c r="AJ74" s="1">
        <v>-10.0</v>
      </c>
      <c r="AK74" s="1">
        <v>-20.0</v>
      </c>
      <c r="AM74" s="1">
        <f>-15-10-30-20</f>
        <v>-75.0</v>
      </c>
      <c r="AO74" s="1"/>
      <c r="AP74" s="1">
        <v>-10.0</v>
      </c>
      <c r="AQ74" s="1">
        <f>-5-5</f>
        <v>-10.0</v>
      </c>
      <c r="AR74" s="1">
        <v>-20.0</v>
      </c>
      <c r="AS74" s="1">
        <f>-10-10</f>
        <v>-20.0</v>
      </c>
      <c r="AV74" s="1">
        <v>-10.0</v>
      </c>
      <c r="AW74" s="1">
        <v>-10.0</v>
      </c>
      <c r="AY74" s="1">
        <f>100-10-5</f>
        <v>85.0</v>
      </c>
      <c r="AZ74" s="1">
        <v>-10.0</v>
      </c>
      <c r="BA74" s="1">
        <f>-15-10-5</f>
        <v>-30.0</v>
      </c>
      <c r="BD74" s="1">
        <v>-13.3</v>
      </c>
      <c r="BF74" s="1">
        <v>-10.0</v>
      </c>
      <c r="BG74" s="17">
        <v>-10.0</v>
      </c>
      <c r="BH74" s="17">
        <v>90.0</v>
      </c>
      <c r="BI74" s="17">
        <v>-20.0</v>
      </c>
      <c r="BJ74" s="17"/>
      <c r="BK74" s="17"/>
      <c r="BL74" s="17"/>
      <c r="BM74" s="17"/>
      <c r="BN74" s="17"/>
      <c r="BO74" s="17"/>
      <c r="BP74" s="17"/>
      <c r="BR74" s="1">
        <f>-15-10-5-10</f>
        <v>-40.0</v>
      </c>
      <c r="BS74" s="1">
        <f>-10-5-5-10</f>
        <v>-30.0</v>
      </c>
    </row>
    <row r="75" spans="8:8">
      <c r="A75" s="16" t="s">
        <v>204</v>
      </c>
      <c r="B75" s="1">
        <f>SUM(C75:BU75)</f>
        <v>0.0</v>
      </c>
      <c r="C75" s="1">
        <v>100.0</v>
      </c>
      <c r="D75" s="1">
        <v>-5.0</v>
      </c>
      <c r="E75" s="1">
        <v>-20.0</v>
      </c>
      <c r="G75" s="1"/>
      <c r="H75" s="1">
        <v>-20.0</v>
      </c>
      <c r="I75" s="1"/>
      <c r="J75" s="1">
        <v>-20.0</v>
      </c>
      <c r="L75" s="1"/>
      <c r="P75" s="1"/>
      <c r="R75" s="1"/>
      <c r="T75" s="1">
        <v>-20.0</v>
      </c>
      <c r="V75" s="1"/>
      <c r="W75" s="1"/>
      <c r="X75" s="1"/>
      <c r="AA75" s="1">
        <v>-10.0</v>
      </c>
      <c r="AB75" s="1"/>
      <c r="AD75" s="1"/>
      <c r="AF75" s="1">
        <v>100.0</v>
      </c>
      <c r="AG75" s="1"/>
      <c r="AJ75" s="1"/>
      <c r="AM75" s="1">
        <v>-10.0</v>
      </c>
      <c r="AP75" s="1">
        <v>-20.0</v>
      </c>
      <c r="AR75" s="1">
        <v>-10.0</v>
      </c>
      <c r="AW75" s="1">
        <v>-10.0</v>
      </c>
      <c r="BD75" s="1">
        <v>-10.0</v>
      </c>
      <c r="BF75" s="1">
        <v>-10.0</v>
      </c>
      <c r="BG75" s="17"/>
      <c r="BH75" s="17"/>
      <c r="BI75" s="17">
        <v>-20.0</v>
      </c>
      <c r="BJ75" s="17"/>
      <c r="BK75" s="17"/>
      <c r="BL75" s="17"/>
      <c r="BM75" s="17"/>
      <c r="BN75" s="17"/>
      <c r="BO75" s="17"/>
      <c r="BP75" s="17"/>
      <c r="BS75" s="38">
        <v>-15.0</v>
      </c>
    </row>
    <row r="76" spans="8:8">
      <c r="A76" s="16" t="s">
        <v>194</v>
      </c>
      <c r="B76" s="1">
        <f>SUM(C76:BU76)</f>
        <v>-10.0</v>
      </c>
      <c r="C76" s="1">
        <v>220.0</v>
      </c>
      <c r="G76" s="1"/>
      <c r="H76" s="1">
        <v>-20.0</v>
      </c>
      <c r="J76" s="1">
        <v>-20.0</v>
      </c>
      <c r="M76" s="1"/>
      <c r="O76" s="1">
        <v>-10.0</v>
      </c>
      <c r="R76" s="1"/>
      <c r="T76" s="1"/>
      <c r="V76" s="1"/>
      <c r="W76" s="1"/>
      <c r="Y76" s="1">
        <v>-100.0</v>
      </c>
      <c r="AA76" s="1"/>
      <c r="AB76" s="1">
        <v>-30.0</v>
      </c>
      <c r="AD76" s="1"/>
      <c r="AH76" s="1">
        <v>-20.0</v>
      </c>
      <c r="AJ76" s="1">
        <v>-10.0</v>
      </c>
      <c r="AL76" s="1">
        <v>-20.0</v>
      </c>
      <c r="AR76" s="1">
        <v>-20.0</v>
      </c>
      <c r="AW76" s="1">
        <f>150-80</f>
        <v>70.0</v>
      </c>
      <c r="AY76" s="1">
        <v>-10.0</v>
      </c>
      <c r="AZ76" s="1">
        <v>-10.0</v>
      </c>
      <c r="BD76" s="1">
        <v>-10.0</v>
      </c>
      <c r="BF76" s="1">
        <v>-10.0</v>
      </c>
      <c r="BG76" s="17">
        <v>10.0</v>
      </c>
      <c r="BH76" s="17"/>
      <c r="BI76" s="17">
        <v>-10.0</v>
      </c>
      <c r="BJ76" s="17"/>
      <c r="BK76" s="17"/>
      <c r="BL76" s="17"/>
      <c r="BM76" s="17"/>
      <c r="BN76" s="17"/>
      <c r="BO76" s="17"/>
      <c r="BP76" s="17"/>
      <c r="BS76" s="1">
        <v>-10.0</v>
      </c>
    </row>
    <row r="77" spans="8:8" ht="23.5" customHeight="1">
      <c r="A77" s="16" t="s">
        <v>198</v>
      </c>
      <c r="B77" s="1">
        <f>SUM(C77:BU77)</f>
        <v>0.0</v>
      </c>
      <c r="C77" s="1"/>
      <c r="D77" s="1"/>
      <c r="G77" s="1"/>
      <c r="I77" s="1"/>
      <c r="L77" s="1"/>
      <c r="N77" s="1"/>
      <c r="R77" s="1"/>
      <c r="T77" s="1"/>
      <c r="V77" s="1"/>
      <c r="BG77" s="17"/>
      <c r="BH77" s="17"/>
      <c r="BI77" s="17"/>
      <c r="BJ77" s="17"/>
      <c r="BK77" s="17"/>
      <c r="BL77" s="17"/>
      <c r="BM77" s="17"/>
      <c r="BN77" s="17"/>
      <c r="BO77" s="17"/>
      <c r="BP77" s="17"/>
    </row>
    <row r="78" spans="8:8">
      <c r="A78" s="16" t="s">
        <v>238</v>
      </c>
      <c r="B78" s="1">
        <f>SUM(C78:BU78)</f>
        <v>60.0</v>
      </c>
      <c r="C78" s="1">
        <v>120.0</v>
      </c>
      <c r="D78" s="1">
        <v>-5.0</v>
      </c>
      <c r="K78" s="1">
        <v>-20.0</v>
      </c>
      <c r="Q78" s="1">
        <v>-15.0</v>
      </c>
      <c r="S78" s="1">
        <v>200.0</v>
      </c>
      <c r="AA78" s="1">
        <v>-20.0</v>
      </c>
      <c r="AB78" s="1">
        <v>-20.0</v>
      </c>
      <c r="AF78" s="1">
        <v>-20.0</v>
      </c>
      <c r="AG78" s="1">
        <v>-20.0</v>
      </c>
      <c r="AK78" s="1">
        <v>-20.0</v>
      </c>
      <c r="AL78" s="1">
        <v>-20.0</v>
      </c>
      <c r="AM78" s="1">
        <v>-20.0</v>
      </c>
      <c r="AP78" s="1">
        <v>-10.0</v>
      </c>
      <c r="AQ78" s="1">
        <v>-20.0</v>
      </c>
      <c r="AR78" s="1">
        <v>-10.0</v>
      </c>
      <c r="AV78" s="1">
        <v>-20.0</v>
      </c>
      <c r="AW78" s="1">
        <v>-10.0</v>
      </c>
      <c r="AZ78" s="1">
        <v>-10.0</v>
      </c>
      <c r="BA78" s="1">
        <v>-10.0</v>
      </c>
      <c r="BE78" s="1">
        <v>-10.0</v>
      </c>
      <c r="BF78" s="1">
        <v>-10.0</v>
      </c>
      <c r="BG78" s="17">
        <v>-20.0</v>
      </c>
      <c r="BH78" s="17"/>
      <c r="BI78" s="17">
        <v>-10.0</v>
      </c>
      <c r="BJ78" s="17"/>
      <c r="BK78" s="17"/>
      <c r="BL78" s="17"/>
      <c r="BM78" s="17">
        <v>100.0</v>
      </c>
      <c r="BN78" s="17"/>
      <c r="BO78" s="17"/>
      <c r="BP78" s="17"/>
      <c r="BR78" s="1">
        <v>-20.0</v>
      </c>
      <c r="BS78" s="1">
        <v>-20.0</v>
      </c>
    </row>
    <row r="79" spans="8:8">
      <c r="A79" s="16" t="s">
        <v>260</v>
      </c>
      <c r="B79" s="1">
        <f>SUM(C79:BU79)</f>
        <v>0.0</v>
      </c>
      <c r="BG79" s="17"/>
      <c r="BH79" s="17"/>
      <c r="BI79" s="17"/>
      <c r="BJ79" s="17"/>
      <c r="BK79" s="17"/>
      <c r="BL79" s="17"/>
      <c r="BM79" s="17"/>
      <c r="BN79" s="17"/>
      <c r="BO79" s="17"/>
      <c r="BP79" s="17"/>
    </row>
    <row r="80" spans="8:8">
      <c r="A80" s="16" t="s">
        <v>227</v>
      </c>
      <c r="B80" s="1">
        <f>SUM(C80:BU80)</f>
        <v>0.0</v>
      </c>
      <c r="D80" s="1"/>
      <c r="G80" s="1"/>
      <c r="I80" s="1"/>
      <c r="M80" s="1"/>
      <c r="N80" s="1"/>
      <c r="P80" s="1"/>
      <c r="R80" s="1"/>
      <c r="T80" s="1"/>
      <c r="V80" s="1"/>
      <c r="W80" s="1"/>
      <c r="X80" s="1"/>
      <c r="AJ80" s="1"/>
      <c r="BG80" s="17"/>
      <c r="BH80" s="17"/>
      <c r="BI80" s="17"/>
      <c r="BJ80" s="17"/>
      <c r="BK80" s="17"/>
      <c r="BL80" s="17"/>
      <c r="BM80" s="17"/>
      <c r="BN80" s="17"/>
      <c r="BO80" s="17"/>
      <c r="BP80" s="17"/>
    </row>
    <row r="81" spans="8:8">
      <c r="A81" s="3"/>
      <c r="B81" s="1"/>
      <c r="L81" s="1">
        <v>-660.0</v>
      </c>
      <c r="BG81" s="17"/>
      <c r="BH81" s="17"/>
      <c r="BI81" s="17"/>
      <c r="BJ81" s="17"/>
      <c r="BK81" s="17"/>
      <c r="BL81" s="17"/>
      <c r="BM81" s="17"/>
      <c r="BN81" s="17"/>
      <c r="BO81" s="17"/>
      <c r="BP81" s="17"/>
    </row>
    <row r="82" spans="8:8">
      <c r="A82" s="3"/>
      <c r="B82" s="1"/>
      <c r="L82" s="1">
        <v>-20.0</v>
      </c>
      <c r="AG82" s="1"/>
      <c r="BG82" s="17"/>
      <c r="BH82" s="17"/>
      <c r="BI82" s="17"/>
      <c r="BJ82" s="17"/>
      <c r="BK82" s="17"/>
      <c r="BL82" s="17"/>
      <c r="BM82" s="17"/>
      <c r="BN82" s="17"/>
      <c r="BO82" s="17"/>
      <c r="BP82" s="17"/>
    </row>
    <row r="83" spans="8:8">
      <c r="A83" s="3"/>
      <c r="B83" s="1"/>
      <c r="AB83" s="1"/>
      <c r="AN83" s="1"/>
      <c r="BG83" s="17"/>
      <c r="BH83" s="17"/>
      <c r="BI83" s="17"/>
      <c r="BJ83" s="17"/>
      <c r="BK83" s="17"/>
      <c r="BL83" s="17"/>
      <c r="BM83" s="17"/>
      <c r="BN83" s="17"/>
      <c r="BO83" s="17"/>
      <c r="BP83" s="17"/>
    </row>
    <row r="84" spans="8:8">
      <c r="A84" s="3"/>
      <c r="B84" s="1"/>
      <c r="BG84" s="17"/>
      <c r="BH84" s="17"/>
      <c r="BI84" s="17"/>
      <c r="BJ84" s="17"/>
      <c r="BK84" s="17"/>
      <c r="BL84" s="17"/>
      <c r="BM84" s="17"/>
      <c r="BN84" s="17"/>
      <c r="BO84" s="17"/>
      <c r="BP84" s="17"/>
    </row>
    <row r="85" spans="8:8">
      <c r="A85" s="3"/>
      <c r="B85" s="1"/>
      <c r="AE85" s="1"/>
      <c r="AN85" s="1"/>
      <c r="BG85" s="17"/>
      <c r="BH85" s="17"/>
      <c r="BI85" s="17"/>
      <c r="BJ85" s="17"/>
      <c r="BK85" s="17"/>
      <c r="BL85" s="17"/>
      <c r="BM85" s="17"/>
      <c r="BN85" s="17"/>
      <c r="BO85" s="17"/>
      <c r="BP85" s="17"/>
    </row>
    <row r="86" spans="8:8">
      <c r="A86" s="3"/>
      <c r="B86" s="1"/>
      <c r="P86" s="1"/>
      <c r="BG86" s="17"/>
      <c r="BH86" s="17"/>
      <c r="BI86" s="17"/>
      <c r="BJ86" s="17"/>
      <c r="BK86" s="17"/>
      <c r="BL86" s="17"/>
      <c r="BM86" s="17"/>
      <c r="BN86" s="17"/>
      <c r="BO86" s="17"/>
      <c r="BP86" s="17"/>
    </row>
    <row r="87" spans="8:8">
      <c r="A87" s="6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</row>
    <row r="88" spans="8:8">
      <c r="A88" s="6"/>
      <c r="B88" s="1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</row>
    <row r="89" spans="8:8">
      <c r="A89" s="10"/>
      <c r="B89" s="1"/>
      <c r="S89" s="1"/>
      <c r="V89" s="1"/>
      <c r="W89" s="1"/>
      <c r="X89" s="1"/>
      <c r="AA89" s="1"/>
      <c r="AB89" s="1"/>
      <c r="AE89" s="1"/>
      <c r="AF89" s="1"/>
      <c r="AG89" s="1"/>
      <c r="AL89" s="1"/>
      <c r="BG89" s="17"/>
      <c r="BH89" s="17"/>
      <c r="BI89" s="17"/>
      <c r="BJ89" s="17"/>
      <c r="BK89" s="17"/>
      <c r="BL89" s="17"/>
      <c r="BM89" s="17"/>
      <c r="BN89" s="17"/>
      <c r="BO89" s="17"/>
      <c r="BP89" s="17"/>
    </row>
    <row r="90" spans="8:8">
      <c r="A90" s="41"/>
      <c r="B90" s="1"/>
      <c r="W90" s="1"/>
      <c r="AP90" s="1"/>
      <c r="BG90" s="17"/>
      <c r="BH90" s="17"/>
      <c r="BI90" s="17"/>
      <c r="BJ90" s="17"/>
      <c r="BK90" s="17"/>
      <c r="BL90" s="17"/>
      <c r="BM90" s="17"/>
      <c r="BN90" s="17"/>
      <c r="BO90" s="17"/>
      <c r="BP90" s="17"/>
    </row>
    <row r="91" spans="8:8">
      <c r="A91" s="41"/>
      <c r="B91" s="1">
        <f>SUM(C91:BM91)</f>
        <v>0.0</v>
      </c>
      <c r="W91" s="1"/>
      <c r="AJ91" s="1"/>
      <c r="BG91" s="17"/>
      <c r="BH91" s="17"/>
      <c r="BI91" s="17"/>
      <c r="BJ91" s="17"/>
      <c r="BK91" s="17"/>
      <c r="BL91" s="17"/>
      <c r="BM91" s="17"/>
      <c r="BN91" s="17"/>
      <c r="BO91" s="17"/>
      <c r="BP91" s="17"/>
    </row>
    <row r="92" spans="8:8">
      <c r="A92" s="41"/>
      <c r="B92" s="1">
        <f>SUM(C92:BM92)</f>
        <v>0.0</v>
      </c>
      <c r="W92" s="1"/>
      <c r="AP92" s="1"/>
      <c r="BG92" s="17"/>
      <c r="BH92" s="17"/>
      <c r="BI92" s="17"/>
      <c r="BJ92" s="17"/>
      <c r="BK92" s="17"/>
      <c r="BL92" s="17"/>
      <c r="BM92" s="17"/>
      <c r="BN92" s="17"/>
      <c r="BO92" s="17"/>
      <c r="BP92" s="17"/>
    </row>
    <row r="93" spans="8:8">
      <c r="A93" s="41"/>
      <c r="B93" s="1">
        <f>SUM(C93:BM93)</f>
        <v>0.0</v>
      </c>
      <c r="W93" s="1"/>
      <c r="AB93" s="1"/>
      <c r="BG93" s="17"/>
      <c r="BH93" s="17"/>
      <c r="BI93" s="17"/>
      <c r="BJ93" s="17"/>
      <c r="BK93" s="17"/>
      <c r="BL93" s="17"/>
      <c r="BM93" s="17"/>
      <c r="BN93" s="17"/>
      <c r="BO93" s="17"/>
      <c r="BP93" s="17"/>
    </row>
    <row r="94" spans="8:8">
      <c r="A94" s="41"/>
      <c r="B94" s="1">
        <f>SUM(C94:BM94)</f>
        <v>0.0</v>
      </c>
      <c r="W94" s="1"/>
      <c r="AB94" s="1"/>
      <c r="BG94" s="17"/>
      <c r="BH94" s="17"/>
      <c r="BI94" s="17"/>
      <c r="BJ94" s="17"/>
      <c r="BK94" s="17"/>
      <c r="BL94" s="17"/>
      <c r="BM94" s="17"/>
      <c r="BN94" s="17"/>
      <c r="BO94" s="17"/>
      <c r="BP94" s="17"/>
    </row>
    <row r="95" spans="8:8">
      <c r="B95" s="1">
        <f>SUM(C95:BM95)</f>
        <v>0.0</v>
      </c>
      <c r="BG95" s="17"/>
      <c r="BH95" s="17"/>
      <c r="BI95" s="17"/>
      <c r="BJ95" s="17"/>
      <c r="BK95" s="17"/>
      <c r="BL95" s="17"/>
      <c r="BM95" s="17"/>
      <c r="BN95" s="17"/>
      <c r="BO95" s="17"/>
      <c r="BP95" s="17"/>
    </row>
    <row r="96" spans="8:8">
      <c r="B96" s="1">
        <f>SUM(C96:BM96)</f>
        <v>0.0</v>
      </c>
      <c r="BG96" s="17"/>
      <c r="BH96" s="17"/>
      <c r="BI96" s="17"/>
      <c r="BJ96" s="17"/>
      <c r="BK96" s="17"/>
      <c r="BL96" s="17"/>
      <c r="BM96" s="17"/>
      <c r="BN96" s="17"/>
      <c r="BO96" s="17"/>
      <c r="BP96" s="17"/>
    </row>
    <row r="97" spans="8:8">
      <c r="B97" s="1">
        <f>SUM(C97:BM97)</f>
        <v>0.0</v>
      </c>
      <c r="BG97" s="17"/>
      <c r="BH97" s="17"/>
      <c r="BI97" s="17"/>
      <c r="BJ97" s="17"/>
      <c r="BK97" s="17"/>
      <c r="BL97" s="17"/>
      <c r="BM97" s="17"/>
      <c r="BN97" s="17"/>
      <c r="BO97" s="17"/>
      <c r="BP97" s="17"/>
    </row>
    <row r="98" spans="8:8">
      <c r="B98" s="1">
        <f>SUM(C98:BM98)</f>
        <v>0.0</v>
      </c>
      <c r="BG98" s="17"/>
      <c r="BH98" s="17"/>
      <c r="BI98" s="17"/>
      <c r="BJ98" s="17"/>
      <c r="BK98" s="17"/>
      <c r="BL98" s="17"/>
      <c r="BM98" s="17"/>
      <c r="BN98" s="17"/>
      <c r="BO98" s="17"/>
      <c r="BP98" s="17"/>
    </row>
    <row r="99" spans="8:8">
      <c r="B99" s="1">
        <f>SUM(C99:BM99)</f>
        <v>0.0</v>
      </c>
      <c r="Y99" s="1"/>
      <c r="BG99" s="17"/>
      <c r="BH99" s="17"/>
      <c r="BI99" s="17"/>
      <c r="BJ99" s="17"/>
      <c r="BK99" s="17"/>
      <c r="BL99" s="17"/>
      <c r="BM99" s="17"/>
      <c r="BN99" s="17"/>
      <c r="BO99" s="17"/>
      <c r="BP99" s="17"/>
    </row>
    <row r="100" spans="8:8"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</row>
  </sheetData>
  <pageMargins left="0.7" right="0.7" top="0.75" bottom="0.75" header="0.3" footer="0.3"/>
  <pageSetup paperSize="0" scale="270" orientation="landscape"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9"/>
  <sheetViews>
    <sheetView workbookViewId="0">
      <selection activeCell="D10" sqref="D10"/>
    </sheetView>
  </sheetViews>
  <sheetFormatPr defaultRowHeight="16.25" defaultColWidth="10"/>
  <sheetData>
    <row r="1" spans="8:8">
      <c r="A1" s="15" t="s">
        <v>279</v>
      </c>
      <c r="B1" s="15" t="s">
        <v>280</v>
      </c>
      <c r="C1" s="15" t="s">
        <v>281</v>
      </c>
      <c r="D1" s="30"/>
    </row>
    <row r="2" spans="8:8" s="42" ht="16.25" customFormat="1">
      <c r="A2" s="43" t="s">
        <v>282</v>
      </c>
      <c r="B2" s="43" t="s">
        <v>283</v>
      </c>
      <c r="C2" s="43" t="s">
        <v>284</v>
      </c>
      <c r="D2" s="44"/>
    </row>
    <row r="3" spans="8:8">
      <c r="A3" s="15" t="s">
        <v>285</v>
      </c>
      <c r="B3" s="15" t="s">
        <v>286</v>
      </c>
      <c r="C3" s="15" t="s">
        <v>287</v>
      </c>
      <c r="D3" s="30"/>
    </row>
    <row r="4" spans="8:8" s="42" ht="16.25" customFormat="1">
      <c r="A4" s="43" t="s">
        <v>288</v>
      </c>
      <c r="B4" s="43" t="s">
        <v>289</v>
      </c>
      <c r="C4" s="43" t="s">
        <v>290</v>
      </c>
      <c r="D4" s="44"/>
    </row>
    <row r="5" spans="8:8" s="42" ht="16.25" customFormat="1">
      <c r="A5" s="43" t="s">
        <v>291</v>
      </c>
      <c r="B5" s="43" t="s">
        <v>292</v>
      </c>
      <c r="C5" s="43" t="s">
        <v>293</v>
      </c>
      <c r="D5" s="44"/>
    </row>
    <row r="6" spans="8:8" s="42" ht="16.25" customFormat="1">
      <c r="A6" s="43" t="s">
        <v>294</v>
      </c>
      <c r="B6" s="43" t="s">
        <v>295</v>
      </c>
      <c r="C6" s="43" t="s">
        <v>296</v>
      </c>
      <c r="D6" s="44"/>
    </row>
    <row r="7" spans="8:8" s="42" ht="16.25" customFormat="1">
      <c r="A7" s="43" t="s">
        <v>297</v>
      </c>
      <c r="B7" s="43" t="s">
        <v>298</v>
      </c>
      <c r="C7" s="43" t="s">
        <v>299</v>
      </c>
      <c r="D7" s="44"/>
    </row>
    <row r="8" spans="8:8">
      <c r="A8" s="43" t="s">
        <v>300</v>
      </c>
      <c r="B8" s="43" t="s">
        <v>301</v>
      </c>
      <c r="C8" s="43" t="s">
        <v>302</v>
      </c>
      <c r="D8" s="29"/>
    </row>
    <row r="9" spans="8:8" s="42" ht="16.25" customFormat="1">
      <c r="A9" s="43" t="s">
        <v>303</v>
      </c>
      <c r="B9" s="43" t="s">
        <v>304</v>
      </c>
      <c r="C9" s="43" t="s">
        <v>305</v>
      </c>
      <c r="D9" s="44"/>
    </row>
    <row r="10" spans="8:8">
      <c r="A10" s="43" t="s">
        <v>306</v>
      </c>
      <c r="B10" s="43" t="s">
        <v>307</v>
      </c>
      <c r="C10" s="43" t="s">
        <v>308</v>
      </c>
      <c r="D10" s="29"/>
    </row>
    <row r="11" spans="8:8">
      <c r="A11" s="15" t="s">
        <v>309</v>
      </c>
      <c r="B11" s="15" t="s">
        <v>310</v>
      </c>
      <c r="C11" s="15" t="s">
        <v>311</v>
      </c>
      <c r="D11" s="30"/>
    </row>
    <row r="12" spans="8:8" s="42" ht="16.25" customFormat="1">
      <c r="A12" s="43" t="s">
        <v>312</v>
      </c>
      <c r="B12" s="43" t="s">
        <v>313</v>
      </c>
      <c r="C12" s="43" t="s">
        <v>314</v>
      </c>
      <c r="D12" s="44"/>
    </row>
    <row r="13" spans="8:8" s="42" ht="16.25" customFormat="1">
      <c r="A13" s="43" t="s">
        <v>315</v>
      </c>
      <c r="B13" s="43" t="s">
        <v>316</v>
      </c>
      <c r="C13" s="43" t="s">
        <v>317</v>
      </c>
      <c r="D13" s="44"/>
    </row>
    <row r="14" spans="8:8" s="42" ht="16.25" customFormat="1">
      <c r="A14" s="43" t="s">
        <v>318</v>
      </c>
      <c r="B14" s="43" t="s">
        <v>319</v>
      </c>
      <c r="C14" s="43" t="s">
        <v>320</v>
      </c>
      <c r="D14" s="44"/>
    </row>
    <row r="15" spans="8:8" s="42" ht="16.25" customFormat="1">
      <c r="A15" s="43" t="s">
        <v>321</v>
      </c>
      <c r="B15" s="43" t="s">
        <v>322</v>
      </c>
      <c r="C15" s="43" t="s">
        <v>323</v>
      </c>
      <c r="D15" s="44"/>
    </row>
    <row r="16" spans="8:8">
      <c r="A16" s="43" t="s">
        <v>324</v>
      </c>
      <c r="B16" s="43" t="s">
        <v>325</v>
      </c>
      <c r="C16" s="43" t="s">
        <v>326</v>
      </c>
      <c r="D16" s="29"/>
    </row>
    <row r="17" spans="8:8">
      <c r="A17" s="45" t="s">
        <v>327</v>
      </c>
      <c r="B17" s="45" t="s">
        <v>328</v>
      </c>
      <c r="C17" s="45" t="s">
        <v>329</v>
      </c>
      <c r="D17" s="46"/>
    </row>
    <row r="18" spans="8:8">
      <c r="A18" s="43" t="s">
        <v>330</v>
      </c>
      <c r="B18" s="43" t="s">
        <v>331</v>
      </c>
      <c r="C18" s="43" t="s">
        <v>332</v>
      </c>
      <c r="D18" s="29"/>
    </row>
    <row r="19" spans="8:8">
      <c r="A19" s="43" t="s">
        <v>333</v>
      </c>
      <c r="B19" s="43" t="s">
        <v>334</v>
      </c>
      <c r="C19" s="43" t="s">
        <v>335</v>
      </c>
      <c r="D19" s="29"/>
    </row>
    <row r="20" spans="8:8">
      <c r="A20" s="43" t="s">
        <v>336</v>
      </c>
      <c r="B20" s="43" t="s">
        <v>337</v>
      </c>
      <c r="C20" s="43" t="s">
        <v>338</v>
      </c>
      <c r="D20" s="29"/>
    </row>
    <row r="21" spans="8:8">
      <c r="A21" s="43" t="s">
        <v>339</v>
      </c>
      <c r="B21" s="43" t="s">
        <v>340</v>
      </c>
      <c r="C21" s="43" t="s">
        <v>341</v>
      </c>
      <c r="D21" s="29"/>
    </row>
    <row r="22" spans="8:8">
      <c r="A22" s="15" t="s">
        <v>342</v>
      </c>
      <c r="B22" s="15" t="s">
        <v>343</v>
      </c>
      <c r="C22" s="15" t="s">
        <v>344</v>
      </c>
      <c r="D22" s="30"/>
    </row>
    <row r="23" spans="8:8">
      <c r="A23" s="43" t="s">
        <v>345</v>
      </c>
      <c r="B23" s="43" t="s">
        <v>346</v>
      </c>
      <c r="C23" s="43" t="s">
        <v>347</v>
      </c>
      <c r="D23" s="29"/>
    </row>
    <row r="24" spans="8:8">
      <c r="A24" s="43" t="s">
        <v>348</v>
      </c>
      <c r="B24" s="43" t="s">
        <v>349</v>
      </c>
      <c r="C24" s="43" t="s">
        <v>350</v>
      </c>
      <c r="D24" s="29"/>
    </row>
    <row r="25" spans="8:8">
      <c r="A25" s="43" t="s">
        <v>351</v>
      </c>
      <c r="B25" s="43" t="s">
        <v>352</v>
      </c>
      <c r="C25" s="43" t="s">
        <v>353</v>
      </c>
      <c r="D25" s="29"/>
    </row>
    <row r="26" spans="8:8">
      <c r="A26" s="43" t="s">
        <v>354</v>
      </c>
      <c r="B26" s="43" t="s">
        <v>355</v>
      </c>
      <c r="C26" s="43" t="s">
        <v>356</v>
      </c>
      <c r="D26" s="29"/>
    </row>
    <row r="27" spans="8:8">
      <c r="A27" s="43" t="s">
        <v>357</v>
      </c>
      <c r="B27" s="43" t="s">
        <v>358</v>
      </c>
      <c r="C27" s="43" t="s">
        <v>359</v>
      </c>
      <c r="D27" s="29"/>
    </row>
    <row r="28" spans="8:8">
      <c r="A28" s="46" t="s">
        <v>360</v>
      </c>
      <c r="B28" s="46">
        <v>-15.0</v>
      </c>
      <c r="C28" s="46"/>
      <c r="D28" s="46"/>
    </row>
    <row r="29" spans="8:8" s="47" ht="16.25" customFormat="1">
      <c r="A29" s="48" t="s">
        <v>361</v>
      </c>
      <c r="B29" s="48">
        <v>-15.0</v>
      </c>
      <c r="C29" s="48"/>
      <c r="D29" s="48"/>
    </row>
  </sheetData>
  <pageMargins left="0.7" right="0.7" top="0.75" bottom="0.75" header="0.3" footer="0.3"/>
  <pageSetup paperSize="0" scale="27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5</dc:creator>
  <dcterms:created xsi:type="dcterms:W3CDTF">2013-05-08T02:19:10Z</dcterms:created>
  <dcterms:modified xsi:type="dcterms:W3CDTF">2019-01-18T00:42:21Z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</Properties>
</file>