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xiang\Documents\GitHub\pythonScripts\"/>
    </mc:Choice>
  </mc:AlternateContent>
  <xr:revisionPtr revIDLastSave="0" documentId="13_ncr:1_{0003E158-E3AD-4091-84AD-2C6720F8F75E}" xr6:coauthVersionLast="47" xr6:coauthVersionMax="47" xr10:uidLastSave="{00000000-0000-0000-0000-000000000000}"/>
  <bookViews>
    <workbookView xWindow="-108" yWindow="-108" windowWidth="23256" windowHeight="12576" activeTab="1" xr2:uid="{00000000-000D-0000-FFFF-FFFF00000000}"/>
  </bookViews>
  <sheets>
    <sheet name="债券数据" sheetId="4" r:id="rId1"/>
    <sheet name="基金数据" sheetId="3" r:id="rId2"/>
    <sheet name="资产分配" sheetId="2" r:id="rId3"/>
    <sheet name="Sheet1" sheetId="1" r:id="rId4"/>
  </sheets>
  <externalReferences>
    <externalReference r:id="rId5"/>
  </externalReferences>
  <definedNames>
    <definedName name="类别" localSheetId="1">[1]!TableAssetAllocation[类别]</definedName>
    <definedName name="类别" localSheetId="0">[1]!TableAssetAllocation[类别]</definedName>
    <definedName name="类别">TableAssetAllocation3[类别]</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 i="4" l="1"/>
  <c r="K4" i="4" s="1"/>
  <c r="E4" i="4"/>
  <c r="K3" i="4"/>
  <c r="E1" i="4" s="1"/>
  <c r="I1" i="4" s="1"/>
  <c r="J3" i="4"/>
  <c r="E3" i="4"/>
  <c r="G1" i="4"/>
  <c r="C1" i="4"/>
  <c r="J6" i="3"/>
  <c r="K6" i="3" s="1"/>
  <c r="E6" i="3"/>
  <c r="K5" i="3"/>
  <c r="J5" i="3"/>
  <c r="E5" i="3"/>
  <c r="J4" i="3"/>
  <c r="K4" i="3" s="1"/>
  <c r="E4" i="3"/>
  <c r="J3" i="3"/>
  <c r="K3" i="3" s="1"/>
  <c r="E3" i="3"/>
  <c r="G1" i="3" s="1"/>
  <c r="C1" i="3"/>
  <c r="C27" i="2"/>
  <c r="G25" i="2"/>
  <c r="G23" i="2"/>
  <c r="G22" i="2"/>
  <c r="G21" i="2"/>
  <c r="C27" i="1"/>
  <c r="G25" i="1"/>
  <c r="G23" i="1"/>
  <c r="G22" i="1"/>
  <c r="G21" i="1"/>
  <c r="E1" i="3" l="1"/>
  <c r="I1" i="3" s="1"/>
  <c r="G20" i="2" l="1"/>
  <c r="G20" i="1"/>
  <c r="G27" i="1" l="1"/>
  <c r="D26" i="1"/>
  <c r="E26" i="1" s="1"/>
  <c r="D21" i="1"/>
  <c r="E21" i="1" s="1"/>
  <c r="D25" i="1"/>
  <c r="E25" i="1" s="1"/>
  <c r="D23" i="1"/>
  <c r="E23" i="1" s="1"/>
  <c r="D22" i="1"/>
  <c r="E22" i="1" s="1"/>
  <c r="D20" i="1"/>
  <c r="E20" i="1" s="1"/>
  <c r="D24" i="1"/>
  <c r="E24" i="1" s="1"/>
  <c r="G27" i="2"/>
  <c r="D25" i="2"/>
  <c r="E25" i="2" s="1"/>
  <c r="D23" i="2"/>
  <c r="E23" i="2" s="1"/>
  <c r="D20" i="2"/>
  <c r="E20" i="2" s="1"/>
  <c r="D22" i="2"/>
  <c r="E22" i="2" s="1"/>
  <c r="D26" i="2"/>
  <c r="E26" i="2" s="1"/>
  <c r="D24" i="2"/>
  <c r="E24" i="2" s="1"/>
  <c r="D21" i="2"/>
  <c r="E21" i="2" s="1"/>
</calcChain>
</file>

<file path=xl/sharedStrings.xml><?xml version="1.0" encoding="utf-8"?>
<sst xmlns="http://schemas.openxmlformats.org/spreadsheetml/2006/main" count="92" uniqueCount="49">
  <si>
    <t>投资跟踪表</t>
  </si>
  <si>
    <t>资产分配</t>
  </si>
  <si>
    <t>在第 19-25 行中有一个条形图，可以直观地比较每个类别中投资的实际值百分比与下表中设置的目标值。</t>
  </si>
  <si>
    <t>此处有一个表格，可以计算每个类别中投资的实际值百分比，并将其与目标值进行比较。</t>
  </si>
  <si>
    <t>类别</t>
  </si>
  <si>
    <t>我的目标值</t>
  </si>
  <si>
    <t>实际值</t>
  </si>
  <si>
    <t>差额</t>
  </si>
  <si>
    <t>阈值</t>
  </si>
  <si>
    <t>价值</t>
    <phoneticPr fontId="12" type="noConversion"/>
  </si>
  <si>
    <t xml:space="preserve">该表将自动填充单元格 B19:G25 中的投资组合表中的投资类别。在单元格 C20:C25 中输入每种投资类别的目标值，然后转到“数据”&gt;“刷新”，或按Ctrl+Alt+F5。 </t>
  </si>
  <si>
    <t>基金</t>
  </si>
  <si>
    <r>
      <t>资产类别超出“</t>
    </r>
    <r>
      <rPr>
        <b/>
        <sz val="11"/>
        <color theme="0"/>
        <rFont val="Microsoft YaHei UI"/>
        <family val="2"/>
        <charset val="134"/>
      </rPr>
      <t>阈值</t>
    </r>
    <r>
      <rPr>
        <sz val="11"/>
        <color theme="0"/>
        <rFont val="Microsoft YaHei UI"/>
        <family val="2"/>
        <charset val="134"/>
      </rPr>
      <t>”时，金额将以黄色突出显示。</t>
    </r>
  </si>
  <si>
    <t>股票</t>
  </si>
  <si>
    <t>债券</t>
    <phoneticPr fontId="12" type="noConversion"/>
  </si>
  <si>
    <t>c</t>
    <phoneticPr fontId="12" type="noConversion"/>
  </si>
  <si>
    <t>现金</t>
  </si>
  <si>
    <t>其他</t>
    <phoneticPr fontId="12" type="noConversion"/>
  </si>
  <si>
    <t>应收账款</t>
    <phoneticPr fontId="12" type="noConversion"/>
  </si>
  <si>
    <t>商品</t>
    <phoneticPr fontId="12" type="noConversion"/>
  </si>
  <si>
    <t>汇总</t>
  </si>
  <si>
    <t>基金投资跟踪表格</t>
    <phoneticPr fontId="12" type="noConversion"/>
  </si>
  <si>
    <t>市值</t>
    <phoneticPr fontId="12" type="noConversion"/>
  </si>
  <si>
    <t>收益</t>
    <phoneticPr fontId="12" type="noConversion"/>
  </si>
  <si>
    <t>投入</t>
    <phoneticPr fontId="12" type="noConversion"/>
  </si>
  <si>
    <t>收益率</t>
    <phoneticPr fontId="12" type="noConversion"/>
  </si>
  <si>
    <t>基金名称</t>
    <phoneticPr fontId="12" type="noConversion"/>
  </si>
  <si>
    <t>代码</t>
    <phoneticPr fontId="12" type="noConversion"/>
  </si>
  <si>
    <t>持仓份额</t>
    <phoneticPr fontId="12" type="noConversion"/>
  </si>
  <si>
    <t>成本价格</t>
    <phoneticPr fontId="12" type="noConversion"/>
  </si>
  <si>
    <t>持仓成本</t>
    <phoneticPr fontId="12" type="noConversion"/>
  </si>
  <si>
    <t>单位净值</t>
    <phoneticPr fontId="12" type="noConversion"/>
  </si>
  <si>
    <t>累积净值</t>
    <phoneticPr fontId="12" type="noConversion"/>
  </si>
  <si>
    <t>日收益</t>
    <phoneticPr fontId="12" type="noConversion"/>
  </si>
  <si>
    <t>日期</t>
    <phoneticPr fontId="12" type="noConversion"/>
  </si>
  <si>
    <t>持仓金额</t>
    <phoneticPr fontId="12" type="noConversion"/>
  </si>
  <si>
    <t>累积收益</t>
    <phoneticPr fontId="12" type="noConversion"/>
  </si>
  <si>
    <t>易方达新经济混合</t>
    <phoneticPr fontId="12" type="noConversion"/>
  </si>
  <si>
    <t>001018</t>
    <phoneticPr fontId="12" type="noConversion"/>
  </si>
  <si>
    <t>银华心享一年持有期混合</t>
    <phoneticPr fontId="12" type="noConversion"/>
  </si>
  <si>
    <t>011173</t>
    <phoneticPr fontId="12" type="noConversion"/>
  </si>
  <si>
    <t>易方达均衡成长股票</t>
    <phoneticPr fontId="12" type="noConversion"/>
  </si>
  <si>
    <t>009341</t>
    <phoneticPr fontId="12" type="noConversion"/>
  </si>
  <si>
    <t>鹏华可转债债券A</t>
    <phoneticPr fontId="12" type="noConversion"/>
  </si>
  <si>
    <t>000297</t>
    <phoneticPr fontId="12" type="noConversion"/>
  </si>
  <si>
    <t>天弘增强回报债券C</t>
    <phoneticPr fontId="12" type="noConversion"/>
  </si>
  <si>
    <t>007129</t>
    <phoneticPr fontId="12" type="noConversion"/>
  </si>
  <si>
    <t>大摩双利增强债券A</t>
    <phoneticPr fontId="12" type="noConversion"/>
  </si>
  <si>
    <t>000024</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</si>
</sst>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0.00_ ;_ &quot;¥&quot;* \-#,##0.00_ ;_ &quot;¥&quot;* &quot;-&quot;??_ ;_ @_ "/>
    <numFmt numFmtId="176" formatCode="0.0%"/>
  </numFmts>
  <fonts count="18" x14ac:knownFonts="1">
    <font>
      <sz val="11"/>
      <color theme="1"/>
      <name val="等线"/>
      <family val="2"/>
      <charset val="134"/>
      <scheme val="minor"/>
    </font>
    <font>
      <sz val="9"/>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sz val="11"/>
      <color theme="0"/>
      <name val="Microsoft YaHei UI"/>
      <family val="2"/>
      <charset val="134"/>
    </font>
    <font>
      <sz val="18"/>
      <color theme="3"/>
      <name val="Microsoft YaHei UI"/>
      <family val="2"/>
      <charset val="134"/>
    </font>
    <font>
      <sz val="24"/>
      <color theme="5" tint="-0.499984740745262"/>
      <name val="Microsoft YaHei UI"/>
      <family val="2"/>
      <charset val="134"/>
    </font>
    <font>
      <sz val="11"/>
      <color theme="5" tint="-0.499984740745262"/>
      <name val="Microsoft YaHei UI"/>
      <family val="2"/>
      <charset val="134"/>
    </font>
    <font>
      <b/>
      <sz val="15"/>
      <color theme="3"/>
      <name val="Microsoft YaHei UI"/>
      <family val="2"/>
      <charset val="134"/>
    </font>
    <font>
      <b/>
      <sz val="16"/>
      <color theme="5"/>
      <name val="Microsoft YaHei UI"/>
      <family val="2"/>
      <charset val="134"/>
    </font>
    <font>
      <sz val="12"/>
      <color theme="1"/>
      <name val="Microsoft YaHei UI"/>
      <family val="2"/>
      <charset val="134"/>
    </font>
    <font>
      <sz val="9"/>
      <name val="Microsoft YaHei UI"/>
      <family val="2"/>
      <charset val="134"/>
    </font>
    <font>
      <sz val="11"/>
      <color theme="1"/>
      <name val="Microsoft YaHei UI"/>
      <family val="2"/>
      <charset val="134"/>
    </font>
    <font>
      <b/>
      <sz val="11"/>
      <color theme="0"/>
      <name val="Microsoft YaHei UI"/>
      <family val="2"/>
      <charset val="134"/>
    </font>
    <font>
      <sz val="11"/>
      <color theme="3" tint="-0.249977111117893"/>
      <name val="Microsoft YaHei UI"/>
      <family val="2"/>
      <charset val="134"/>
    </font>
    <font>
      <sz val="11"/>
      <color rgb="FFFF0000"/>
      <name val="Microsoft YaHei UI"/>
      <family val="2"/>
      <charset val="134"/>
    </font>
    <font>
      <sz val="11"/>
      <color rgb="FF228B22"/>
      <name val="Microsoft YaHei UI"/>
      <family val="2"/>
      <charset val="134"/>
    </font>
  </fonts>
  <fills count="7">
    <fill>
      <patternFill patternType="none"/>
    </fill>
    <fill>
      <patternFill patternType="gray125"/>
    </fill>
    <fill>
      <patternFill patternType="solid">
        <fgColor theme="6" tint="0.59999389629810485"/>
        <bgColor indexed="65"/>
      </patternFill>
    </fill>
    <fill>
      <patternFill patternType="solid">
        <fgColor theme="4"/>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s>
  <borders count="7">
    <border>
      <left/>
      <right/>
      <top/>
      <bottom/>
      <diagonal/>
    </border>
    <border>
      <left/>
      <right/>
      <top/>
      <bottom style="thick">
        <color theme="4"/>
      </bottom>
      <diagonal/>
    </border>
    <border>
      <left/>
      <right/>
      <top/>
      <bottom style="medium">
        <color theme="5"/>
      </bottom>
      <diagonal/>
    </border>
    <border>
      <left/>
      <right/>
      <top style="thin">
        <color theme="5"/>
      </top>
      <bottom/>
      <diagonal/>
    </border>
    <border>
      <left/>
      <right/>
      <top/>
      <bottom style="thin">
        <color theme="5"/>
      </bottom>
      <diagonal/>
    </border>
    <border>
      <left/>
      <right/>
      <top style="thin">
        <color theme="5"/>
      </top>
      <bottom style="thin">
        <color theme="5"/>
      </bottom>
      <diagonal/>
    </border>
    <border>
      <left style="thin">
        <color indexed="64"/>
      </left>
      <right style="thin">
        <color indexed="64"/>
      </right>
      <top style="thin">
        <color indexed="64"/>
      </top>
      <bottom style="thin">
        <color indexed="64"/>
      </bottom>
      <diagonal/>
    </border>
  </borders>
  <cellStyleXfs count="12">
    <xf numFmtId="0" fontId="0" fillId="0" borderId="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2" fillId="2" borderId="0" applyNumberFormat="0" applyBorder="0" applyAlignment="0" applyProtection="0">
      <alignment vertical="center"/>
    </xf>
    <xf numFmtId="0" fontId="13" fillId="0" borderId="0"/>
    <xf numFmtId="0" fontId="6" fillId="0" borderId="0" applyNumberFormat="0" applyFill="0" applyBorder="0" applyAlignment="0" applyProtection="0"/>
    <xf numFmtId="0" fontId="9" fillId="0" borderId="1" applyNumberFormat="0" applyFill="0" applyAlignment="0" applyProtection="0"/>
    <xf numFmtId="0" fontId="13" fillId="2" borderId="0" applyNumberFormat="0" applyBorder="0" applyAlignment="0" applyProtection="0"/>
    <xf numFmtId="9" fontId="13" fillId="0" borderId="0" applyFont="0" applyFill="0" applyBorder="0" applyAlignment="0" applyProtection="0"/>
    <xf numFmtId="44" fontId="13" fillId="0" borderId="0" applyFont="0" applyFill="0" applyBorder="0" applyAlignment="0" applyProtection="0"/>
  </cellStyleXfs>
  <cellXfs count="63">
    <xf numFmtId="0" fontId="0" fillId="0" borderId="0" xfId="0" applyAlignment="1">
      <alignment vertical="center"/>
    </xf>
    <xf numFmtId="0" fontId="5" fillId="0" borderId="0" xfId="0" applyFont="1" applyAlignment="1"/>
    <xf numFmtId="0" fontId="7" fillId="3" borderId="0" xfId="3" applyFont="1" applyFill="1" applyAlignment="1">
      <alignment horizontal="left" vertical="center" indent="8"/>
    </xf>
    <xf numFmtId="0" fontId="8" fillId="3" borderId="0" xfId="0" applyFont="1" applyFill="1">
      <alignment vertical="center"/>
    </xf>
    <xf numFmtId="0" fontId="0" fillId="0" borderId="0" xfId="0" applyAlignment="1"/>
    <xf numFmtId="0" fontId="10" fillId="0" borderId="2" xfId="4" applyFont="1" applyBorder="1" applyAlignment="1"/>
    <xf numFmtId="0" fontId="11" fillId="0" borderId="0" xfId="0" applyFont="1" applyAlignment="1">
      <alignment horizontal="center"/>
    </xf>
    <xf numFmtId="0" fontId="0" fillId="4" borderId="3" xfId="5" applyFont="1" applyFill="1" applyBorder="1" applyAlignment="1">
      <alignment vertical="center"/>
    </xf>
    <xf numFmtId="9" fontId="2" fillId="4" borderId="4" xfId="5" applyNumberFormat="1" applyFill="1" applyBorder="1" applyAlignment="1"/>
    <xf numFmtId="9" fontId="0" fillId="0" borderId="4" xfId="2" applyFont="1" applyBorder="1" applyAlignment="1"/>
    <xf numFmtId="176" fontId="0" fillId="0" borderId="4" xfId="2" applyNumberFormat="1" applyFont="1" applyBorder="1" applyAlignment="1"/>
    <xf numFmtId="44" fontId="0" fillId="0" borderId="4" xfId="1" applyFont="1" applyBorder="1" applyAlignment="1"/>
    <xf numFmtId="9" fontId="2" fillId="4" borderId="5" xfId="5" applyNumberFormat="1" applyFill="1" applyBorder="1" applyAlignment="1"/>
    <xf numFmtId="176" fontId="0" fillId="0" borderId="5" xfId="2" applyNumberFormat="1" applyFont="1" applyBorder="1" applyAlignment="1"/>
    <xf numFmtId="49" fontId="2" fillId="4" borderId="5" xfId="5" applyNumberFormat="1" applyFill="1" applyBorder="1" applyAlignment="1"/>
    <xf numFmtId="9" fontId="0" fillId="0" borderId="5" xfId="2" applyFont="1" applyBorder="1" applyAlignment="1"/>
    <xf numFmtId="44" fontId="0" fillId="0" borderId="5" xfId="1" applyFont="1" applyBorder="1" applyAlignment="1"/>
    <xf numFmtId="49" fontId="2" fillId="4" borderId="3" xfId="5" applyNumberFormat="1" applyFill="1" applyBorder="1" applyAlignment="1"/>
    <xf numFmtId="9" fontId="2" fillId="4" borderId="3" xfId="5" applyNumberFormat="1" applyFill="1" applyBorder="1" applyAlignment="1"/>
    <xf numFmtId="176" fontId="0" fillId="0" borderId="3" xfId="2" applyNumberFormat="1" applyFont="1" applyBorder="1" applyAlignment="1"/>
    <xf numFmtId="49" fontId="0" fillId="4" borderId="3" xfId="0" applyNumberFormat="1" applyFill="1" applyBorder="1" applyAlignment="1"/>
    <xf numFmtId="9" fontId="0" fillId="4" borderId="3" xfId="0" applyNumberFormat="1" applyFill="1" applyBorder="1" applyAlignment="1"/>
    <xf numFmtId="9" fontId="0" fillId="0" borderId="3" xfId="0" applyNumberFormat="1" applyBorder="1" applyAlignment="1"/>
    <xf numFmtId="176" fontId="0" fillId="0" borderId="3" xfId="0" applyNumberFormat="1" applyBorder="1" applyAlignment="1"/>
    <xf numFmtId="44" fontId="0" fillId="0" borderId="3" xfId="0" applyNumberFormat="1" applyBorder="1" applyAlignment="1"/>
    <xf numFmtId="0" fontId="5" fillId="0" borderId="0" xfId="6" applyFont="1"/>
    <xf numFmtId="0" fontId="7" fillId="3" borderId="0" xfId="7" applyFont="1" applyFill="1" applyAlignment="1">
      <alignment horizontal="left" vertical="center" indent="8"/>
    </xf>
    <xf numFmtId="0" fontId="8" fillId="3" borderId="0" xfId="6" applyFont="1" applyFill="1" applyAlignment="1">
      <alignment vertical="center"/>
    </xf>
    <xf numFmtId="0" fontId="13" fillId="0" borderId="0" xfId="6"/>
    <xf numFmtId="0" fontId="10" fillId="0" borderId="2" xfId="8" applyFont="1" applyBorder="1"/>
    <xf numFmtId="0" fontId="11" fillId="0" borderId="0" xfId="6" applyFont="1" applyAlignment="1">
      <alignment horizontal="center"/>
    </xf>
    <xf numFmtId="0" fontId="0" fillId="4" borderId="3" xfId="9" applyFont="1" applyFill="1" applyBorder="1" applyAlignment="1">
      <alignment vertical="center"/>
    </xf>
    <xf numFmtId="9" fontId="13" fillId="4" borderId="4" xfId="9" applyNumberFormat="1" applyFill="1" applyBorder="1"/>
    <xf numFmtId="9" fontId="0" fillId="0" borderId="4" xfId="10" applyFont="1" applyBorder="1"/>
    <xf numFmtId="176" fontId="0" fillId="0" borderId="4" xfId="10" applyNumberFormat="1" applyFont="1" applyBorder="1"/>
    <xf numFmtId="44" fontId="0" fillId="0" borderId="4" xfId="11" applyFont="1" applyBorder="1"/>
    <xf numFmtId="9" fontId="13" fillId="4" borderId="5" xfId="9" applyNumberFormat="1" applyFill="1" applyBorder="1"/>
    <xf numFmtId="176" fontId="0" fillId="0" borderId="5" xfId="10" applyNumberFormat="1" applyFont="1" applyBorder="1"/>
    <xf numFmtId="49" fontId="13" fillId="4" borderId="5" xfId="9" applyNumberFormat="1" applyFill="1" applyBorder="1"/>
    <xf numFmtId="9" fontId="0" fillId="0" borderId="5" xfId="10" applyFont="1" applyBorder="1"/>
    <xf numFmtId="44" fontId="0" fillId="0" borderId="5" xfId="11" applyFont="1" applyBorder="1"/>
    <xf numFmtId="49" fontId="13" fillId="4" borderId="3" xfId="9" applyNumberFormat="1" applyFill="1" applyBorder="1"/>
    <xf numFmtId="9" fontId="13" fillId="4" borderId="3" xfId="9" applyNumberFormat="1" applyFill="1" applyBorder="1"/>
    <xf numFmtId="176" fontId="0" fillId="0" borderId="3" xfId="10" applyNumberFormat="1" applyFont="1" applyBorder="1"/>
    <xf numFmtId="49" fontId="13" fillId="4" borderId="3" xfId="6" applyNumberFormat="1" applyFill="1" applyBorder="1"/>
    <xf numFmtId="9" fontId="13" fillId="4" borderId="3" xfId="6" applyNumberFormat="1" applyFill="1" applyBorder="1"/>
    <xf numFmtId="9" fontId="13" fillId="0" borderId="3" xfId="6" applyNumberFormat="1" applyBorder="1"/>
    <xf numFmtId="176" fontId="13" fillId="0" borderId="3" xfId="6" applyNumberFormat="1" applyBorder="1"/>
    <xf numFmtId="44" fontId="13" fillId="0" borderId="3" xfId="6" applyNumberFormat="1" applyBorder="1"/>
    <xf numFmtId="0" fontId="13" fillId="5" borderId="6" xfId="6" applyFill="1" applyBorder="1" applyAlignment="1">
      <alignment horizontal="center"/>
    </xf>
    <xf numFmtId="0" fontId="13" fillId="5" borderId="6" xfId="6" applyFill="1" applyBorder="1" applyAlignment="1">
      <alignment horizontal="right"/>
    </xf>
    <xf numFmtId="0" fontId="13" fillId="5" borderId="6" xfId="6" applyFill="1" applyBorder="1"/>
    <xf numFmtId="10" fontId="13" fillId="5" borderId="6" xfId="6" applyNumberFormat="1" applyFill="1" applyBorder="1"/>
    <xf numFmtId="0" fontId="13" fillId="6" borderId="6" xfId="6" applyFill="1" applyBorder="1"/>
    <xf numFmtId="49" fontId="15" fillId="5" borderId="6" xfId="6" applyNumberFormat="1" applyFont="1" applyFill="1" applyBorder="1"/>
    <xf numFmtId="0" fontId="15" fillId="5" borderId="6" xfId="6" applyFont="1" applyFill="1" applyBorder="1"/>
    <xf numFmtId="0" fontId="16" fillId="5" borderId="6" xfId="6" applyFont="1" applyFill="1" applyBorder="1"/>
    <xf numFmtId="10" fontId="16" fillId="5" borderId="6" xfId="6" applyNumberFormat="1" applyFont="1" applyFill="1" applyBorder="1"/>
    <xf numFmtId="14" fontId="13" fillId="5" borderId="6" xfId="6" applyNumberFormat="1" applyFill="1" applyBorder="1"/>
    <xf numFmtId="0" fontId="17" fillId="5" borderId="6" xfId="6" applyFont="1" applyFill="1" applyBorder="1"/>
    <xf numFmtId="10" fontId="17" fillId="5" borderId="6" xfId="6" applyNumberFormat="1" applyFont="1" applyFill="1" applyBorder="1"/>
    <xf numFmtId="49" fontId="13" fillId="0" borderId="0" xfId="6" applyNumberFormat="1"/>
    <xf numFmtId="49" fontId="13" fillId="0" borderId="0" xfId="6" applyNumberFormat="1" applyAlignment="1">
      <alignment horizontal="left" indent="1"/>
    </xf>
  </cellXfs>
  <cellStyles count="12">
    <cellStyle name="40% - 着色 3" xfId="5" builtinId="39"/>
    <cellStyle name="40% - 着色 3 2" xfId="9" xr:uid="{B6F6E9FB-A4B9-4B8E-B119-566EA1770B33}"/>
    <cellStyle name="百分比" xfId="2" builtinId="5"/>
    <cellStyle name="百分比 2" xfId="10" xr:uid="{D94B46FD-20CB-4D9F-98B6-422ABD8D1580}"/>
    <cellStyle name="标题" xfId="3" builtinId="15"/>
    <cellStyle name="标题 1" xfId="4" builtinId="16"/>
    <cellStyle name="标题 1 2" xfId="8" xr:uid="{4E02096B-74A6-44BF-A784-1D3D13A2B1D6}"/>
    <cellStyle name="标题 5" xfId="7" xr:uid="{F717899F-57F1-4D0E-9C3D-70CDC3740BEA}"/>
    <cellStyle name="常规" xfId="0" builtinId="0"/>
    <cellStyle name="常规 2" xfId="6" xr:uid="{E17DEB1C-8BC0-42F7-A4A5-341646354005}"/>
    <cellStyle name="货币" xfId="1" builtinId="4"/>
    <cellStyle name="货币 2" xfId="11" xr:uid="{C3D8DA35-ABA7-4B11-B101-5B9F03BE4CB0}"/>
  </cellStyles>
  <dxfs count="42">
    <dxf>
      <font>
        <b val="0"/>
        <i val="0"/>
        <strike val="0"/>
        <condense val="0"/>
        <extend val="0"/>
        <outline val="0"/>
        <shadow val="0"/>
        <u val="none"/>
        <vertAlign val="baseline"/>
        <sz val="11"/>
        <color theme="1"/>
        <name val="Microsoft YaHei UI"/>
        <scheme val="none"/>
      </font>
      <border diagonalUp="0" diagonalDown="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34" formatCode="_ &quot;¥&quot;* #,##0.00_ ;_ &quot;¥&quot;* \-#,##0.00_ ;_ &quot;¥&quot;* &quot;-&quot;??_ ;_ @_ "/>
      <border diagonalUp="0" diagonalDown="0" outline="0">
        <left/>
        <right/>
        <top style="thin">
          <color theme="5"/>
        </top>
        <bottom/>
      </border>
    </dxf>
    <dxf>
      <font>
        <b val="0"/>
        <i val="0"/>
        <strike val="0"/>
        <condense val="0"/>
        <extend val="0"/>
        <outline val="0"/>
        <shadow val="0"/>
        <u val="none"/>
        <vertAlign val="baseline"/>
        <sz val="11"/>
        <color theme="1"/>
        <name val="Microsoft YaHei UI"/>
        <scheme val="none"/>
      </font>
      <border diagonalUp="0" diagonalDown="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13" formatCode="0%"/>
      <border diagonalUp="0" diagonalDown="0" outline="0">
        <left/>
        <right/>
        <top style="thin">
          <color theme="5"/>
        </top>
        <bottom/>
      </border>
    </dxf>
    <dxf>
      <font>
        <b val="0"/>
        <i val="0"/>
        <strike val="0"/>
        <condense val="0"/>
        <extend val="0"/>
        <outline val="0"/>
        <shadow val="0"/>
        <u val="none"/>
        <vertAlign val="baseline"/>
        <sz val="11"/>
        <color theme="1"/>
        <name val="Microsoft YaHei UI"/>
        <scheme val="none"/>
      </font>
      <numFmt numFmtId="176" formatCode="0.0%"/>
      <border diagonalUp="0" diagonalDown="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176" formatCode="0.0%"/>
      <border diagonalUp="0" diagonalDown="0" outline="0">
        <left/>
        <right/>
        <top style="thin">
          <color theme="5"/>
        </top>
        <bottom/>
      </border>
    </dxf>
    <dxf>
      <font>
        <b val="0"/>
        <i val="0"/>
        <strike val="0"/>
        <condense val="0"/>
        <extend val="0"/>
        <outline val="0"/>
        <shadow val="0"/>
        <u val="none"/>
        <vertAlign val="baseline"/>
        <sz val="11"/>
        <color theme="1"/>
        <name val="Microsoft YaHei UI"/>
        <scheme val="none"/>
      </font>
      <border diagonalUp="0" diagonalDown="0" outline="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13" formatCode="0%"/>
      <border diagonalUp="0" diagonalDown="0" outline="0">
        <left/>
        <right/>
        <top style="thin">
          <color theme="5"/>
        </top>
        <bottom/>
      </border>
    </dxf>
    <dxf>
      <numFmt numFmtId="13" formatCode="0%"/>
      <fill>
        <patternFill patternType="solid">
          <fgColor indexed="64"/>
          <bgColor theme="7" tint="0.79998168889431442"/>
        </patternFill>
      </fill>
      <border diagonalUp="0" diagonalDown="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13" formatCode="0%"/>
      <fill>
        <patternFill patternType="solid">
          <fgColor indexed="64"/>
          <bgColor theme="7" tint="0.79998168889431442"/>
        </patternFill>
      </fill>
      <border diagonalUp="0" diagonalDown="0" outline="0">
        <left/>
        <right/>
        <top style="thin">
          <color theme="5"/>
        </top>
        <bottom/>
      </border>
    </dxf>
    <dxf>
      <numFmt numFmtId="30" formatCode="@"/>
      <fill>
        <patternFill patternType="solid">
          <fgColor indexed="64"/>
          <bgColor theme="7" tint="0.79998168889431442"/>
        </patternFill>
      </fill>
      <border diagonalUp="0" diagonalDown="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30" formatCode="@"/>
      <fill>
        <patternFill patternType="solid">
          <fgColor indexed="64"/>
          <bgColor theme="7" tint="0.79998168889431442"/>
        </patternFill>
      </fill>
      <border diagonalUp="0" diagonalDown="0" outline="0">
        <left/>
        <right/>
        <top style="thin">
          <color theme="5"/>
        </top>
        <bottom/>
      </border>
    </dxf>
    <dxf>
      <font>
        <b val="0"/>
        <i val="0"/>
        <strike val="0"/>
        <condense val="0"/>
        <extend val="0"/>
        <outline val="0"/>
        <shadow val="0"/>
        <u val="none"/>
        <vertAlign val="baseline"/>
        <sz val="11"/>
        <color theme="1"/>
        <name val="Microsoft YaHei UI"/>
        <scheme val="none"/>
      </font>
    </dxf>
    <dxf>
      <font>
        <strike val="0"/>
        <outline val="0"/>
        <shadow val="0"/>
        <u val="none"/>
        <vertAlign val="baseline"/>
        <sz val="12"/>
        <color theme="1"/>
        <name val="Microsoft YaHei UI"/>
        <scheme val="none"/>
      </font>
      <alignment horizontal="center" vertical="bottom" textRotation="0" wrapText="0" indent="0" justifyLastLine="0" shrinkToFit="0" readingOrder="0"/>
    </dxf>
    <dxf>
      <fill>
        <patternFill>
          <bgColor rgb="FFFFFF00"/>
        </patternFill>
      </fill>
    </dxf>
    <dxf>
      <fill>
        <patternFill>
          <bgColor rgb="FFFFFF00"/>
        </patternFill>
      </fill>
    </dxf>
    <dxf>
      <fill>
        <patternFill>
          <bgColor rgb="FFFFFF00"/>
        </patternFill>
      </fill>
    </dxf>
    <dxf>
      <fill>
        <patternFill patternType="solid">
          <fgColor theme="2" tint="0.59996337778862885"/>
          <bgColor theme="0" tint="-4.9989318521683403E-2"/>
        </patternFill>
      </fill>
    </dxf>
    <dxf>
      <fill>
        <patternFill patternType="solid">
          <fgColor theme="2" tint="0.79995117038483843"/>
          <bgColor theme="2"/>
        </patternFill>
      </fill>
    </dxf>
    <dxf>
      <font>
        <b/>
        <i val="0"/>
        <color theme="2"/>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ck">
          <color theme="6" tint="-0.499984740745262"/>
        </bottom>
        <vertical/>
        <horizontal/>
      </border>
    </dxf>
    <dxf>
      <font>
        <b val="0"/>
        <i val="0"/>
        <strike val="0"/>
        <condense val="0"/>
        <extend val="0"/>
        <outline val="0"/>
        <shadow val="0"/>
        <u val="none"/>
        <vertAlign val="baseline"/>
        <sz val="11"/>
        <color theme="1"/>
        <name val="Microsoft YaHei UI"/>
        <scheme val="none"/>
      </font>
      <border diagonalUp="0" diagonalDown="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34" formatCode="_ &quot;¥&quot;* #,##0.00_ ;_ &quot;¥&quot;* \-#,##0.00_ ;_ &quot;¥&quot;* &quot;-&quot;??_ ;_ @_ "/>
      <border diagonalUp="0" diagonalDown="0" outline="0">
        <left/>
        <right/>
        <top style="thin">
          <color theme="5"/>
        </top>
        <bottom/>
      </border>
    </dxf>
    <dxf>
      <font>
        <b val="0"/>
        <i val="0"/>
        <strike val="0"/>
        <condense val="0"/>
        <extend val="0"/>
        <outline val="0"/>
        <shadow val="0"/>
        <u val="none"/>
        <vertAlign val="baseline"/>
        <sz val="11"/>
        <color theme="1"/>
        <name val="Microsoft YaHei UI"/>
        <scheme val="none"/>
      </font>
      <border diagonalUp="0" diagonalDown="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13" formatCode="0%"/>
      <border diagonalUp="0" diagonalDown="0" outline="0">
        <left/>
        <right/>
        <top style="thin">
          <color theme="5"/>
        </top>
        <bottom/>
      </border>
    </dxf>
    <dxf>
      <font>
        <b val="0"/>
        <i val="0"/>
        <strike val="0"/>
        <condense val="0"/>
        <extend val="0"/>
        <outline val="0"/>
        <shadow val="0"/>
        <u val="none"/>
        <vertAlign val="baseline"/>
        <sz val="11"/>
        <color theme="1"/>
        <name val="Microsoft YaHei UI"/>
        <scheme val="none"/>
      </font>
      <numFmt numFmtId="176" formatCode="0.0%"/>
      <border diagonalUp="0" diagonalDown="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176" formatCode="0.0%"/>
      <border diagonalUp="0" diagonalDown="0" outline="0">
        <left/>
        <right/>
        <top style="thin">
          <color theme="5"/>
        </top>
        <bottom/>
      </border>
    </dxf>
    <dxf>
      <font>
        <b val="0"/>
        <i val="0"/>
        <strike val="0"/>
        <condense val="0"/>
        <extend val="0"/>
        <outline val="0"/>
        <shadow val="0"/>
        <u val="none"/>
        <vertAlign val="baseline"/>
        <sz val="11"/>
        <color theme="1"/>
        <name val="Microsoft YaHei UI"/>
        <scheme val="none"/>
      </font>
      <border diagonalUp="0" diagonalDown="0" outline="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13" formatCode="0%"/>
      <border diagonalUp="0" diagonalDown="0" outline="0">
        <left/>
        <right/>
        <top style="thin">
          <color theme="5"/>
        </top>
        <bottom/>
      </border>
    </dxf>
    <dxf>
      <numFmt numFmtId="13" formatCode="0%"/>
      <fill>
        <patternFill patternType="solid">
          <fgColor indexed="64"/>
          <bgColor theme="7" tint="0.79998168889431442"/>
        </patternFill>
      </fill>
      <border diagonalUp="0" diagonalDown="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13" formatCode="0%"/>
      <fill>
        <patternFill patternType="solid">
          <fgColor indexed="64"/>
          <bgColor theme="7" tint="0.79998168889431442"/>
        </patternFill>
      </fill>
      <border diagonalUp="0" diagonalDown="0" outline="0">
        <left/>
        <right/>
        <top style="thin">
          <color theme="5"/>
        </top>
        <bottom/>
      </border>
    </dxf>
    <dxf>
      <numFmt numFmtId="30" formatCode="@"/>
      <fill>
        <patternFill patternType="solid">
          <fgColor indexed="64"/>
          <bgColor theme="7" tint="0.79998168889431442"/>
        </patternFill>
      </fill>
      <border diagonalUp="0" diagonalDown="0">
        <left/>
        <right/>
        <top style="thin">
          <color theme="5"/>
        </top>
        <bottom style="thin">
          <color theme="5"/>
        </bottom>
      </border>
    </dxf>
    <dxf>
      <font>
        <b val="0"/>
        <i val="0"/>
        <strike val="0"/>
        <condense val="0"/>
        <extend val="0"/>
        <outline val="0"/>
        <shadow val="0"/>
        <u val="none"/>
        <vertAlign val="baseline"/>
        <sz val="11"/>
        <color theme="1"/>
        <name val="Microsoft YaHei UI"/>
        <family val="2"/>
        <charset val="134"/>
        <scheme val="none"/>
      </font>
      <numFmt numFmtId="30" formatCode="@"/>
      <fill>
        <patternFill patternType="solid">
          <fgColor indexed="64"/>
          <bgColor theme="7" tint="0.79998168889431442"/>
        </patternFill>
      </fill>
      <border diagonalUp="0" diagonalDown="0" outline="0">
        <left/>
        <right/>
        <top style="thin">
          <color theme="5"/>
        </top>
        <bottom/>
      </border>
    </dxf>
    <dxf>
      <font>
        <b val="0"/>
        <i val="0"/>
        <strike val="0"/>
        <condense val="0"/>
        <extend val="0"/>
        <outline val="0"/>
        <shadow val="0"/>
        <u val="none"/>
        <vertAlign val="baseline"/>
        <sz val="11"/>
        <color theme="1"/>
        <name val="Microsoft YaHei UI"/>
        <scheme val="none"/>
      </font>
    </dxf>
    <dxf>
      <font>
        <strike val="0"/>
        <outline val="0"/>
        <shadow val="0"/>
        <u val="none"/>
        <vertAlign val="baseline"/>
        <sz val="12"/>
        <color theme="1"/>
        <name val="Microsoft YaHei UI"/>
        <scheme val="none"/>
      </font>
      <alignment horizontal="center" vertical="bottom" textRotation="0" wrapText="0" indent="0" justifyLastLine="0" shrinkToFit="0" readingOrder="0"/>
    </dxf>
    <dxf>
      <fill>
        <patternFill>
          <bgColor rgb="FFFFFF00"/>
        </patternFill>
      </fill>
    </dxf>
    <dxf>
      <fill>
        <patternFill>
          <bgColor rgb="FFFFFF00"/>
        </patternFill>
      </fill>
    </dxf>
    <dxf>
      <fill>
        <patternFill>
          <bgColor rgb="FFFFFF00"/>
        </patternFill>
      </fill>
    </dxf>
    <dxf>
      <fill>
        <patternFill patternType="solid">
          <fgColor theme="2" tint="0.59996337778862885"/>
          <bgColor theme="0" tint="-4.9989318521683403E-2"/>
        </patternFill>
      </fill>
    </dxf>
    <dxf>
      <fill>
        <patternFill patternType="solid">
          <fgColor theme="2" tint="0.79995117038483843"/>
          <bgColor theme="2"/>
        </patternFill>
      </fill>
    </dxf>
    <dxf>
      <font>
        <b/>
        <i val="0"/>
        <color theme="2"/>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ck">
          <color theme="6" tint="-0.499984740745262"/>
        </bottom>
        <vertical/>
        <horizontal/>
      </border>
    </dxf>
  </dxfs>
  <tableStyles count="2" defaultTableStyle="TableStyleMedium2" defaultPivotStyle="PivotStyleLight16">
    <tableStyle name="投资跟踪表" pivot="0" count="4" xr9:uid="{C3FFFE0D-11C1-4A43-BACA-11085E6EEFC1}">
      <tableStyleElement type="wholeTable" dxfId="41"/>
      <tableStyleElement type="headerRow" dxfId="40"/>
      <tableStyleElement type="firstRowStripe" dxfId="39"/>
      <tableStyleElement type="secondRowStripe" dxfId="38"/>
    </tableStyle>
    <tableStyle name="投资跟踪表 2" pivot="0" count="4" xr9:uid="{98CC2FDE-6412-4FA7-8976-2C38869FC75D}">
      <tableStyleElement type="wholeTable" dxfId="2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1"/>
          <c:order val="0"/>
          <c:tx>
            <c:strRef>
              <c:f>资产分配!$D$19</c:f>
              <c:strCache>
                <c:ptCount val="1"/>
                <c:pt idx="0">
                  <c:v>实际值</c:v>
                </c:pt>
              </c:strCache>
            </c:strRef>
          </c:tx>
          <c:spPr>
            <a:solidFill>
              <a:schemeClr val="accent1">
                <a:shade val="76000"/>
              </a:schemeClr>
            </a:solidFill>
            <a:ln>
              <a:noFill/>
            </a:ln>
            <a:effectLst/>
          </c:spPr>
          <c:invertIfNegative val="0"/>
          <c:cat>
            <c:strRef>
              <c:f>资产分配!$B$19:$B$26</c:f>
              <c:strCache>
                <c:ptCount val="8"/>
                <c:pt idx="0">
                  <c:v>类别</c:v>
                </c:pt>
                <c:pt idx="1">
                  <c:v>基金</c:v>
                </c:pt>
                <c:pt idx="2">
                  <c:v>股票</c:v>
                </c:pt>
                <c:pt idx="3">
                  <c:v>债券</c:v>
                </c:pt>
                <c:pt idx="4">
                  <c:v>现金</c:v>
                </c:pt>
                <c:pt idx="5">
                  <c:v>其他</c:v>
                </c:pt>
                <c:pt idx="6">
                  <c:v>应收账款</c:v>
                </c:pt>
                <c:pt idx="7">
                  <c:v>商品</c:v>
                </c:pt>
              </c:strCache>
            </c:strRef>
          </c:cat>
          <c:val>
            <c:numRef>
              <c:f>资产分配!$D$19:$D$26</c:f>
              <c:numCache>
                <c:formatCode>0%</c:formatCode>
                <c:ptCount val="8"/>
                <c:pt idx="0" formatCode="General">
                  <c:v>0</c:v>
                </c:pt>
                <c:pt idx="1">
                  <c:v>0.73063157551890934</c:v>
                </c:pt>
                <c:pt idx="2">
                  <c:v>3.7376329746995882E-6</c:v>
                </c:pt>
                <c:pt idx="3">
                  <c:v>6.1984520867971309E-6</c:v>
                </c:pt>
                <c:pt idx="4">
                  <c:v>0.22510370012996497</c:v>
                </c:pt>
                <c:pt idx="5">
                  <c:v>0</c:v>
                </c:pt>
                <c:pt idx="6">
                  <c:v>4.4254788266064132E-2</c:v>
                </c:pt>
                <c:pt idx="7">
                  <c:v>0</c:v>
                </c:pt>
              </c:numCache>
            </c:numRef>
          </c:val>
          <c:extLst>
            <c:ext xmlns:c16="http://schemas.microsoft.com/office/drawing/2014/chart" uri="{C3380CC4-5D6E-409C-BE32-E72D297353CC}">
              <c16:uniqueId val="{00000000-66EF-4EB7-9F98-F9875280E388}"/>
            </c:ext>
          </c:extLst>
        </c:ser>
        <c:ser>
          <c:idx val="0"/>
          <c:order val="1"/>
          <c:tx>
            <c:strRef>
              <c:f>资产分配!$C$19</c:f>
              <c:strCache>
                <c:ptCount val="1"/>
                <c:pt idx="0">
                  <c:v>我的目标值</c:v>
                </c:pt>
              </c:strCache>
            </c:strRef>
          </c:tx>
          <c:spPr>
            <a:solidFill>
              <a:schemeClr val="accent3"/>
            </a:solidFill>
            <a:ln>
              <a:noFill/>
            </a:ln>
            <a:effectLst/>
          </c:spPr>
          <c:invertIfNegative val="0"/>
          <c:cat>
            <c:strRef>
              <c:f>资产分配!$B$19:$B$26</c:f>
              <c:strCache>
                <c:ptCount val="8"/>
                <c:pt idx="0">
                  <c:v>类别</c:v>
                </c:pt>
                <c:pt idx="1">
                  <c:v>基金</c:v>
                </c:pt>
                <c:pt idx="2">
                  <c:v>股票</c:v>
                </c:pt>
                <c:pt idx="3">
                  <c:v>债券</c:v>
                </c:pt>
                <c:pt idx="4">
                  <c:v>现金</c:v>
                </c:pt>
                <c:pt idx="5">
                  <c:v>其他</c:v>
                </c:pt>
                <c:pt idx="6">
                  <c:v>应收账款</c:v>
                </c:pt>
                <c:pt idx="7">
                  <c:v>商品</c:v>
                </c:pt>
              </c:strCache>
            </c:strRef>
          </c:cat>
          <c:val>
            <c:numRef>
              <c:f>资产分配!$C$19:$C$26</c:f>
              <c:numCache>
                <c:formatCode>0%</c:formatCode>
                <c:ptCount val="8"/>
                <c:pt idx="0" formatCode="General">
                  <c:v>0</c:v>
                </c:pt>
                <c:pt idx="1">
                  <c:v>0.5</c:v>
                </c:pt>
                <c:pt idx="2">
                  <c:v>0</c:v>
                </c:pt>
                <c:pt idx="3">
                  <c:v>0.4</c:v>
                </c:pt>
                <c:pt idx="4">
                  <c:v>0.05</c:v>
                </c:pt>
                <c:pt idx="5">
                  <c:v>0</c:v>
                </c:pt>
                <c:pt idx="6">
                  <c:v>0.05</c:v>
                </c:pt>
                <c:pt idx="7">
                  <c:v>0</c:v>
                </c:pt>
              </c:numCache>
            </c:numRef>
          </c:val>
          <c:extLst>
            <c:ext xmlns:c16="http://schemas.microsoft.com/office/drawing/2014/chart" uri="{C3380CC4-5D6E-409C-BE32-E72D297353CC}">
              <c16:uniqueId val="{00000001-66EF-4EB7-9F98-F9875280E388}"/>
            </c:ext>
          </c:extLst>
        </c:ser>
        <c:dLbls>
          <c:showLegendKey val="0"/>
          <c:showVal val="0"/>
          <c:showCatName val="0"/>
          <c:showSerName val="0"/>
          <c:showPercent val="0"/>
          <c:showBubbleSize val="0"/>
        </c:dLbls>
        <c:gapWidth val="182"/>
        <c:axId val="-1050855664"/>
        <c:axId val="-1050851312"/>
      </c:barChart>
      <c:catAx>
        <c:axId val="-105085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icrosoft YaHei UI" panose="020B0503020204020204" pitchFamily="34" charset="-122"/>
                <a:ea typeface="Microsoft YaHei UI" panose="020B0503020204020204" pitchFamily="34" charset="-122"/>
                <a:cs typeface="+mn-cs"/>
              </a:defRPr>
            </a:pPr>
            <a:endParaRPr lang="zh-CN"/>
          </a:p>
        </c:txPr>
        <c:crossAx val="-1050851312"/>
        <c:crosses val="autoZero"/>
        <c:auto val="1"/>
        <c:lblAlgn val="ctr"/>
        <c:lblOffset val="100"/>
        <c:noMultiLvlLbl val="0"/>
      </c:catAx>
      <c:valAx>
        <c:axId val="-105085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icrosoft YaHei UI)"/>
                <a:ea typeface="+mn-ea"/>
                <a:cs typeface="+mn-cs"/>
              </a:defRPr>
            </a:pPr>
            <a:endParaRPr lang="zh-CN"/>
          </a:p>
        </c:txPr>
        <c:crossAx val="-1050855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icrosoft YaHei UI)"/>
              <a:ea typeface="Microsoft YaHei UI"/>
              <a:cs typeface="Microsoft YaHei UI"/>
            </a:defRPr>
          </a:pPr>
          <a:endParaRPr lang="zh-CN"/>
        </a:p>
      </c:txPr>
    </c:legend>
    <c:plotVisOnly val="1"/>
    <c:dispBlanksAs val="gap"/>
    <c:showDLblsOverMax val="0"/>
  </c:chart>
  <c:spPr>
    <a:solidFill>
      <a:schemeClr val="bg1"/>
    </a:solidFill>
    <a:ln w="9525" cap="flat" cmpd="sng" algn="ctr">
      <a:noFill/>
      <a:round/>
    </a:ln>
    <a:effectLst/>
  </c:spPr>
  <c:txPr>
    <a:bodyPr/>
    <a:lstStyle/>
    <a:p>
      <a:pPr>
        <a:defRPr>
          <a:latin typeface="+mn-lt"/>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1"/>
          <c:order val="0"/>
          <c:tx>
            <c:strRef>
              <c:f>[1]资产分配!$D$19</c:f>
              <c:strCache>
                <c:ptCount val="1"/>
                <c:pt idx="0">
                  <c:v>实际值</c:v>
                </c:pt>
              </c:strCache>
            </c:strRef>
          </c:tx>
          <c:spPr>
            <a:solidFill>
              <a:schemeClr val="accent1">
                <a:shade val="76000"/>
              </a:schemeClr>
            </a:solidFill>
            <a:ln>
              <a:noFill/>
            </a:ln>
            <a:effectLst/>
          </c:spPr>
          <c:invertIfNegative val="0"/>
          <c:cat>
            <c:strRef>
              <c:f>[1]资产分配!$B$19:$B$26</c:f>
              <c:strCache>
                <c:ptCount val="8"/>
                <c:pt idx="0">
                  <c:v>类别</c:v>
                </c:pt>
                <c:pt idx="1">
                  <c:v>基金</c:v>
                </c:pt>
                <c:pt idx="2">
                  <c:v>股票</c:v>
                </c:pt>
                <c:pt idx="3">
                  <c:v>债券</c:v>
                </c:pt>
                <c:pt idx="4">
                  <c:v>现金</c:v>
                </c:pt>
                <c:pt idx="5">
                  <c:v>其他</c:v>
                </c:pt>
                <c:pt idx="6">
                  <c:v>应收账款</c:v>
                </c:pt>
                <c:pt idx="7">
                  <c:v>商品</c:v>
                </c:pt>
              </c:strCache>
            </c:strRef>
          </c:cat>
          <c:val>
            <c:numRef>
              <c:f>[1]资产分配!$D$19:$D$26</c:f>
              <c:numCache>
                <c:formatCode>0%</c:formatCode>
                <c:ptCount val="8"/>
                <c:pt idx="0" formatCode="General">
                  <c:v>0</c:v>
                </c:pt>
                <c:pt idx="1">
                  <c:v>0.73063157551890934</c:v>
                </c:pt>
                <c:pt idx="2">
                  <c:v>3.7376329746995882E-6</c:v>
                </c:pt>
                <c:pt idx="3">
                  <c:v>6.1984520867971309E-6</c:v>
                </c:pt>
                <c:pt idx="4">
                  <c:v>0.22510370012996497</c:v>
                </c:pt>
                <c:pt idx="5">
                  <c:v>0</c:v>
                </c:pt>
                <c:pt idx="6">
                  <c:v>4.4254788266064132E-2</c:v>
                </c:pt>
                <c:pt idx="7">
                  <c:v>0</c:v>
                </c:pt>
              </c:numCache>
            </c:numRef>
          </c:val>
          <c:extLst>
            <c:ext xmlns:c16="http://schemas.microsoft.com/office/drawing/2014/chart" uri="{C3380CC4-5D6E-409C-BE32-E72D297353CC}">
              <c16:uniqueId val="{00000000-0093-4EBC-94F3-00D0186172B2}"/>
            </c:ext>
          </c:extLst>
        </c:ser>
        <c:ser>
          <c:idx val="0"/>
          <c:order val="1"/>
          <c:tx>
            <c:strRef>
              <c:f>[1]资产分配!$C$19</c:f>
              <c:strCache>
                <c:ptCount val="1"/>
                <c:pt idx="0">
                  <c:v>我的目标值</c:v>
                </c:pt>
              </c:strCache>
            </c:strRef>
          </c:tx>
          <c:spPr>
            <a:solidFill>
              <a:schemeClr val="accent3"/>
            </a:solidFill>
            <a:ln>
              <a:noFill/>
            </a:ln>
            <a:effectLst/>
          </c:spPr>
          <c:invertIfNegative val="0"/>
          <c:cat>
            <c:strRef>
              <c:f>[1]资产分配!$B$19:$B$26</c:f>
              <c:strCache>
                <c:ptCount val="8"/>
                <c:pt idx="0">
                  <c:v>类别</c:v>
                </c:pt>
                <c:pt idx="1">
                  <c:v>基金</c:v>
                </c:pt>
                <c:pt idx="2">
                  <c:v>股票</c:v>
                </c:pt>
                <c:pt idx="3">
                  <c:v>债券</c:v>
                </c:pt>
                <c:pt idx="4">
                  <c:v>现金</c:v>
                </c:pt>
                <c:pt idx="5">
                  <c:v>其他</c:v>
                </c:pt>
                <c:pt idx="6">
                  <c:v>应收账款</c:v>
                </c:pt>
                <c:pt idx="7">
                  <c:v>商品</c:v>
                </c:pt>
              </c:strCache>
            </c:strRef>
          </c:cat>
          <c:val>
            <c:numRef>
              <c:f>[1]资产分配!$C$19:$C$26</c:f>
              <c:numCache>
                <c:formatCode>0%</c:formatCode>
                <c:ptCount val="8"/>
                <c:pt idx="0" formatCode="General">
                  <c:v>0</c:v>
                </c:pt>
                <c:pt idx="1">
                  <c:v>0.5</c:v>
                </c:pt>
                <c:pt idx="2">
                  <c:v>0</c:v>
                </c:pt>
                <c:pt idx="3">
                  <c:v>0.4</c:v>
                </c:pt>
                <c:pt idx="4">
                  <c:v>0.05</c:v>
                </c:pt>
                <c:pt idx="5">
                  <c:v>0</c:v>
                </c:pt>
                <c:pt idx="6">
                  <c:v>0.05</c:v>
                </c:pt>
                <c:pt idx="7">
                  <c:v>0</c:v>
                </c:pt>
              </c:numCache>
            </c:numRef>
          </c:val>
          <c:extLst>
            <c:ext xmlns:c16="http://schemas.microsoft.com/office/drawing/2014/chart" uri="{C3380CC4-5D6E-409C-BE32-E72D297353CC}">
              <c16:uniqueId val="{00000001-0093-4EBC-94F3-00D0186172B2}"/>
            </c:ext>
          </c:extLst>
        </c:ser>
        <c:dLbls>
          <c:showLegendKey val="0"/>
          <c:showVal val="0"/>
          <c:showCatName val="0"/>
          <c:showSerName val="0"/>
          <c:showPercent val="0"/>
          <c:showBubbleSize val="0"/>
        </c:dLbls>
        <c:gapWidth val="182"/>
        <c:axId val="-1050855664"/>
        <c:axId val="-1050851312"/>
      </c:barChart>
      <c:catAx>
        <c:axId val="-105085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icrosoft YaHei UI" panose="020B0503020204020204" pitchFamily="34" charset="-122"/>
                <a:ea typeface="Microsoft YaHei UI" panose="020B0503020204020204" pitchFamily="34" charset="-122"/>
                <a:cs typeface="+mn-cs"/>
              </a:defRPr>
            </a:pPr>
            <a:endParaRPr lang="zh-CN"/>
          </a:p>
        </c:txPr>
        <c:crossAx val="-1050851312"/>
        <c:crosses val="autoZero"/>
        <c:auto val="1"/>
        <c:lblAlgn val="ctr"/>
        <c:lblOffset val="100"/>
        <c:noMultiLvlLbl val="0"/>
      </c:catAx>
      <c:valAx>
        <c:axId val="-105085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icrosoft YaHei UI)"/>
                <a:ea typeface="+mn-ea"/>
                <a:cs typeface="+mn-cs"/>
              </a:defRPr>
            </a:pPr>
            <a:endParaRPr lang="zh-CN"/>
          </a:p>
        </c:txPr>
        <c:crossAx val="-1050855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icrosoft YaHei UI)"/>
              <a:ea typeface="Microsoft YaHei UI"/>
              <a:cs typeface="Microsoft YaHei UI"/>
            </a:defRPr>
          </a:pPr>
          <a:endParaRPr lang="zh-CN"/>
        </a:p>
      </c:txPr>
    </c:legend>
    <c:plotVisOnly val="1"/>
    <c:dispBlanksAs val="gap"/>
    <c:showDLblsOverMax val="0"/>
  </c:chart>
  <c:spPr>
    <a:solidFill>
      <a:schemeClr val="bg1"/>
    </a:solidFill>
    <a:ln w="9525" cap="flat" cmpd="sng" algn="ctr">
      <a:noFill/>
      <a:round/>
    </a:ln>
    <a:effectLst/>
  </c:spPr>
  <c:txPr>
    <a:bodyPr/>
    <a:lstStyle/>
    <a:p>
      <a:pPr>
        <a:defRPr>
          <a:latin typeface="+mn-lt"/>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13</xdr:col>
      <xdr:colOff>323850</xdr:colOff>
      <xdr:row>0</xdr:row>
      <xdr:rowOff>158115</xdr:rowOff>
    </xdr:from>
    <xdr:to>
      <xdr:col>14</xdr:col>
      <xdr:colOff>228600</xdr:colOff>
      <xdr:row>3</xdr:row>
      <xdr:rowOff>159562</xdr:rowOff>
    </xdr:to>
    <xdr:pic macro="[1]!Sheet7.getfunzDayValue">
      <xdr:nvPicPr>
        <xdr:cNvPr id="2" name="图形 1" descr="刷新&#10;">
          <a:extLst>
            <a:ext uri="{FF2B5EF4-FFF2-40B4-BE49-F238E27FC236}">
              <a16:creationId xmlns:a16="http://schemas.microsoft.com/office/drawing/2014/main" id="{D0363117-4866-4FEE-80C8-C3DB6A91C960}"/>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843510" y="158115"/>
          <a:ext cx="636270" cy="6262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323850</xdr:colOff>
      <xdr:row>0</xdr:row>
      <xdr:rowOff>158115</xdr:rowOff>
    </xdr:from>
    <xdr:to>
      <xdr:col>14</xdr:col>
      <xdr:colOff>228601</xdr:colOff>
      <xdr:row>3</xdr:row>
      <xdr:rowOff>192219</xdr:rowOff>
    </xdr:to>
    <xdr:pic macro="[1]!Sheet6.getfunzDayValue">
      <xdr:nvPicPr>
        <xdr:cNvPr id="2" name="图形 1" descr="刷新&#10;">
          <a:extLst>
            <a:ext uri="{FF2B5EF4-FFF2-40B4-BE49-F238E27FC236}">
              <a16:creationId xmlns:a16="http://schemas.microsoft.com/office/drawing/2014/main" id="{0503B707-DE64-46FB-AD1E-74D674A7E481}"/>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186410" y="158115"/>
          <a:ext cx="636271" cy="6284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952</xdr:rowOff>
    </xdr:from>
    <xdr:to>
      <xdr:col>7</xdr:col>
      <xdr:colOff>0</xdr:colOff>
      <xdr:row>17</xdr:row>
      <xdr:rowOff>14287</xdr:rowOff>
    </xdr:to>
    <xdr:graphicFrame macro="">
      <xdr:nvGraphicFramePr>
        <xdr:cNvPr id="2" name="图表 1" descr="资产分配图表显示“我的目标值”和每个资产类别的“实际分配值”。">
          <a:extLst>
            <a:ext uri="{FF2B5EF4-FFF2-40B4-BE49-F238E27FC236}">
              <a16:creationId xmlns:a16="http://schemas.microsoft.com/office/drawing/2014/main" id="{CA1AB4E6-2977-4E49-AE8A-D31096607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121920</xdr:colOff>
      <xdr:row>0</xdr:row>
      <xdr:rowOff>72390</xdr:rowOff>
    </xdr:from>
    <xdr:to>
      <xdr:col>1</xdr:col>
      <xdr:colOff>857416</xdr:colOff>
      <xdr:row>0</xdr:row>
      <xdr:rowOff>688194</xdr:rowOff>
    </xdr:to>
    <xdr:grpSp>
      <xdr:nvGrpSpPr>
        <xdr:cNvPr id="3" name="组 24" descr="带有趋势箭头的图">
          <a:extLst>
            <a:ext uri="{FF2B5EF4-FFF2-40B4-BE49-F238E27FC236}">
              <a16:creationId xmlns:a16="http://schemas.microsoft.com/office/drawing/2014/main" id="{5BCF4FF1-E61E-4C74-B1E3-603FD81DD957}"/>
            </a:ext>
          </a:extLst>
        </xdr:cNvPr>
        <xdr:cNvGrpSpPr/>
      </xdr:nvGrpSpPr>
      <xdr:grpSpPr>
        <a:xfrm>
          <a:off x="342900" y="72390"/>
          <a:ext cx="735496" cy="615804"/>
          <a:chOff x="7648798" y="4940808"/>
          <a:chExt cx="1187111" cy="1002792"/>
        </a:xfrm>
      </xdr:grpSpPr>
      <xdr:pic>
        <xdr:nvPicPr>
          <xdr:cNvPr id="4" name="图形 26" descr="上升趋势">
            <a:extLst>
              <a:ext uri="{FF2B5EF4-FFF2-40B4-BE49-F238E27FC236}">
                <a16:creationId xmlns:a16="http://schemas.microsoft.com/office/drawing/2014/main" id="{FCA5FF1A-0469-12DA-3E08-CA921DACC6B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504" t="30454" r="7783" b="22928"/>
          <a:stretch/>
        </xdr:blipFill>
        <xdr:spPr>
          <a:xfrm>
            <a:off x="7707069" y="4940808"/>
            <a:ext cx="1049549" cy="706274"/>
          </a:xfrm>
          <a:prstGeom prst="rect">
            <a:avLst/>
          </a:prstGeom>
        </xdr:spPr>
      </xdr:pic>
      <xdr:grpSp>
        <xdr:nvGrpSpPr>
          <xdr:cNvPr id="5" name="组 26">
            <a:extLst>
              <a:ext uri="{FF2B5EF4-FFF2-40B4-BE49-F238E27FC236}">
                <a16:creationId xmlns:a16="http://schemas.microsoft.com/office/drawing/2014/main" id="{5EE01C8A-3360-1501-FFA6-B69218955500}"/>
              </a:ext>
            </a:extLst>
          </xdr:cNvPr>
          <xdr:cNvGrpSpPr/>
        </xdr:nvGrpSpPr>
        <xdr:grpSpPr>
          <a:xfrm>
            <a:off x="7648798" y="4940809"/>
            <a:ext cx="1187111" cy="1002791"/>
            <a:chOff x="3825366" y="972636"/>
            <a:chExt cx="2290916" cy="1923129"/>
          </a:xfrm>
        </xdr:grpSpPr>
        <xdr:cxnSp macro="">
          <xdr:nvCxnSpPr>
            <xdr:cNvPr id="13" name="直接连接符 12">
              <a:extLst>
                <a:ext uri="{FF2B5EF4-FFF2-40B4-BE49-F238E27FC236}">
                  <a16:creationId xmlns:a16="http://schemas.microsoft.com/office/drawing/2014/main" id="{78A2DF17-3743-D4E2-B530-0B3EFB5EB3AC}"/>
                </a:ext>
              </a:extLst>
            </xdr:cNvPr>
            <xdr:cNvCxnSpPr>
              <a:cxnSpLocks/>
            </xdr:cNvCxnSpPr>
          </xdr:nvCxnSpPr>
          <xdr:spPr>
            <a:xfrm>
              <a:off x="3850498" y="972636"/>
              <a:ext cx="16813" cy="1923129"/>
            </a:xfrm>
            <a:prstGeom prst="line">
              <a:avLst/>
            </a:prstGeom>
            <a:ln w="508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直接连接符​​ 35">
              <a:extLst>
                <a:ext uri="{FF2B5EF4-FFF2-40B4-BE49-F238E27FC236}">
                  <a16:creationId xmlns:a16="http://schemas.microsoft.com/office/drawing/2014/main" id="{EFD1CD45-9ED4-4FF9-06B1-DFAA53041648}"/>
                </a:ext>
              </a:extLst>
            </xdr:cNvPr>
            <xdr:cNvCxnSpPr>
              <a:cxnSpLocks/>
            </xdr:cNvCxnSpPr>
          </xdr:nvCxnSpPr>
          <xdr:spPr>
            <a:xfrm flipH="1">
              <a:off x="3825366" y="2847075"/>
              <a:ext cx="2290916" cy="0"/>
            </a:xfrm>
            <a:prstGeom prst="line">
              <a:avLst/>
            </a:prstGeom>
            <a:ln w="50800">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 name="组 27">
            <a:extLst>
              <a:ext uri="{FF2B5EF4-FFF2-40B4-BE49-F238E27FC236}">
                <a16:creationId xmlns:a16="http://schemas.microsoft.com/office/drawing/2014/main" id="{FB163AD6-1803-1DBE-7CB6-8E45A93A6B76}"/>
              </a:ext>
            </a:extLst>
          </xdr:cNvPr>
          <xdr:cNvGrpSpPr/>
        </xdr:nvGrpSpPr>
        <xdr:grpSpPr>
          <a:xfrm>
            <a:off x="7858218" y="5248423"/>
            <a:ext cx="827072" cy="600689"/>
            <a:chOff x="7858218" y="5248423"/>
            <a:chExt cx="827072" cy="802447"/>
          </a:xfrm>
        </xdr:grpSpPr>
        <xdr:cxnSp macro="">
          <xdr:nvCxnSpPr>
            <xdr:cNvPr id="7" name="直接连接符 6">
              <a:extLst>
                <a:ext uri="{FF2B5EF4-FFF2-40B4-BE49-F238E27FC236}">
                  <a16:creationId xmlns:a16="http://schemas.microsoft.com/office/drawing/2014/main" id="{5FF59897-47FA-3D6C-EB2B-346970DE1C46}"/>
                </a:ext>
              </a:extLst>
            </xdr:cNvPr>
            <xdr:cNvCxnSpPr>
              <a:cxnSpLocks/>
            </xdr:cNvCxnSpPr>
          </xdr:nvCxnSpPr>
          <xdr:spPr>
            <a:xfrm>
              <a:off x="8023633" y="5485329"/>
              <a:ext cx="0" cy="565541"/>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8" name="直接连接符 7">
              <a:extLst>
                <a:ext uri="{FF2B5EF4-FFF2-40B4-BE49-F238E27FC236}">
                  <a16:creationId xmlns:a16="http://schemas.microsoft.com/office/drawing/2014/main" id="{8FF70DE0-9863-95FA-F68D-8A7AC115501B}"/>
                </a:ext>
              </a:extLst>
            </xdr:cNvPr>
            <xdr:cNvCxnSpPr>
              <a:cxnSpLocks/>
            </xdr:cNvCxnSpPr>
          </xdr:nvCxnSpPr>
          <xdr:spPr>
            <a:xfrm>
              <a:off x="8354462" y="5381174"/>
              <a:ext cx="0" cy="669696"/>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9" name="直接连接符 8">
              <a:extLst>
                <a:ext uri="{FF2B5EF4-FFF2-40B4-BE49-F238E27FC236}">
                  <a16:creationId xmlns:a16="http://schemas.microsoft.com/office/drawing/2014/main" id="{32A48E3A-B3F7-1A06-A7C6-80659832432E}"/>
                </a:ext>
              </a:extLst>
            </xdr:cNvPr>
            <xdr:cNvCxnSpPr>
              <a:cxnSpLocks/>
            </xdr:cNvCxnSpPr>
          </xdr:nvCxnSpPr>
          <xdr:spPr>
            <a:xfrm>
              <a:off x="8189047" y="5540656"/>
              <a:ext cx="0" cy="510213"/>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接连接符​​(S) 31">
              <a:extLst>
                <a:ext uri="{FF2B5EF4-FFF2-40B4-BE49-F238E27FC236}">
                  <a16:creationId xmlns:a16="http://schemas.microsoft.com/office/drawing/2014/main" id="{73AD9A02-9955-4C56-6A5C-658B80006D48}"/>
                </a:ext>
              </a:extLst>
            </xdr:cNvPr>
            <xdr:cNvCxnSpPr>
              <a:cxnSpLocks/>
            </xdr:cNvCxnSpPr>
          </xdr:nvCxnSpPr>
          <xdr:spPr>
            <a:xfrm>
              <a:off x="7858218" y="5647082"/>
              <a:ext cx="0" cy="403787"/>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11" name="直接连接符​​(S) 32">
              <a:extLst>
                <a:ext uri="{FF2B5EF4-FFF2-40B4-BE49-F238E27FC236}">
                  <a16:creationId xmlns:a16="http://schemas.microsoft.com/office/drawing/2014/main" id="{904BF906-C1C1-692E-EBA2-4753BDDC00EA}"/>
                </a:ext>
              </a:extLst>
            </xdr:cNvPr>
            <xdr:cNvCxnSpPr>
              <a:cxnSpLocks/>
            </xdr:cNvCxnSpPr>
          </xdr:nvCxnSpPr>
          <xdr:spPr>
            <a:xfrm>
              <a:off x="8519876" y="5485329"/>
              <a:ext cx="0" cy="565541"/>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12" name="直接连接符 11">
              <a:extLst>
                <a:ext uri="{FF2B5EF4-FFF2-40B4-BE49-F238E27FC236}">
                  <a16:creationId xmlns:a16="http://schemas.microsoft.com/office/drawing/2014/main" id="{3A5D8F30-33F7-F455-E796-F20D5FD118BA}"/>
                </a:ext>
              </a:extLst>
            </xdr:cNvPr>
            <xdr:cNvCxnSpPr>
              <a:cxnSpLocks/>
            </xdr:cNvCxnSpPr>
          </xdr:nvCxnSpPr>
          <xdr:spPr>
            <a:xfrm>
              <a:off x="8685290" y="5248423"/>
              <a:ext cx="0" cy="802446"/>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4</xdr:row>
      <xdr:rowOff>952</xdr:rowOff>
    </xdr:from>
    <xdr:to>
      <xdr:col>7</xdr:col>
      <xdr:colOff>0</xdr:colOff>
      <xdr:row>17</xdr:row>
      <xdr:rowOff>14287</xdr:rowOff>
    </xdr:to>
    <xdr:graphicFrame macro="">
      <xdr:nvGraphicFramePr>
        <xdr:cNvPr id="2" name="图表 1" descr="资产分配图表显示“我的目标值”和每个资产类别的“实际分配值”。">
          <a:extLst>
            <a:ext uri="{FF2B5EF4-FFF2-40B4-BE49-F238E27FC236}">
              <a16:creationId xmlns:a16="http://schemas.microsoft.com/office/drawing/2014/main" id="{346F3ACD-85F8-4C1D-BB6C-A2BBC3BC6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121920</xdr:colOff>
      <xdr:row>0</xdr:row>
      <xdr:rowOff>72390</xdr:rowOff>
    </xdr:from>
    <xdr:to>
      <xdr:col>1</xdr:col>
      <xdr:colOff>605956</xdr:colOff>
      <xdr:row>1</xdr:row>
      <xdr:rowOff>2394</xdr:rowOff>
    </xdr:to>
    <xdr:grpSp>
      <xdr:nvGrpSpPr>
        <xdr:cNvPr id="3" name="组 24" descr="带有趋势箭头的图">
          <a:extLst>
            <a:ext uri="{FF2B5EF4-FFF2-40B4-BE49-F238E27FC236}">
              <a16:creationId xmlns:a16="http://schemas.microsoft.com/office/drawing/2014/main" id="{C9D62A69-ABD7-485F-B8D9-9FA8A04B1593}"/>
            </a:ext>
          </a:extLst>
        </xdr:cNvPr>
        <xdr:cNvGrpSpPr/>
      </xdr:nvGrpSpPr>
      <xdr:grpSpPr>
        <a:xfrm>
          <a:off x="731520" y="72390"/>
          <a:ext cx="484036" cy="349104"/>
          <a:chOff x="7648798" y="4940808"/>
          <a:chExt cx="1187111" cy="1002792"/>
        </a:xfrm>
      </xdr:grpSpPr>
      <xdr:pic>
        <xdr:nvPicPr>
          <xdr:cNvPr id="4" name="图形 26" descr="上升趋势">
            <a:extLst>
              <a:ext uri="{FF2B5EF4-FFF2-40B4-BE49-F238E27FC236}">
                <a16:creationId xmlns:a16="http://schemas.microsoft.com/office/drawing/2014/main" id="{18254273-31B8-2BB6-DD92-73E8882097B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504" t="30454" r="7783" b="22928"/>
          <a:stretch/>
        </xdr:blipFill>
        <xdr:spPr>
          <a:xfrm>
            <a:off x="7707069" y="4940808"/>
            <a:ext cx="1049549" cy="706274"/>
          </a:xfrm>
          <a:prstGeom prst="rect">
            <a:avLst/>
          </a:prstGeom>
        </xdr:spPr>
      </xdr:pic>
      <xdr:grpSp>
        <xdr:nvGrpSpPr>
          <xdr:cNvPr id="5" name="组 26">
            <a:extLst>
              <a:ext uri="{FF2B5EF4-FFF2-40B4-BE49-F238E27FC236}">
                <a16:creationId xmlns:a16="http://schemas.microsoft.com/office/drawing/2014/main" id="{6E26BB3C-F780-1034-5DF4-797EB1191E8C}"/>
              </a:ext>
            </a:extLst>
          </xdr:cNvPr>
          <xdr:cNvGrpSpPr/>
        </xdr:nvGrpSpPr>
        <xdr:grpSpPr>
          <a:xfrm>
            <a:off x="7648798" y="4940809"/>
            <a:ext cx="1187111" cy="1002791"/>
            <a:chOff x="3825366" y="972636"/>
            <a:chExt cx="2290916" cy="1923129"/>
          </a:xfrm>
        </xdr:grpSpPr>
        <xdr:cxnSp macro="">
          <xdr:nvCxnSpPr>
            <xdr:cNvPr id="13" name="直接连接符 12">
              <a:extLst>
                <a:ext uri="{FF2B5EF4-FFF2-40B4-BE49-F238E27FC236}">
                  <a16:creationId xmlns:a16="http://schemas.microsoft.com/office/drawing/2014/main" id="{3487C242-A932-B852-14A3-3291FFA8015B}"/>
                </a:ext>
              </a:extLst>
            </xdr:cNvPr>
            <xdr:cNvCxnSpPr>
              <a:cxnSpLocks/>
            </xdr:cNvCxnSpPr>
          </xdr:nvCxnSpPr>
          <xdr:spPr>
            <a:xfrm>
              <a:off x="3850498" y="972636"/>
              <a:ext cx="16813" cy="1923129"/>
            </a:xfrm>
            <a:prstGeom prst="line">
              <a:avLst/>
            </a:prstGeom>
            <a:ln w="508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直接连接符​​ 35">
              <a:extLst>
                <a:ext uri="{FF2B5EF4-FFF2-40B4-BE49-F238E27FC236}">
                  <a16:creationId xmlns:a16="http://schemas.microsoft.com/office/drawing/2014/main" id="{86E9EC61-B3C9-4881-8B0A-3EC5811CF783}"/>
                </a:ext>
              </a:extLst>
            </xdr:cNvPr>
            <xdr:cNvCxnSpPr>
              <a:cxnSpLocks/>
            </xdr:cNvCxnSpPr>
          </xdr:nvCxnSpPr>
          <xdr:spPr>
            <a:xfrm flipH="1">
              <a:off x="3825366" y="2847075"/>
              <a:ext cx="2290916" cy="0"/>
            </a:xfrm>
            <a:prstGeom prst="line">
              <a:avLst/>
            </a:prstGeom>
            <a:ln w="50800">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 name="组 27">
            <a:extLst>
              <a:ext uri="{FF2B5EF4-FFF2-40B4-BE49-F238E27FC236}">
                <a16:creationId xmlns:a16="http://schemas.microsoft.com/office/drawing/2014/main" id="{B4B737D4-19B1-0592-E3A5-C1F9DDBE180F}"/>
              </a:ext>
            </a:extLst>
          </xdr:cNvPr>
          <xdr:cNvGrpSpPr/>
        </xdr:nvGrpSpPr>
        <xdr:grpSpPr>
          <a:xfrm>
            <a:off x="7858218" y="5248423"/>
            <a:ext cx="827072" cy="600689"/>
            <a:chOff x="7858218" y="5248423"/>
            <a:chExt cx="827072" cy="802447"/>
          </a:xfrm>
        </xdr:grpSpPr>
        <xdr:cxnSp macro="">
          <xdr:nvCxnSpPr>
            <xdr:cNvPr id="7" name="直接连接符 6">
              <a:extLst>
                <a:ext uri="{FF2B5EF4-FFF2-40B4-BE49-F238E27FC236}">
                  <a16:creationId xmlns:a16="http://schemas.microsoft.com/office/drawing/2014/main" id="{95F1B9F7-63F2-1918-FAAD-7DA45AA076E5}"/>
                </a:ext>
              </a:extLst>
            </xdr:cNvPr>
            <xdr:cNvCxnSpPr>
              <a:cxnSpLocks/>
            </xdr:cNvCxnSpPr>
          </xdr:nvCxnSpPr>
          <xdr:spPr>
            <a:xfrm>
              <a:off x="8023633" y="5485329"/>
              <a:ext cx="0" cy="565541"/>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8" name="直接连接符 7">
              <a:extLst>
                <a:ext uri="{FF2B5EF4-FFF2-40B4-BE49-F238E27FC236}">
                  <a16:creationId xmlns:a16="http://schemas.microsoft.com/office/drawing/2014/main" id="{1AFC5EB6-32B9-B3A3-7C20-F99587D0F2A7}"/>
                </a:ext>
              </a:extLst>
            </xdr:cNvPr>
            <xdr:cNvCxnSpPr>
              <a:cxnSpLocks/>
            </xdr:cNvCxnSpPr>
          </xdr:nvCxnSpPr>
          <xdr:spPr>
            <a:xfrm>
              <a:off x="8354462" y="5381174"/>
              <a:ext cx="0" cy="669696"/>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9" name="直接连接符 8">
              <a:extLst>
                <a:ext uri="{FF2B5EF4-FFF2-40B4-BE49-F238E27FC236}">
                  <a16:creationId xmlns:a16="http://schemas.microsoft.com/office/drawing/2014/main" id="{A80AC5E1-0E1D-4B0C-A03C-1F9C71BD2184}"/>
                </a:ext>
              </a:extLst>
            </xdr:cNvPr>
            <xdr:cNvCxnSpPr>
              <a:cxnSpLocks/>
            </xdr:cNvCxnSpPr>
          </xdr:nvCxnSpPr>
          <xdr:spPr>
            <a:xfrm>
              <a:off x="8189047" y="5540656"/>
              <a:ext cx="0" cy="510213"/>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接连接符​​(S) 31">
              <a:extLst>
                <a:ext uri="{FF2B5EF4-FFF2-40B4-BE49-F238E27FC236}">
                  <a16:creationId xmlns:a16="http://schemas.microsoft.com/office/drawing/2014/main" id="{925B87D9-E0D9-A96F-8744-E31B041EA1D2}"/>
                </a:ext>
              </a:extLst>
            </xdr:cNvPr>
            <xdr:cNvCxnSpPr>
              <a:cxnSpLocks/>
            </xdr:cNvCxnSpPr>
          </xdr:nvCxnSpPr>
          <xdr:spPr>
            <a:xfrm>
              <a:off x="7858218" y="5647082"/>
              <a:ext cx="0" cy="403787"/>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11" name="直接连接符​​(S) 32">
              <a:extLst>
                <a:ext uri="{FF2B5EF4-FFF2-40B4-BE49-F238E27FC236}">
                  <a16:creationId xmlns:a16="http://schemas.microsoft.com/office/drawing/2014/main" id="{9E32EEF8-71C9-2066-BFEC-D0436FCE6DCF}"/>
                </a:ext>
              </a:extLst>
            </xdr:cNvPr>
            <xdr:cNvCxnSpPr>
              <a:cxnSpLocks/>
            </xdr:cNvCxnSpPr>
          </xdr:nvCxnSpPr>
          <xdr:spPr>
            <a:xfrm>
              <a:off x="8519876" y="5485329"/>
              <a:ext cx="0" cy="565541"/>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12" name="直接连接符 11">
              <a:extLst>
                <a:ext uri="{FF2B5EF4-FFF2-40B4-BE49-F238E27FC236}">
                  <a16:creationId xmlns:a16="http://schemas.microsoft.com/office/drawing/2014/main" id="{6A6504C3-3A62-36B5-152B-52DBD375396B}"/>
                </a:ext>
              </a:extLst>
            </xdr:cNvPr>
            <xdr:cNvCxnSpPr>
              <a:cxnSpLocks/>
            </xdr:cNvCxnSpPr>
          </xdr:nvCxnSpPr>
          <xdr:spPr>
            <a:xfrm>
              <a:off x="8685290" y="5248423"/>
              <a:ext cx="0" cy="802446"/>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xiang/Documents/GitHub/life-info/&#26085;&#35760;/&#20010;&#20154;&#36164;&#20135;/&#21521;&#27663;&#38598;&#22242;&#25237;&#36164;&#36319;&#36394;&#349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资产分配"/>
      <sheetName val="投资计划"/>
      <sheetName val="基金数据"/>
      <sheetName val="债券数据"/>
      <sheetName val="应收账款"/>
      <sheetName val="现金等价物"/>
      <sheetName val="股票数据"/>
      <sheetName val="汇率调用"/>
    </sheetNames>
    <definedNames>
      <definedName name="Sheet6.getfunzDayValue"/>
      <definedName name="Sheet7.getfunzDayValue"/>
    </definedNames>
    <sheetDataSet>
      <sheetData sheetId="0">
        <row r="19">
          <cell r="B19" t="str">
            <v>类别</v>
          </cell>
          <cell r="C19" t="str">
            <v>我的目标值</v>
          </cell>
          <cell r="D19" t="str">
            <v>实际值</v>
          </cell>
        </row>
        <row r="20">
          <cell r="B20" t="str">
            <v>基金</v>
          </cell>
          <cell r="C20">
            <v>0.5</v>
          </cell>
          <cell r="D20">
            <v>0.73063157551890934</v>
          </cell>
        </row>
        <row r="21">
          <cell r="B21" t="str">
            <v>股票</v>
          </cell>
          <cell r="C21">
            <v>0</v>
          </cell>
          <cell r="D21">
            <v>3.7376329746995882E-6</v>
          </cell>
        </row>
        <row r="22">
          <cell r="B22" t="str">
            <v>债券</v>
          </cell>
          <cell r="C22">
            <v>0.4</v>
          </cell>
          <cell r="D22">
            <v>6.1984520867971309E-6</v>
          </cell>
        </row>
        <row r="23">
          <cell r="B23" t="str">
            <v>现金</v>
          </cell>
          <cell r="C23">
            <v>0.05</v>
          </cell>
          <cell r="D23">
            <v>0.22510370012996497</v>
          </cell>
        </row>
        <row r="24">
          <cell r="B24" t="str">
            <v>其他</v>
          </cell>
          <cell r="C24">
            <v>0</v>
          </cell>
          <cell r="D24">
            <v>0</v>
          </cell>
        </row>
        <row r="25">
          <cell r="B25" t="str">
            <v>应收账款</v>
          </cell>
          <cell r="C25">
            <v>0.05</v>
          </cell>
          <cell r="D25">
            <v>4.4254788266064132E-2</v>
          </cell>
        </row>
        <row r="26">
          <cell r="B26" t="str">
            <v>商品</v>
          </cell>
          <cell r="C26">
            <v>0</v>
          </cell>
          <cell r="D26">
            <v>0</v>
          </cell>
        </row>
      </sheetData>
      <sheetData sheetId="1"/>
      <sheetData sheetId="2">
        <row r="1">
          <cell r="C1">
            <v>288919.07683999999</v>
          </cell>
        </row>
      </sheetData>
      <sheetData sheetId="3">
        <row r="1">
          <cell r="C1">
            <v>2.4510999999999998</v>
          </cell>
        </row>
      </sheetData>
      <sheetData sheetId="4">
        <row r="1">
          <cell r="B1">
            <v>17500</v>
          </cell>
        </row>
      </sheetData>
      <sheetData sheetId="5">
        <row r="1">
          <cell r="B1">
            <v>89014.43</v>
          </cell>
        </row>
      </sheetData>
      <sheetData sheetId="6">
        <row r="22">
          <cell r="H22">
            <v>1.478</v>
          </cell>
        </row>
      </sheetData>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7CC4-7DDC-4AC8-B3D5-E4AF92F195A5}" name="TableAssetAllocation3" displayName="TableAssetAllocation3" ref="B19:G27" totalsRowCount="1" headerRowDxfId="13" dataDxfId="12">
  <autoFilter ref="B19:G26" xr:uid="{00000000-0009-0000-0100-000005000000}"/>
  <tableColumns count="6">
    <tableColumn id="1" xr3:uid="{45884E40-C32F-4BAD-A2D0-623A37734E68}" name="类别" totalsRowLabel="汇总" dataDxfId="10" totalsRowDxfId="11" dataCellStyle="40% - 着色 3"/>
    <tableColumn id="2" xr3:uid="{FCEDF421-F7FC-4BE2-8E3F-CDB15434A68F}" name="我的目标值" totalsRowFunction="sum" dataDxfId="8" totalsRowDxfId="9" dataCellStyle="40% - 着色 3"/>
    <tableColumn id="3" xr3:uid="{9A07C10F-08AA-4E2D-B323-3C7B7EF44D4E}" name="实际值" dataDxfId="6" totalsRowDxfId="7" dataCellStyle="百分比">
      <calculatedColumnFormula>IFERROR(G20/SUBTOTAL(109,TableAssetAllocation3[价值]),"")</calculatedColumnFormula>
    </tableColumn>
    <tableColumn id="4" xr3:uid="{60F31D85-ED7E-4912-9684-E634F0F649F1}" name="差额" dataDxfId="4" totalsRowDxfId="5" dataCellStyle="百分比">
      <calculatedColumnFormula>D20 - C20</calculatedColumnFormula>
    </tableColumn>
    <tableColumn id="5" xr3:uid="{47EE6029-12EB-4102-8DFB-CC47ACC1A55B}" name="阈值" dataDxfId="2" totalsRowDxfId="3" dataCellStyle="百分比">
      <calculatedColumnFormula>MIN(5%, $C20 * 25%)</calculatedColumnFormula>
    </tableColumn>
    <tableColumn id="6" xr3:uid="{09D14A61-4E61-4F1C-932B-C34F32A3EB74}" name="价值" totalsRowFunction="custom" dataDxfId="0" totalsRowDxfId="1" dataCellStyle="货币">
      <calculatedColumnFormula xml:space="preserve"> SUMIF(#REF!, B20,#REF!)</calculatedColumnFormula>
      <totalsRowFormula>SUM(G20:G26)</totalsRowFormula>
    </tableColumn>
  </tableColumns>
  <tableStyleInfo name="投资跟踪表"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615F1-F7E9-4E6C-95C8-8B0EF1C47C1F}" name="TableAssetAllocation" displayName="TableAssetAllocation" ref="B19:G27" totalsRowCount="1" headerRowDxfId="34" dataDxfId="33">
  <autoFilter ref="B19:G26" xr:uid="{D82615F1-F7E9-4E6C-95C8-8B0EF1C47C1F}"/>
  <tableColumns count="6">
    <tableColumn id="1" xr3:uid="{1D754C3B-DA5A-4CF9-B950-A7F3FAE14439}" name="类别" totalsRowLabel="汇总" dataDxfId="31" totalsRowDxfId="32" dataCellStyle="40% - 着色 3"/>
    <tableColumn id="2" xr3:uid="{3EF32D7B-78D1-4AE1-8AF1-90DB3CD7EF04}" name="我的目标值" totalsRowFunction="sum" dataDxfId="29" totalsRowDxfId="30" dataCellStyle="40% - 着色 3"/>
    <tableColumn id="3" xr3:uid="{3539CE85-84F4-4F95-98B0-4EB10EE55608}" name="实际值" dataDxfId="27" totalsRowDxfId="28" dataCellStyle="百分比">
      <calculatedColumnFormula>IFERROR(G20/SUBTOTAL(109,TableAssetAllocation[价值]),"")</calculatedColumnFormula>
    </tableColumn>
    <tableColumn id="4" xr3:uid="{85C07D81-15A9-4A92-95B1-C3FE00C6B94F}" name="差额" dataDxfId="25" totalsRowDxfId="26" dataCellStyle="百分比">
      <calculatedColumnFormula>D20 - C20</calculatedColumnFormula>
    </tableColumn>
    <tableColumn id="5" xr3:uid="{CE2F54F9-AB7F-4B68-970C-176B8F34081E}" name="阈值" dataDxfId="23" totalsRowDxfId="24" dataCellStyle="百分比">
      <calculatedColumnFormula>MIN(5%, $C20 * 25%)</calculatedColumnFormula>
    </tableColumn>
    <tableColumn id="6" xr3:uid="{CB8AA2CC-46A9-4CF1-861D-ABEEBDB1889F}" name="价值" totalsRowFunction="custom" dataDxfId="21" totalsRowDxfId="22" dataCellStyle="货币">
      <calculatedColumnFormula xml:space="preserve"> SUMIF(#REF!, B20,#REF!)</calculatedColumnFormula>
      <totalsRowFormula>SUM(G20:G26)</totalsRowFormula>
    </tableColumn>
  </tableColumns>
  <tableStyleInfo name="投资跟踪表"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F24E8-51FA-4EE7-A51F-774AD0FF9034}">
  <sheetPr codeName="Sheet7"/>
  <dimension ref="A1:L10"/>
  <sheetViews>
    <sheetView zoomScale="70" zoomScaleNormal="70" workbookViewId="0">
      <selection activeCell="D11" sqref="D11:D12"/>
    </sheetView>
  </sheetViews>
  <sheetFormatPr defaultRowHeight="15.6" x14ac:dyDescent="0.35"/>
  <cols>
    <col min="1" max="1" width="45" style="28" customWidth="1"/>
    <col min="2" max="2" width="8.88671875" style="28"/>
    <col min="3" max="4" width="11.21875" style="28" customWidth="1"/>
    <col min="5" max="7" width="8.88671875" style="28"/>
    <col min="8" max="8" width="12.109375" style="28" customWidth="1"/>
    <col min="9" max="9" width="16.6640625" style="28" customWidth="1"/>
    <col min="10" max="10" width="11.21875" style="28" bestFit="1" customWidth="1"/>
    <col min="11" max="11" width="8.88671875" style="28"/>
    <col min="12" max="12" width="11.109375" style="28" customWidth="1"/>
    <col min="13" max="16384" width="8.88671875" style="28"/>
  </cols>
  <sheetData>
    <row r="1" spans="1:12" x14ac:dyDescent="0.35">
      <c r="A1" s="49" t="s">
        <v>21</v>
      </c>
      <c r="B1" s="50" t="s">
        <v>22</v>
      </c>
      <c r="C1" s="51">
        <f>SUM(J3:J4)</f>
        <v>2.4510999999999998</v>
      </c>
      <c r="D1" s="50" t="s">
        <v>23</v>
      </c>
      <c r="E1" s="51">
        <f>SUM(K3:K4)</f>
        <v>5.4999999999998384E-3</v>
      </c>
      <c r="F1" s="50" t="s">
        <v>24</v>
      </c>
      <c r="G1" s="51">
        <f>SUM(E3:E4)</f>
        <v>2.4455999999999998</v>
      </c>
      <c r="H1" s="51" t="s">
        <v>25</v>
      </c>
      <c r="I1" s="52">
        <f>E1/G1</f>
        <v>2.2489368662086356E-3</v>
      </c>
      <c r="J1" s="51"/>
      <c r="K1" s="51"/>
      <c r="L1" s="51"/>
    </row>
    <row r="2" spans="1:12" x14ac:dyDescent="0.35">
      <c r="A2" s="53" t="s">
        <v>26</v>
      </c>
      <c r="B2" s="53" t="s">
        <v>27</v>
      </c>
      <c r="C2" s="53" t="s">
        <v>28</v>
      </c>
      <c r="D2" s="53" t="s">
        <v>29</v>
      </c>
      <c r="E2" s="53" t="s">
        <v>30</v>
      </c>
      <c r="F2" s="53" t="s">
        <v>31</v>
      </c>
      <c r="G2" s="53" t="s">
        <v>32</v>
      </c>
      <c r="H2" s="53" t="s">
        <v>33</v>
      </c>
      <c r="I2" s="53" t="s">
        <v>34</v>
      </c>
      <c r="J2" s="53" t="s">
        <v>35</v>
      </c>
      <c r="K2" s="53" t="s">
        <v>36</v>
      </c>
      <c r="L2" s="53" t="s">
        <v>25</v>
      </c>
    </row>
    <row r="3" spans="1:12" ht="18" customHeight="1" x14ac:dyDescent="0.35">
      <c r="A3" s="51" t="s">
        <v>45</v>
      </c>
      <c r="B3" s="54" t="s">
        <v>46</v>
      </c>
      <c r="C3" s="55">
        <v>1</v>
      </c>
      <c r="D3" s="55">
        <v>1.3484</v>
      </c>
      <c r="E3" s="51">
        <f>C3*D3</f>
        <v>1.3484</v>
      </c>
      <c r="F3" s="59">
        <v>1.3333999999999999</v>
      </c>
      <c r="G3" s="59">
        <v>1.3333999999999999</v>
      </c>
      <c r="H3" s="60">
        <v>-1.6999999999999999E-3</v>
      </c>
      <c r="I3" s="58">
        <v>44747</v>
      </c>
      <c r="J3" s="51">
        <f>C3*F3</f>
        <v>1.3333999999999999</v>
      </c>
      <c r="K3" s="59">
        <f>J3-E3</f>
        <v>-1.5000000000000124E-2</v>
      </c>
      <c r="L3" s="60">
        <v>-1.11E-2</v>
      </c>
    </row>
    <row r="4" spans="1:12" x14ac:dyDescent="0.35">
      <c r="A4" s="51" t="s">
        <v>47</v>
      </c>
      <c r="B4" s="54" t="s">
        <v>48</v>
      </c>
      <c r="C4" s="55">
        <v>1</v>
      </c>
      <c r="D4" s="55">
        <v>1.0972</v>
      </c>
      <c r="E4" s="51">
        <f>C4*D4</f>
        <v>1.0972</v>
      </c>
      <c r="F4" s="59">
        <v>1.1176999999999999</v>
      </c>
      <c r="G4" s="59">
        <v>1.6085</v>
      </c>
      <c r="H4" s="60">
        <v>-2.0000000000000001E-4</v>
      </c>
      <c r="I4" s="58">
        <v>44747</v>
      </c>
      <c r="J4" s="51">
        <f>C4*F4</f>
        <v>1.1176999999999999</v>
      </c>
      <c r="K4" s="56">
        <f>J4-E4</f>
        <v>2.0499999999999963E-2</v>
      </c>
      <c r="L4" s="57">
        <v>1.8700000000000001E-2</v>
      </c>
    </row>
    <row r="6" spans="1:12" x14ac:dyDescent="0.35">
      <c r="B6" s="61"/>
    </row>
    <row r="7" spans="1:12" x14ac:dyDescent="0.35">
      <c r="B7" s="62"/>
    </row>
    <row r="8" spans="1:12" x14ac:dyDescent="0.35">
      <c r="B8" s="61"/>
    </row>
    <row r="9" spans="1:12" x14ac:dyDescent="0.35">
      <c r="B9" s="61"/>
    </row>
    <row r="10" spans="1:12" x14ac:dyDescent="0.35">
      <c r="B10" s="61"/>
    </row>
  </sheetData>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B217F-78A6-47AE-9BBB-9D4D18F274AF}">
  <sheetPr codeName="Sheet6"/>
  <dimension ref="A1:L8"/>
  <sheetViews>
    <sheetView tabSelected="1" zoomScale="70" zoomScaleNormal="70" workbookViewId="0">
      <selection activeCell="Q10" sqref="N1:Q10"/>
    </sheetView>
  </sheetViews>
  <sheetFormatPr defaultRowHeight="15.6" x14ac:dyDescent="0.35"/>
  <cols>
    <col min="1" max="1" width="42" style="28" customWidth="1"/>
    <col min="2" max="2" width="8.88671875" style="28"/>
    <col min="3" max="4" width="11.21875" style="28" customWidth="1"/>
    <col min="5" max="5" width="17.21875" style="28" bestFit="1" customWidth="1"/>
    <col min="6" max="7" width="8.88671875" style="28"/>
    <col min="8" max="8" width="12.109375" style="28" customWidth="1"/>
    <col min="9" max="9" width="14" style="28" customWidth="1"/>
    <col min="10" max="10" width="12.44140625" style="28" customWidth="1"/>
    <col min="11" max="11" width="12" style="28" customWidth="1"/>
    <col min="12" max="12" width="12.6640625" style="28" customWidth="1"/>
    <col min="13" max="16384" width="8.88671875" style="28"/>
  </cols>
  <sheetData>
    <row r="1" spans="1:12" x14ac:dyDescent="0.35">
      <c r="A1" s="49" t="s">
        <v>21</v>
      </c>
      <c r="B1" s="50" t="s">
        <v>22</v>
      </c>
      <c r="C1" s="51">
        <f>SUM(J3:J6)</f>
        <v>290221.95248000004</v>
      </c>
      <c r="D1" s="50" t="s">
        <v>23</v>
      </c>
      <c r="E1" s="51">
        <f>SUM(K3:K6)</f>
        <v>-24677.449915000005</v>
      </c>
      <c r="F1" s="50" t="s">
        <v>24</v>
      </c>
      <c r="G1" s="51">
        <f>SUM(E3:E6)</f>
        <v>314899.40239499998</v>
      </c>
      <c r="H1" s="51" t="s">
        <v>25</v>
      </c>
      <c r="I1" s="52">
        <f>E1/G1</f>
        <v>-7.8366137653209586E-2</v>
      </c>
      <c r="J1" s="51"/>
      <c r="K1" s="51"/>
      <c r="L1" s="51"/>
    </row>
    <row r="2" spans="1:12" x14ac:dyDescent="0.35">
      <c r="A2" s="53" t="s">
        <v>26</v>
      </c>
      <c r="B2" s="53" t="s">
        <v>27</v>
      </c>
      <c r="C2" s="53" t="s">
        <v>28</v>
      </c>
      <c r="D2" s="53" t="s">
        <v>29</v>
      </c>
      <c r="E2" s="53" t="s">
        <v>30</v>
      </c>
      <c r="F2" s="53" t="s">
        <v>31</v>
      </c>
      <c r="G2" s="53" t="s">
        <v>32</v>
      </c>
      <c r="H2" s="53" t="s">
        <v>33</v>
      </c>
      <c r="I2" s="53" t="s">
        <v>34</v>
      </c>
      <c r="J2" s="53" t="s">
        <v>35</v>
      </c>
      <c r="K2" s="53" t="s">
        <v>36</v>
      </c>
      <c r="L2" s="53" t="s">
        <v>25</v>
      </c>
    </row>
    <row r="3" spans="1:12" x14ac:dyDescent="0.35">
      <c r="A3" s="51" t="s">
        <v>37</v>
      </c>
      <c r="B3" s="54" t="s">
        <v>38</v>
      </c>
      <c r="C3" s="55">
        <v>16626.900000000001</v>
      </c>
      <c r="D3" s="55">
        <v>4.0056000000000003</v>
      </c>
      <c r="E3" s="51">
        <f>C3*D3</f>
        <v>66600.710640000005</v>
      </c>
      <c r="F3" s="56">
        <v>4.0529999999999999</v>
      </c>
      <c r="G3" s="56">
        <v>4.0529999999999999</v>
      </c>
      <c r="H3" s="57">
        <v>1.43E-2</v>
      </c>
      <c r="I3" s="58">
        <v>44756</v>
      </c>
      <c r="J3" s="51">
        <f>C3*F3</f>
        <v>67388.825700000001</v>
      </c>
      <c r="K3" s="56">
        <f>J3-E3</f>
        <v>788.11505999999645</v>
      </c>
      <c r="L3" s="57">
        <v>1.18E-2</v>
      </c>
    </row>
    <row r="4" spans="1:12" x14ac:dyDescent="0.35">
      <c r="A4" s="51" t="s">
        <v>39</v>
      </c>
      <c r="B4" s="54" t="s">
        <v>40</v>
      </c>
      <c r="C4" s="55">
        <v>80968.25</v>
      </c>
      <c r="D4" s="55">
        <v>1.24</v>
      </c>
      <c r="E4" s="51">
        <f>C4*D4</f>
        <v>100400.63</v>
      </c>
      <c r="F4" s="56">
        <v>0.94430000000000003</v>
      </c>
      <c r="G4" s="56">
        <v>0.94430000000000003</v>
      </c>
      <c r="H4" s="57">
        <v>5.9999999999999995E-4</v>
      </c>
      <c r="I4" s="58">
        <v>44756</v>
      </c>
      <c r="J4" s="51">
        <f>C4*F4</f>
        <v>76458.318475000007</v>
      </c>
      <c r="K4" s="59">
        <f>J4-E4</f>
        <v>-23942.311524999997</v>
      </c>
      <c r="L4" s="60">
        <v>-0.23849999999999999</v>
      </c>
    </row>
    <row r="5" spans="1:12" x14ac:dyDescent="0.35">
      <c r="A5" s="51" t="s">
        <v>41</v>
      </c>
      <c r="B5" s="54" t="s">
        <v>42</v>
      </c>
      <c r="C5" s="55">
        <v>59138.45</v>
      </c>
      <c r="D5" s="55">
        <v>1.1837</v>
      </c>
      <c r="E5" s="51">
        <f>C5*D5</f>
        <v>70002.183265</v>
      </c>
      <c r="F5" s="56">
        <v>1.2077</v>
      </c>
      <c r="G5" s="56">
        <v>1.2077</v>
      </c>
      <c r="H5" s="57">
        <v>1.1900000000000001E-2</v>
      </c>
      <c r="I5" s="58">
        <v>44756</v>
      </c>
      <c r="J5" s="51">
        <f>C5*F5</f>
        <v>71421.506064999994</v>
      </c>
      <c r="K5" s="56">
        <f>J5-E5</f>
        <v>1419.3227999999945</v>
      </c>
      <c r="L5" s="57">
        <v>2.0299999999999999E-2</v>
      </c>
    </row>
    <row r="6" spans="1:12" x14ac:dyDescent="0.35">
      <c r="A6" s="51" t="s">
        <v>43</v>
      </c>
      <c r="B6" s="54" t="s">
        <v>44</v>
      </c>
      <c r="C6" s="55">
        <v>47081.22</v>
      </c>
      <c r="D6" s="55">
        <v>1.6545000000000001</v>
      </c>
      <c r="E6" s="51">
        <f>C6*D6</f>
        <v>77895.878490000003</v>
      </c>
      <c r="F6" s="56">
        <v>1.5920000000000001</v>
      </c>
      <c r="G6" s="56">
        <v>1.649</v>
      </c>
      <c r="H6" s="57">
        <v>1.14E-2</v>
      </c>
      <c r="I6" s="58">
        <v>44756</v>
      </c>
      <c r="J6" s="51">
        <f>C6*F6</f>
        <v>74953.302240000005</v>
      </c>
      <c r="K6" s="59">
        <f>J6-E6</f>
        <v>-2942.5762499999983</v>
      </c>
      <c r="L6" s="60">
        <v>-3.78E-2</v>
      </c>
    </row>
    <row r="7" spans="1:12" x14ac:dyDescent="0.35">
      <c r="B7" s="61"/>
    </row>
    <row r="8" spans="1:12" x14ac:dyDescent="0.35">
      <c r="B8" s="61"/>
    </row>
  </sheetData>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0E162-CF1A-4D36-A050-510C555144F9}">
  <sheetPr codeName="Sheet2">
    <tabColor theme="4" tint="0.39997558519241921"/>
  </sheetPr>
  <dimension ref="A1:G27"/>
  <sheetViews>
    <sheetView showGridLines="0" topLeftCell="A7" zoomScaleNormal="100" workbookViewId="0">
      <selection activeCell="H32" sqref="H32"/>
    </sheetView>
  </sheetViews>
  <sheetFormatPr defaultRowHeight="15.6" x14ac:dyDescent="0.35"/>
  <cols>
    <col min="1" max="1" width="3.21875" style="28" customWidth="1"/>
    <col min="2" max="2" width="23.77734375" style="28" customWidth="1"/>
    <col min="3" max="3" width="17.109375" style="28" customWidth="1"/>
    <col min="4" max="4" width="13.88671875" style="28" customWidth="1"/>
    <col min="5" max="5" width="16.6640625" style="28" customWidth="1"/>
    <col min="6" max="6" width="16.44140625" style="28" customWidth="1"/>
    <col min="7" max="7" width="15.77734375" style="28" customWidth="1"/>
    <col min="8" max="16384" width="8.88671875" style="28"/>
  </cols>
  <sheetData>
    <row r="1" spans="1:7" ht="60" customHeight="1" x14ac:dyDescent="0.35">
      <c r="A1" s="25" t="s">
        <v>0</v>
      </c>
      <c r="B1" s="26" t="s">
        <v>0</v>
      </c>
      <c r="C1" s="27"/>
      <c r="D1" s="27"/>
      <c r="E1" s="27"/>
      <c r="F1" s="27"/>
      <c r="G1" s="27"/>
    </row>
    <row r="3" spans="1:7" ht="24" thickBot="1" x14ac:dyDescent="0.55000000000000004">
      <c r="A3" s="25" t="s">
        <v>1</v>
      </c>
      <c r="B3" s="29" t="s">
        <v>1</v>
      </c>
    </row>
    <row r="6" spans="1:7" x14ac:dyDescent="0.35">
      <c r="A6" s="25" t="s">
        <v>2</v>
      </c>
    </row>
    <row r="19" spans="1:7" ht="17.399999999999999" x14ac:dyDescent="0.4">
      <c r="A19" s="25" t="s">
        <v>3</v>
      </c>
      <c r="B19" s="30" t="s">
        <v>4</v>
      </c>
      <c r="C19" s="30" t="s">
        <v>5</v>
      </c>
      <c r="D19" s="30" t="s">
        <v>6</v>
      </c>
      <c r="E19" s="30" t="s">
        <v>7</v>
      </c>
      <c r="F19" s="30" t="s">
        <v>8</v>
      </c>
      <c r="G19" s="30" t="s">
        <v>9</v>
      </c>
    </row>
    <row r="20" spans="1:7" x14ac:dyDescent="0.35">
      <c r="A20" s="25" t="s">
        <v>10</v>
      </c>
      <c r="B20" s="31" t="s">
        <v>11</v>
      </c>
      <c r="C20" s="32">
        <v>0.5</v>
      </c>
      <c r="D20" s="33">
        <f>IFERROR(G20/SUBTOTAL(109,TableAssetAllocation3[价值]),"")</f>
        <v>0.73063157551890934</v>
      </c>
      <c r="E20" s="34">
        <f>D20 - C20</f>
        <v>0.23063157551890934</v>
      </c>
      <c r="F20" s="33">
        <v>0.8</v>
      </c>
      <c r="G20" s="35">
        <f>[1]基金数据!C1</f>
        <v>288919.07683999999</v>
      </c>
    </row>
    <row r="21" spans="1:7" ht="16.2" x14ac:dyDescent="0.4">
      <c r="A21" s="25" t="s">
        <v>12</v>
      </c>
      <c r="B21" s="31" t="s">
        <v>13</v>
      </c>
      <c r="C21" s="36">
        <v>0</v>
      </c>
      <c r="D21" s="33">
        <f>IFERROR(G21/SUBTOTAL(109,TableAssetAllocation3[价值]),"")</f>
        <v>3.7376329746995882E-6</v>
      </c>
      <c r="E21" s="37">
        <f t="shared" ref="E21:E26" si="0">D21 - C21</f>
        <v>3.7376329746995882E-6</v>
      </c>
      <c r="F21" s="33">
        <v>0.2</v>
      </c>
      <c r="G21" s="35">
        <f>[1]股票数据!H22</f>
        <v>1.478</v>
      </c>
    </row>
    <row r="22" spans="1:7" x14ac:dyDescent="0.35">
      <c r="B22" s="38" t="s">
        <v>14</v>
      </c>
      <c r="C22" s="36">
        <v>0.4</v>
      </c>
      <c r="D22" s="33">
        <f>IFERROR(G22/SUBTOTAL(109,TableAssetAllocation3[价值]),"")</f>
        <v>6.1984520867971309E-6</v>
      </c>
      <c r="E22" s="37">
        <f>D22 - C22</f>
        <v>-0.39999380154791325</v>
      </c>
      <c r="F22" s="33">
        <v>0.8</v>
      </c>
      <c r="G22" s="35">
        <f>[1]债券数据!C1</f>
        <v>2.4510999999999998</v>
      </c>
    </row>
    <row r="23" spans="1:7" x14ac:dyDescent="0.35">
      <c r="A23" s="25" t="s">
        <v>15</v>
      </c>
      <c r="B23" s="38" t="s">
        <v>16</v>
      </c>
      <c r="C23" s="36">
        <v>0.05</v>
      </c>
      <c r="D23" s="33">
        <f>IFERROR(G23/SUBTOTAL(109,TableAssetAllocation3[价值]),"")</f>
        <v>0.22510370012996497</v>
      </c>
      <c r="E23" s="37">
        <f t="shared" si="0"/>
        <v>0.17510370012996496</v>
      </c>
      <c r="F23" s="33">
        <v>0.2</v>
      </c>
      <c r="G23" s="35">
        <f>[1]现金等价物!B1</f>
        <v>89014.43</v>
      </c>
    </row>
    <row r="24" spans="1:7" x14ac:dyDescent="0.35">
      <c r="B24" s="38" t="s">
        <v>17</v>
      </c>
      <c r="C24" s="36">
        <v>0</v>
      </c>
      <c r="D24" s="33">
        <f>IFERROR(G24/SUBTOTAL(109,TableAssetAllocation3[价值]),"")</f>
        <v>0</v>
      </c>
      <c r="E24" s="37">
        <f>D24 - C24</f>
        <v>0</v>
      </c>
      <c r="F24" s="33">
        <v>0.5</v>
      </c>
      <c r="G24" s="35">
        <v>0</v>
      </c>
    </row>
    <row r="25" spans="1:7" ht="16.95" customHeight="1" x14ac:dyDescent="0.35">
      <c r="B25" s="38" t="s">
        <v>18</v>
      </c>
      <c r="C25" s="36">
        <v>0.05</v>
      </c>
      <c r="D25" s="33">
        <f>IFERROR(G25/SUBTOTAL(109,TableAssetAllocation3[价值]),"")</f>
        <v>4.4254788266064132E-2</v>
      </c>
      <c r="E25" s="37">
        <f>D25 - C25</f>
        <v>-5.7452117339358705E-3</v>
      </c>
      <c r="F25" s="39">
        <v>0.1</v>
      </c>
      <c r="G25" s="40">
        <f>[1]应收账款!B1</f>
        <v>17500</v>
      </c>
    </row>
    <row r="26" spans="1:7" x14ac:dyDescent="0.35">
      <c r="B26" s="41" t="s">
        <v>19</v>
      </c>
      <c r="C26" s="42">
        <v>0</v>
      </c>
      <c r="D26" s="33">
        <f>IFERROR(G26/SUBTOTAL(109,TableAssetAllocation3[价值]),"")</f>
        <v>0</v>
      </c>
      <c r="E26" s="43">
        <f t="shared" si="0"/>
        <v>0</v>
      </c>
      <c r="F26" s="33">
        <v>0.1</v>
      </c>
      <c r="G26" s="35">
        <v>0</v>
      </c>
    </row>
    <row r="27" spans="1:7" x14ac:dyDescent="0.35">
      <c r="B27" s="44" t="s">
        <v>20</v>
      </c>
      <c r="C27" s="45">
        <f>SUBTOTAL(109,TableAssetAllocation3[我的目标值])</f>
        <v>1</v>
      </c>
      <c r="D27" s="46"/>
      <c r="E27" s="47"/>
      <c r="F27" s="46"/>
      <c r="G27" s="48">
        <f>SUM(G20:G26)</f>
        <v>395437.43594</v>
      </c>
    </row>
  </sheetData>
  <phoneticPr fontId="1" type="noConversion"/>
  <conditionalFormatting sqref="E20:E26">
    <cfRule type="expression" dxfId="16" priority="3">
      <formula>ABS(E20)&gt;F20</formula>
    </cfRule>
  </conditionalFormatting>
  <conditionalFormatting sqref="F20:F26">
    <cfRule type="expression" dxfId="15" priority="2">
      <formula>ABS(E20)&gt;F20</formula>
    </cfRule>
  </conditionalFormatting>
  <conditionalFormatting sqref="D20:D26">
    <cfRule type="expression" dxfId="14" priority="1">
      <formula>ABS(E20)&gt;F20</formula>
    </cfRule>
  </conditionalFormatting>
  <dataValidations count="1">
    <dataValidation type="list" allowBlank="1" showInputMessage="1" showErrorMessage="1" sqref="B20:B21" xr:uid="{F3F768FD-292F-40F4-912F-A292A6E3AA2F}">
      <formula1>"基金,现金,股票,房地产,国际股票,商品,债券"</formula1>
    </dataValidation>
  </dataValidations>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7" workbookViewId="0">
      <selection activeCell="B36" sqref="B36"/>
    </sheetView>
  </sheetViews>
  <sheetFormatPr defaultRowHeight="13.8" x14ac:dyDescent="0.25"/>
  <cols>
    <col min="2" max="2" width="15.21875" customWidth="1"/>
    <col min="7" max="7" width="21.6640625" customWidth="1"/>
  </cols>
  <sheetData>
    <row r="1" spans="1:9" ht="33" x14ac:dyDescent="0.35">
      <c r="A1" s="1" t="s">
        <v>0</v>
      </c>
      <c r="B1" s="2" t="s">
        <v>0</v>
      </c>
      <c r="C1" s="3"/>
      <c r="D1" s="3"/>
      <c r="E1" s="3"/>
      <c r="F1" s="3"/>
      <c r="G1" s="3"/>
      <c r="H1" s="4"/>
      <c r="I1" s="4"/>
    </row>
    <row r="2" spans="1:9" x14ac:dyDescent="0.25">
      <c r="A2" s="4"/>
      <c r="B2" s="4"/>
      <c r="C2" s="4"/>
      <c r="D2" s="4"/>
      <c r="E2" s="4"/>
      <c r="F2" s="4"/>
      <c r="G2" s="4"/>
      <c r="H2" s="4"/>
      <c r="I2" s="4"/>
    </row>
    <row r="3" spans="1:9" ht="24" thickBot="1" x14ac:dyDescent="0.55000000000000004">
      <c r="A3" s="1" t="s">
        <v>1</v>
      </c>
      <c r="B3" s="5" t="s">
        <v>1</v>
      </c>
      <c r="C3" s="4"/>
      <c r="D3" s="4"/>
      <c r="E3" s="4"/>
      <c r="F3" s="4"/>
      <c r="G3" s="4"/>
      <c r="H3" s="4"/>
      <c r="I3" s="4"/>
    </row>
    <row r="4" spans="1:9" x14ac:dyDescent="0.25">
      <c r="A4" s="4"/>
      <c r="B4" s="4"/>
      <c r="C4" s="4"/>
      <c r="D4" s="4"/>
      <c r="E4" s="4"/>
      <c r="F4" s="4"/>
      <c r="G4" s="4"/>
      <c r="H4" s="4"/>
      <c r="I4" s="4"/>
    </row>
    <row r="5" spans="1:9" x14ac:dyDescent="0.25">
      <c r="A5" s="4"/>
      <c r="B5" s="4"/>
      <c r="C5" s="4"/>
      <c r="D5" s="4"/>
      <c r="E5" s="4"/>
      <c r="F5" s="4"/>
      <c r="G5" s="4"/>
      <c r="H5" s="4"/>
      <c r="I5" s="4"/>
    </row>
    <row r="6" spans="1:9" ht="15.6" x14ac:dyDescent="0.35">
      <c r="A6" s="1" t="s">
        <v>2</v>
      </c>
      <c r="B6" s="4"/>
      <c r="C6" s="4"/>
      <c r="D6" s="4"/>
      <c r="E6" s="4"/>
      <c r="F6" s="4"/>
      <c r="G6" s="4"/>
      <c r="H6" s="4"/>
      <c r="I6" s="4"/>
    </row>
    <row r="7" spans="1:9" x14ac:dyDescent="0.25">
      <c r="A7" s="4"/>
      <c r="B7" s="4"/>
      <c r="C7" s="4"/>
      <c r="D7" s="4"/>
      <c r="E7" s="4"/>
      <c r="F7" s="4"/>
      <c r="G7" s="4"/>
      <c r="H7" s="4"/>
      <c r="I7" s="4"/>
    </row>
    <row r="8" spans="1:9" x14ac:dyDescent="0.25">
      <c r="A8" s="4"/>
      <c r="B8" s="4"/>
      <c r="C8" s="4"/>
      <c r="D8" s="4"/>
      <c r="E8" s="4"/>
      <c r="F8" s="4"/>
      <c r="G8" s="4"/>
      <c r="H8" s="4"/>
      <c r="I8" s="4"/>
    </row>
    <row r="9" spans="1:9" x14ac:dyDescent="0.25">
      <c r="A9" s="4"/>
      <c r="B9" s="4"/>
      <c r="C9" s="4"/>
      <c r="D9" s="4"/>
      <c r="E9" s="4"/>
      <c r="F9" s="4"/>
      <c r="G9" s="4"/>
      <c r="H9" s="4"/>
      <c r="I9" s="4"/>
    </row>
    <row r="10" spans="1:9" x14ac:dyDescent="0.25">
      <c r="A10" s="4"/>
      <c r="B10" s="4"/>
      <c r="C10" s="4"/>
      <c r="D10" s="4"/>
      <c r="E10" s="4"/>
      <c r="F10" s="4"/>
      <c r="G10" s="4"/>
      <c r="H10" s="4"/>
      <c r="I10" s="4"/>
    </row>
    <row r="11" spans="1:9" x14ac:dyDescent="0.25">
      <c r="A11" s="4"/>
      <c r="B11" s="4"/>
      <c r="C11" s="4"/>
      <c r="D11" s="4"/>
      <c r="E11" s="4"/>
      <c r="F11" s="4"/>
      <c r="G11" s="4"/>
      <c r="H11" s="4"/>
      <c r="I11" s="4"/>
    </row>
    <row r="12" spans="1:9" x14ac:dyDescent="0.25">
      <c r="A12" s="4"/>
      <c r="B12" s="4"/>
      <c r="C12" s="4"/>
      <c r="D12" s="4"/>
      <c r="E12" s="4"/>
      <c r="F12" s="4"/>
      <c r="G12" s="4"/>
      <c r="H12" s="4"/>
      <c r="I12" s="4"/>
    </row>
    <row r="13" spans="1:9" x14ac:dyDescent="0.25">
      <c r="A13" s="4"/>
      <c r="B13" s="4"/>
      <c r="C13" s="4"/>
      <c r="D13" s="4"/>
      <c r="E13" s="4"/>
      <c r="F13" s="4"/>
      <c r="G13" s="4"/>
      <c r="H13" s="4"/>
      <c r="I13" s="4"/>
    </row>
    <row r="14" spans="1:9" x14ac:dyDescent="0.25">
      <c r="A14" s="4"/>
      <c r="B14" s="4"/>
      <c r="C14" s="4"/>
      <c r="D14" s="4"/>
      <c r="E14" s="4"/>
      <c r="F14" s="4"/>
      <c r="G14" s="4"/>
      <c r="H14" s="4"/>
      <c r="I14" s="4"/>
    </row>
    <row r="15" spans="1:9" x14ac:dyDescent="0.25">
      <c r="A15" s="4"/>
      <c r="B15" s="4"/>
      <c r="C15" s="4"/>
      <c r="D15" s="4"/>
      <c r="E15" s="4"/>
      <c r="F15" s="4"/>
      <c r="G15" s="4"/>
      <c r="H15" s="4"/>
      <c r="I15" s="4"/>
    </row>
    <row r="16" spans="1:9" x14ac:dyDescent="0.25">
      <c r="A16" s="4"/>
      <c r="B16" s="4"/>
      <c r="C16" s="4"/>
      <c r="D16" s="4"/>
      <c r="E16" s="4"/>
      <c r="F16" s="4"/>
      <c r="G16" s="4"/>
      <c r="H16" s="4"/>
      <c r="I16" s="4"/>
    </row>
    <row r="17" spans="1:9" x14ac:dyDescent="0.25">
      <c r="A17" s="4"/>
      <c r="B17" s="4"/>
      <c r="C17" s="4"/>
      <c r="D17" s="4"/>
      <c r="E17" s="4"/>
      <c r="F17" s="4"/>
      <c r="G17" s="4"/>
      <c r="H17" s="4"/>
      <c r="I17" s="4"/>
    </row>
    <row r="18" spans="1:9" x14ac:dyDescent="0.25">
      <c r="A18" s="4"/>
      <c r="B18" s="4"/>
      <c r="C18" s="4"/>
      <c r="D18" s="4"/>
      <c r="E18" s="4"/>
      <c r="F18" s="4"/>
      <c r="G18" s="4"/>
      <c r="H18" s="4"/>
      <c r="I18" s="4"/>
    </row>
    <row r="19" spans="1:9" ht="17.399999999999999" x14ac:dyDescent="0.4">
      <c r="A19" s="1" t="s">
        <v>3</v>
      </c>
      <c r="B19" s="6" t="s">
        <v>4</v>
      </c>
      <c r="C19" s="6" t="s">
        <v>5</v>
      </c>
      <c r="D19" s="6" t="s">
        <v>6</v>
      </c>
      <c r="E19" s="6" t="s">
        <v>7</v>
      </c>
      <c r="F19" s="6" t="s">
        <v>8</v>
      </c>
      <c r="G19" s="6" t="s">
        <v>9</v>
      </c>
      <c r="H19" s="4"/>
      <c r="I19" s="4"/>
    </row>
    <row r="20" spans="1:9" ht="15.6" x14ac:dyDescent="0.35">
      <c r="A20" s="1" t="s">
        <v>10</v>
      </c>
      <c r="B20" s="7" t="s">
        <v>11</v>
      </c>
      <c r="C20" s="8">
        <v>0.5</v>
      </c>
      <c r="D20" s="9">
        <f>IFERROR(G20/SUBTOTAL(109,TableAssetAllocation[价值]),"")</f>
        <v>0.73063157551890934</v>
      </c>
      <c r="E20" s="10">
        <f>D20 - C20</f>
        <v>0.23063157551890934</v>
      </c>
      <c r="F20" s="9">
        <v>0.8</v>
      </c>
      <c r="G20" s="11">
        <f>[1]基金数据!C1</f>
        <v>288919.07683999999</v>
      </c>
      <c r="H20" s="4"/>
      <c r="I20" s="4"/>
    </row>
    <row r="21" spans="1:9" ht="16.2" x14ac:dyDescent="0.4">
      <c r="A21" s="1" t="s">
        <v>12</v>
      </c>
      <c r="B21" s="7" t="s">
        <v>13</v>
      </c>
      <c r="C21" s="12">
        <v>0</v>
      </c>
      <c r="D21" s="9">
        <f>IFERROR(G21/SUBTOTAL(109,TableAssetAllocation[价值]),"")</f>
        <v>3.7376329746995882E-6</v>
      </c>
      <c r="E21" s="13">
        <f t="shared" ref="E21:E26" si="0">D21 - C21</f>
        <v>3.7376329746995882E-6</v>
      </c>
      <c r="F21" s="9">
        <v>0.2</v>
      </c>
      <c r="G21" s="11">
        <f>[1]股票数据!H22</f>
        <v>1.478</v>
      </c>
      <c r="H21" s="4"/>
      <c r="I21" s="4"/>
    </row>
    <row r="22" spans="1:9" x14ac:dyDescent="0.25">
      <c r="A22" s="4"/>
      <c r="B22" s="14" t="s">
        <v>14</v>
      </c>
      <c r="C22" s="12">
        <v>0.4</v>
      </c>
      <c r="D22" s="9">
        <f>IFERROR(G22/SUBTOTAL(109,TableAssetAllocation[价值]),"")</f>
        <v>6.1984520867971309E-6</v>
      </c>
      <c r="E22" s="13">
        <f>D22 - C22</f>
        <v>-0.39999380154791325</v>
      </c>
      <c r="F22" s="9">
        <v>0.8</v>
      </c>
      <c r="G22" s="11">
        <f>[1]债券数据!C1</f>
        <v>2.4510999999999998</v>
      </c>
      <c r="H22" s="4"/>
      <c r="I22" s="4"/>
    </row>
    <row r="23" spans="1:9" ht="15.6" x14ac:dyDescent="0.35">
      <c r="A23" s="1" t="s">
        <v>15</v>
      </c>
      <c r="B23" s="14" t="s">
        <v>16</v>
      </c>
      <c r="C23" s="12">
        <v>0.05</v>
      </c>
      <c r="D23" s="9">
        <f>IFERROR(G23/SUBTOTAL(109,TableAssetAllocation[价值]),"")</f>
        <v>0.22510370012996497</v>
      </c>
      <c r="E23" s="13">
        <f t="shared" si="0"/>
        <v>0.17510370012996496</v>
      </c>
      <c r="F23" s="9">
        <v>0.2</v>
      </c>
      <c r="G23" s="11">
        <f>[1]现金等价物!B1</f>
        <v>89014.43</v>
      </c>
      <c r="H23" s="4"/>
      <c r="I23" s="4"/>
    </row>
    <row r="24" spans="1:9" x14ac:dyDescent="0.25">
      <c r="A24" s="4"/>
      <c r="B24" s="14" t="s">
        <v>17</v>
      </c>
      <c r="C24" s="12">
        <v>0</v>
      </c>
      <c r="D24" s="9">
        <f>IFERROR(G24/SUBTOTAL(109,TableAssetAllocation[价值]),"")</f>
        <v>0</v>
      </c>
      <c r="E24" s="13">
        <f>D24 - C24</f>
        <v>0</v>
      </c>
      <c r="F24" s="9">
        <v>0.5</v>
      </c>
      <c r="G24" s="11">
        <v>0</v>
      </c>
      <c r="H24" s="4"/>
      <c r="I24" s="4"/>
    </row>
    <row r="25" spans="1:9" x14ac:dyDescent="0.25">
      <c r="A25" s="4"/>
      <c r="B25" s="14" t="s">
        <v>18</v>
      </c>
      <c r="C25" s="12">
        <v>0.05</v>
      </c>
      <c r="D25" s="9">
        <f>IFERROR(G25/SUBTOTAL(109,TableAssetAllocation[价值]),"")</f>
        <v>4.4254788266064132E-2</v>
      </c>
      <c r="E25" s="13">
        <f>D25 - C25</f>
        <v>-5.7452117339358705E-3</v>
      </c>
      <c r="F25" s="15">
        <v>0.1</v>
      </c>
      <c r="G25" s="16">
        <f>[1]应收账款!B1</f>
        <v>17500</v>
      </c>
      <c r="H25" s="4"/>
      <c r="I25" s="4"/>
    </row>
    <row r="26" spans="1:9" x14ac:dyDescent="0.25">
      <c r="A26" s="4"/>
      <c r="B26" s="17" t="s">
        <v>19</v>
      </c>
      <c r="C26" s="18">
        <v>0</v>
      </c>
      <c r="D26" s="9">
        <f>IFERROR(G26/SUBTOTAL(109,TableAssetAllocation[价值]),"")</f>
        <v>0</v>
      </c>
      <c r="E26" s="19">
        <f t="shared" si="0"/>
        <v>0</v>
      </c>
      <c r="F26" s="9">
        <v>0.1</v>
      </c>
      <c r="G26" s="11">
        <v>0</v>
      </c>
      <c r="H26" s="4"/>
      <c r="I26" s="4"/>
    </row>
    <row r="27" spans="1:9" x14ac:dyDescent="0.25">
      <c r="A27" s="4"/>
      <c r="B27" s="20" t="s">
        <v>20</v>
      </c>
      <c r="C27" s="21">
        <f>SUBTOTAL(109,TableAssetAllocation[我的目标值])</f>
        <v>1</v>
      </c>
      <c r="D27" s="22"/>
      <c r="E27" s="23"/>
      <c r="F27" s="22"/>
      <c r="G27" s="24">
        <f>SUM(G20:G26)</f>
        <v>395437.43594</v>
      </c>
      <c r="H27" s="4"/>
      <c r="I27" s="4"/>
    </row>
    <row r="28" spans="1:9" x14ac:dyDescent="0.25">
      <c r="A28" s="4"/>
      <c r="B28" s="4"/>
      <c r="C28" s="4"/>
      <c r="D28" s="4"/>
      <c r="E28" s="4"/>
      <c r="F28" s="4"/>
      <c r="G28" s="4"/>
      <c r="H28" s="4"/>
      <c r="I28" s="4"/>
    </row>
    <row r="29" spans="1:9" x14ac:dyDescent="0.25">
      <c r="A29" s="4"/>
      <c r="B29" s="4"/>
      <c r="C29" s="4"/>
      <c r="D29" s="4"/>
      <c r="E29" s="4"/>
      <c r="F29" s="4"/>
      <c r="G29" s="4"/>
      <c r="H29" s="4"/>
      <c r="I29" s="4"/>
    </row>
    <row r="30" spans="1:9" x14ac:dyDescent="0.25">
      <c r="A30" s="4"/>
      <c r="B30" s="4"/>
      <c r="C30" s="4"/>
      <c r="D30" s="4"/>
      <c r="E30" s="4"/>
      <c r="F30" s="4"/>
      <c r="G30" s="4"/>
      <c r="H30" s="4"/>
      <c r="I30" s="4"/>
    </row>
    <row r="31" spans="1:9" x14ac:dyDescent="0.25">
      <c r="A31" s="4"/>
      <c r="B31" s="4"/>
      <c r="C31" s="4"/>
      <c r="D31" s="4"/>
      <c r="E31" s="4"/>
      <c r="F31" s="4"/>
      <c r="G31" s="4"/>
      <c r="H31" s="4"/>
      <c r="I31" s="4"/>
    </row>
    <row r="32" spans="1:9" x14ac:dyDescent="0.25">
      <c r="A32" s="4"/>
      <c r="B32" s="4"/>
      <c r="C32" s="4"/>
      <c r="D32" s="4"/>
      <c r="E32" s="4"/>
      <c r="F32" s="4"/>
      <c r="G32" s="4"/>
      <c r="H32" s="4"/>
      <c r="I32" s="4"/>
    </row>
    <row r="33" spans="1:9" x14ac:dyDescent="0.25">
      <c r="A33" s="4"/>
      <c r="B33" s="4"/>
      <c r="C33" s="4"/>
      <c r="D33" s="4"/>
      <c r="E33" s="4"/>
      <c r="F33" s="4"/>
      <c r="G33" s="4"/>
      <c r="H33" s="4"/>
      <c r="I33" s="4"/>
    </row>
    <row r="34" spans="1:9" x14ac:dyDescent="0.25">
      <c r="A34" s="4"/>
      <c r="B34" s="4"/>
      <c r="C34" s="4"/>
      <c r="D34" s="4"/>
      <c r="E34" s="4"/>
      <c r="F34" s="4"/>
      <c r="G34" s="4"/>
      <c r="H34" s="4"/>
      <c r="I34" s="4"/>
    </row>
    <row r="35" spans="1:9" x14ac:dyDescent="0.25">
      <c r="A35" s="4"/>
      <c r="B35" s="4"/>
      <c r="C35" s="4"/>
      <c r="D35" s="4"/>
      <c r="E35" s="4"/>
      <c r="F35" s="4"/>
      <c r="G35" s="4"/>
      <c r="H35" s="4"/>
      <c r="I35" s="4"/>
    </row>
    <row r="36" spans="1:9" x14ac:dyDescent="0.25">
      <c r="A36" s="4"/>
      <c r="B36" s="4"/>
      <c r="C36" s="4"/>
      <c r="D36" s="4"/>
      <c r="E36" s="4"/>
      <c r="F36" s="4"/>
      <c r="G36" s="4"/>
      <c r="H36" s="4"/>
      <c r="I36" s="4"/>
    </row>
    <row r="37" spans="1:9" x14ac:dyDescent="0.25">
      <c r="A37" s="4"/>
      <c r="B37" s="4"/>
      <c r="C37" s="4"/>
      <c r="D37" s="4"/>
      <c r="E37" s="4"/>
      <c r="F37" s="4"/>
      <c r="G37" s="4"/>
      <c r="H37" s="4"/>
      <c r="I37" s="4"/>
    </row>
    <row r="38" spans="1:9" x14ac:dyDescent="0.25">
      <c r="A38" s="4"/>
      <c r="B38" s="4"/>
      <c r="C38" s="4"/>
      <c r="D38" s="4"/>
      <c r="E38" s="4"/>
      <c r="F38" s="4"/>
      <c r="G38" s="4"/>
      <c r="H38" s="4"/>
      <c r="I38" s="4"/>
    </row>
  </sheetData>
  <phoneticPr fontId="1" type="noConversion"/>
  <conditionalFormatting sqref="E20:E26">
    <cfRule type="expression" dxfId="37" priority="3">
      <formula>ABS(E20)&gt;F20</formula>
    </cfRule>
  </conditionalFormatting>
  <conditionalFormatting sqref="F20:F26">
    <cfRule type="expression" dxfId="36" priority="2">
      <formula>ABS(E20)&gt;F20</formula>
    </cfRule>
  </conditionalFormatting>
  <conditionalFormatting sqref="D20:D26">
    <cfRule type="expression" dxfId="35" priority="1">
      <formula>ABS(E20)&gt;F20</formula>
    </cfRule>
  </conditionalFormatting>
  <dataValidations count="1">
    <dataValidation type="list" allowBlank="1" showInputMessage="1" showErrorMessage="1" sqref="B20:B21" xr:uid="{8AD23C02-4484-4D9F-8906-914EC0A048E0}">
      <formula1>"基金,现金,股票,房地产,国际股票,商品,债券"</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债券数据</vt:lpstr>
      <vt:lpstr>基金数据</vt:lpstr>
      <vt:lpstr>资产分配</vt:lpstr>
      <vt:lpstr>Sheet1</vt:lpstr>
      <vt:lpstr>类别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向莹光</dc:creator>
  <cp:lastModifiedBy>向莹光</cp:lastModifiedBy>
  <dcterms:created xsi:type="dcterms:W3CDTF">2022-07-17T11:18:52Z</dcterms:created>
  <dcterms:modified xsi:type="dcterms:W3CDTF">2022-07-17T11:51:16Z</dcterms:modified>
</cp:coreProperties>
</file>