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<sst xmlns="http://schemas.openxmlformats.org/spreadsheetml/2006/main" count="50" uniqueCount="50">
  <si>
    <t>TAZ</t>
  </si>
  <si>
    <t>Numofbuslines</t>
  </si>
  <si>
    <t>Numofmetrolines</t>
  </si>
  <si>
    <t>NumofBRTlines</t>
  </si>
  <si>
    <t>ORoaddensity</t>
  </si>
  <si>
    <t>Oroadlanes/100</t>
  </si>
  <si>
    <r>
      <t>O</t>
    </r>
    <r>
      <rPr>
        <sz val="10"/>
        <rFont val="宋体"/>
        <charset val="134"/>
      </rPr>
      <t>高等级商业数量</t>
    </r>
  </si>
  <si>
    <r>
      <t>O</t>
    </r>
    <r>
      <rPr>
        <sz val="10"/>
        <rFont val="宋体"/>
        <charset val="134"/>
      </rPr>
      <t>高等级医院数量</t>
    </r>
  </si>
  <si>
    <t>O交通枢纽</t>
  </si>
  <si>
    <t>办公区数量（*100）</t>
  </si>
  <si>
    <t>Opopden</t>
  </si>
  <si>
    <t>college</t>
  </si>
  <si>
    <t>hospital</t>
  </si>
  <si>
    <t>office</t>
  </si>
  <si>
    <t>park</t>
  </si>
  <si>
    <t>college-new</t>
  </si>
  <si>
    <t>park-new</t>
  </si>
  <si>
    <t>shoppingmall</t>
  </si>
  <si>
    <t>supermarket</t>
  </si>
  <si>
    <t>school</t>
  </si>
  <si>
    <t>busstops</t>
  </si>
  <si>
    <t>总人口（100000）</t>
  </si>
  <si>
    <t>lnOpop</t>
  </si>
  <si>
    <t>总面积</t>
  </si>
  <si>
    <t>人口密度</t>
  </si>
  <si>
    <t>office(divide by 100)</t>
  </si>
  <si>
    <t>busstop(divide by 100)</t>
  </si>
  <si>
    <t>college(divide by 10)</t>
  </si>
  <si>
    <t>shoppingmall(divide by 10)</t>
  </si>
  <si>
    <t>hospitals(divide by 10)</t>
  </si>
  <si>
    <t>LnRddensity</t>
  </si>
  <si>
    <t>Dbus</t>
  </si>
  <si>
    <t>DBRT</t>
  </si>
  <si>
    <t>Dbus_pop</t>
  </si>
  <si>
    <t>N_bus(divide by 100)</t>
  </si>
  <si>
    <t>N_BRT(divide by 100)</t>
  </si>
  <si>
    <t>地铁站数</t>
  </si>
  <si>
    <t>shop+supermarket</t>
  </si>
  <si>
    <t>shop+park</t>
  </si>
  <si>
    <t>lncollege</t>
  </si>
  <si>
    <t>lnschool</t>
  </si>
  <si>
    <t>lnshop</t>
  </si>
  <si>
    <t>lnsupermarket</t>
  </si>
  <si>
    <t>lnshop+supermarket</t>
  </si>
  <si>
    <t>lnsupershoppark</t>
  </si>
  <si>
    <t>lnpark</t>
  </si>
  <si>
    <t>lnoffice</t>
  </si>
  <si>
    <t>lnhospital</t>
  </si>
  <si>
    <t>lnoffice+school</t>
  </si>
  <si>
    <t>lnpopden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</si>
</sst>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0"/>
    <numFmt numFmtId="177" formatCode="0.00_ "/>
  </numFmts>
  <fonts count="22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3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" fontId="1" fillId="0" borderId="0" xfId="0" applyNumberFormat="1" applyFont="1" applyAlignment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2" fontId="1" fillId="0" borderId="0" xfId="0" applyNumberFormat="1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2" fontId="1" fillId="0" borderId="0" xfId="0" applyNumberFormat="1" applyFont="1" applyFill="1">
      <alignment vertical="center"/>
    </xf>
    <xf numFmtId="1" fontId="1" fillId="0" borderId="0" xfId="0" applyNumberFormat="1" applyFont="1" applyAlignment="1"/>
    <xf numFmtId="0" fontId="1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4" fontId="1" fillId="0" borderId="0" xfId="0" applyNumberFormat="1" applyFont="1" applyFill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/>
    </xf>
    <xf numFmtId="4" fontId="1" fillId="0" borderId="0" xfId="0" applyNumberFormat="1" applyFont="1">
      <alignment vertical="center"/>
    </xf>
    <xf numFmtId="0" fontId="1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2"/>
  <sheetViews>
    <sheetView tabSelected="1" workbookViewId="0">
      <selection activeCell="E11" sqref="E11"/>
    </sheetView>
  </sheetViews>
  <sheetFormatPr defaultColWidth="9" defaultRowHeight="13.5"/>
  <sheetData>
    <row r="1" spans="1:50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5" t="s">
        <v>17</v>
      </c>
      <c r="S1" s="5" t="s">
        <v>18</v>
      </c>
      <c r="T1" s="5" t="s">
        <v>19</v>
      </c>
      <c r="U1" s="10" t="s">
        <v>20</v>
      </c>
      <c r="V1" s="11" t="s">
        <v>21</v>
      </c>
      <c r="W1" s="3" t="s">
        <v>22</v>
      </c>
      <c r="X1" s="11" t="s">
        <v>23</v>
      </c>
      <c r="Y1" s="11" t="s">
        <v>24</v>
      </c>
      <c r="Z1" s="12" t="s">
        <v>25</v>
      </c>
      <c r="AA1" s="12" t="s">
        <v>26</v>
      </c>
      <c r="AB1" s="4" t="s">
        <v>27</v>
      </c>
      <c r="AC1" s="5" t="s">
        <v>28</v>
      </c>
      <c r="AD1" s="5" t="s">
        <v>29</v>
      </c>
      <c r="AE1" s="4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5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</row>
    <row r="2" spans="1:50">
      <c r="A2" s="1">
        <v>1</v>
      </c>
      <c r="B2" s="2">
        <v>87</v>
      </c>
      <c r="C2" s="2">
        <v>1</v>
      </c>
      <c r="D2" s="2">
        <v>1</v>
      </c>
      <c r="E2" s="3">
        <v>38.01389081</v>
      </c>
      <c r="F2" s="3">
        <v>0.946993653</v>
      </c>
      <c r="G2" s="1">
        <v>7</v>
      </c>
      <c r="H2" s="1">
        <v>3</v>
      </c>
      <c r="I2" s="4">
        <v>0</v>
      </c>
      <c r="J2" s="4">
        <v>4</v>
      </c>
      <c r="K2" s="7">
        <v>2.51677002673983</v>
      </c>
      <c r="L2" s="5">
        <v>28</v>
      </c>
      <c r="M2" s="5">
        <v>67</v>
      </c>
      <c r="N2" s="5">
        <v>400</v>
      </c>
      <c r="O2" s="5">
        <v>25</v>
      </c>
      <c r="P2" s="8">
        <v>1</v>
      </c>
      <c r="Q2" s="8">
        <v>10</v>
      </c>
      <c r="R2" s="5">
        <v>373</v>
      </c>
      <c r="S2" s="5">
        <v>32</v>
      </c>
      <c r="T2" s="5">
        <v>10</v>
      </c>
      <c r="U2" s="10">
        <v>330</v>
      </c>
      <c r="V2" s="11">
        <v>7.69196</v>
      </c>
      <c r="W2" s="3">
        <v>1.83573200130163</v>
      </c>
      <c r="X2" s="11">
        <v>2.49118</v>
      </c>
      <c r="Y2" s="11">
        <f t="shared" ref="Y2:Y52" si="0">V2/X2</f>
        <v>3.08767732560473</v>
      </c>
      <c r="Z2" s="14">
        <f t="shared" ref="Z2:Z52" si="1">N2/100</f>
        <v>4</v>
      </c>
      <c r="AA2" s="14">
        <f t="shared" ref="AA2:AA52" si="2">U2/100</f>
        <v>3.3</v>
      </c>
      <c r="AB2" s="4">
        <f t="shared" ref="AB2:AB52" si="3">L2/10</f>
        <v>2.8</v>
      </c>
      <c r="AC2" s="4">
        <f t="shared" ref="AC2:AC52" si="4">R2/10</f>
        <v>37.3</v>
      </c>
      <c r="AD2" s="4">
        <f t="shared" ref="AD2:AD52" si="5">M2/10</f>
        <v>6.7</v>
      </c>
      <c r="AE2" s="4">
        <f t="shared" ref="AE2:AE52" si="6">LN(E2)</f>
        <v>3.63795164056171</v>
      </c>
      <c r="AF2" s="13">
        <v>47</v>
      </c>
      <c r="AG2" s="13">
        <v>0</v>
      </c>
      <c r="AH2" s="13">
        <v>6.11027896135556</v>
      </c>
      <c r="AI2" s="4">
        <f t="shared" ref="AI2:AI52" si="7">AF2/100</f>
        <v>0.47</v>
      </c>
      <c r="AJ2" s="16">
        <f t="shared" ref="AJ2:AJ52" si="8">AG2</f>
        <v>0</v>
      </c>
      <c r="AK2" s="17">
        <v>2</v>
      </c>
      <c r="AL2" s="4">
        <f t="shared" ref="AL2:AL52" si="9">(R2+S2)/100</f>
        <v>4.05</v>
      </c>
      <c r="AM2" s="4">
        <f t="shared" ref="AM2:AM52" si="10">(R2+O2)/100</f>
        <v>3.98</v>
      </c>
      <c r="AN2" s="4">
        <f t="shared" ref="AN2:AN13" si="11">LN(L2)</f>
        <v>3.3322045101752</v>
      </c>
      <c r="AO2" s="4">
        <f t="shared" ref="AO2:AO35" si="12">LN(T2)</f>
        <v>2.30258509299405</v>
      </c>
      <c r="AP2" s="4">
        <f t="shared" ref="AP2:AP22" si="13">LN(R2)</f>
        <v>5.92157841964382</v>
      </c>
      <c r="AQ2" s="4">
        <f t="shared" ref="AQ2:AQ35" si="14">LN(S2)</f>
        <v>3.46573590279973</v>
      </c>
      <c r="AR2" s="4">
        <f t="shared" ref="AR2:AR35" si="15">LN(R2+S2)</f>
        <v>6.00388706710654</v>
      </c>
      <c r="AS2" s="4">
        <f t="shared" ref="AS2:AS35" si="16">LN(R2+S2+O2)</f>
        <v>6.06378520868761</v>
      </c>
      <c r="AT2" s="4">
        <f t="shared" ref="AT2:AT13" si="17">LN(O2)</f>
        <v>3.2188758248682</v>
      </c>
      <c r="AU2" s="4">
        <f t="shared" ref="AU2:AU52" si="18">LN(N2)</f>
        <v>5.99146454710798</v>
      </c>
      <c r="AV2" s="4">
        <f t="shared" ref="AV2:AV13" si="19">LN(M2)</f>
        <v>4.20469261939097</v>
      </c>
      <c r="AW2" s="4">
        <f t="shared" ref="AW2:AW52" si="20">LN(N2+T2)</f>
        <v>6.01615715969835</v>
      </c>
      <c r="AX2" s="4">
        <f t="shared" ref="AX2:AX52" si="21">LN(Y2)</f>
        <v>1.12741913369911</v>
      </c>
    </row>
    <row r="3" spans="1:50">
      <c r="A3" s="1">
        <v>2</v>
      </c>
      <c r="B3" s="2">
        <v>66</v>
      </c>
      <c r="C3" s="2">
        <v>1</v>
      </c>
      <c r="D3" s="2">
        <v>0</v>
      </c>
      <c r="E3" s="3">
        <v>34.57511013</v>
      </c>
      <c r="F3" s="3">
        <v>1.158980579</v>
      </c>
      <c r="G3" s="1">
        <v>5</v>
      </c>
      <c r="H3" s="1">
        <v>2</v>
      </c>
      <c r="I3" s="4">
        <v>0</v>
      </c>
      <c r="J3" s="4">
        <v>20.01</v>
      </c>
      <c r="K3" s="7">
        <v>3.22353997031216</v>
      </c>
      <c r="L3" s="5">
        <v>210</v>
      </c>
      <c r="M3" s="5">
        <v>142</v>
      </c>
      <c r="N3" s="5">
        <v>2001</v>
      </c>
      <c r="O3" s="5">
        <v>18</v>
      </c>
      <c r="P3" s="8">
        <v>2</v>
      </c>
      <c r="Q3" s="8">
        <v>9</v>
      </c>
      <c r="R3" s="5">
        <v>26</v>
      </c>
      <c r="S3" s="5">
        <v>99</v>
      </c>
      <c r="T3" s="5">
        <v>46</v>
      </c>
      <c r="U3" s="10">
        <v>482</v>
      </c>
      <c r="V3" s="11">
        <v>12.50448</v>
      </c>
      <c r="W3" s="3">
        <v>2.38005705614595</v>
      </c>
      <c r="X3" s="11">
        <v>3.35207</v>
      </c>
      <c r="Y3" s="11">
        <f t="shared" si="0"/>
        <v>3.73037555898296</v>
      </c>
      <c r="Z3" s="14">
        <f t="shared" si="1"/>
        <v>20.01</v>
      </c>
      <c r="AA3" s="14">
        <f t="shared" si="2"/>
        <v>4.82</v>
      </c>
      <c r="AB3" s="4">
        <f t="shared" si="3"/>
        <v>21</v>
      </c>
      <c r="AC3" s="4">
        <f t="shared" si="4"/>
        <v>2.6</v>
      </c>
      <c r="AD3" s="4">
        <f t="shared" si="5"/>
        <v>14.2</v>
      </c>
      <c r="AE3" s="4">
        <f t="shared" si="6"/>
        <v>3.54313406279521</v>
      </c>
      <c r="AF3" s="13">
        <v>244</v>
      </c>
      <c r="AG3" s="13">
        <v>20</v>
      </c>
      <c r="AH3" s="13">
        <v>19.5130007289142</v>
      </c>
      <c r="AI3" s="4">
        <f t="shared" si="7"/>
        <v>2.44</v>
      </c>
      <c r="AJ3" s="16">
        <f t="shared" si="8"/>
        <v>20</v>
      </c>
      <c r="AK3" s="17">
        <v>3</v>
      </c>
      <c r="AL3" s="4">
        <f t="shared" si="9"/>
        <v>1.25</v>
      </c>
      <c r="AM3" s="4">
        <f t="shared" si="10"/>
        <v>0.44</v>
      </c>
      <c r="AN3" s="4">
        <f t="shared" si="11"/>
        <v>5.34710753071747</v>
      </c>
      <c r="AO3" s="4">
        <f t="shared" si="12"/>
        <v>3.82864139648909</v>
      </c>
      <c r="AP3" s="4">
        <f t="shared" si="13"/>
        <v>3.25809653802148</v>
      </c>
      <c r="AQ3" s="4">
        <f t="shared" si="14"/>
        <v>4.59511985013459</v>
      </c>
      <c r="AR3" s="4">
        <f t="shared" si="15"/>
        <v>4.8283137373023</v>
      </c>
      <c r="AS3" s="4">
        <f t="shared" si="16"/>
        <v>4.96284463025991</v>
      </c>
      <c r="AT3" s="4">
        <f t="shared" si="17"/>
        <v>2.89037175789616</v>
      </c>
      <c r="AU3" s="4">
        <f t="shared" si="18"/>
        <v>7.60140233458373</v>
      </c>
      <c r="AV3" s="4">
        <f t="shared" si="19"/>
        <v>4.95582705760126</v>
      </c>
      <c r="AW3" s="4">
        <f t="shared" si="20"/>
        <v>7.62413058566129</v>
      </c>
      <c r="AX3" s="4">
        <f t="shared" si="21"/>
        <v>1.31650891464164</v>
      </c>
    </row>
    <row r="4" spans="1:50">
      <c r="A4" s="1">
        <v>3</v>
      </c>
      <c r="B4" s="2">
        <v>46</v>
      </c>
      <c r="C4" s="2">
        <v>0</v>
      </c>
      <c r="D4" s="2">
        <v>0</v>
      </c>
      <c r="E4" s="3">
        <v>12.94697222</v>
      </c>
      <c r="F4" s="3">
        <v>1.366833752</v>
      </c>
      <c r="G4" s="1">
        <v>1</v>
      </c>
      <c r="H4" s="1">
        <v>2</v>
      </c>
      <c r="I4" s="4">
        <v>0</v>
      </c>
      <c r="J4" s="4">
        <v>13.52</v>
      </c>
      <c r="K4" s="7">
        <v>0.816724781910632</v>
      </c>
      <c r="L4" s="5">
        <v>55</v>
      </c>
      <c r="M4" s="5">
        <v>55</v>
      </c>
      <c r="N4" s="5">
        <v>1352</v>
      </c>
      <c r="O4" s="5">
        <v>13</v>
      </c>
      <c r="P4" s="8">
        <v>7</v>
      </c>
      <c r="Q4" s="8">
        <v>6</v>
      </c>
      <c r="R4" s="5">
        <v>331</v>
      </c>
      <c r="S4" s="5">
        <v>53</v>
      </c>
      <c r="T4" s="5">
        <v>31</v>
      </c>
      <c r="U4" s="10">
        <v>439</v>
      </c>
      <c r="V4" s="11">
        <v>17.77054</v>
      </c>
      <c r="W4" s="3">
        <v>2.15435206026898</v>
      </c>
      <c r="X4" s="11">
        <v>10.55717</v>
      </c>
      <c r="Y4" s="11">
        <f t="shared" si="0"/>
        <v>1.68326739078749</v>
      </c>
      <c r="Z4" s="14">
        <f t="shared" si="1"/>
        <v>13.52</v>
      </c>
      <c r="AA4" s="14">
        <f t="shared" si="2"/>
        <v>4.39</v>
      </c>
      <c r="AB4" s="4">
        <f t="shared" si="3"/>
        <v>5.5</v>
      </c>
      <c r="AC4" s="4">
        <f t="shared" si="4"/>
        <v>33.1</v>
      </c>
      <c r="AD4" s="4">
        <f t="shared" si="5"/>
        <v>5.5</v>
      </c>
      <c r="AE4" s="4">
        <f t="shared" si="6"/>
        <v>2.5608619554034</v>
      </c>
      <c r="AF4" s="13">
        <v>306</v>
      </c>
      <c r="AG4" s="13">
        <v>14</v>
      </c>
      <c r="AH4" s="13">
        <v>17.2195102610188</v>
      </c>
      <c r="AI4" s="4">
        <f t="shared" si="7"/>
        <v>3.06</v>
      </c>
      <c r="AJ4" s="16">
        <f t="shared" si="8"/>
        <v>14</v>
      </c>
      <c r="AK4" s="17">
        <v>0</v>
      </c>
      <c r="AL4" s="4">
        <f t="shared" si="9"/>
        <v>3.84</v>
      </c>
      <c r="AM4" s="4">
        <f t="shared" si="10"/>
        <v>3.44</v>
      </c>
      <c r="AN4" s="4">
        <f t="shared" si="11"/>
        <v>4.00733318523247</v>
      </c>
      <c r="AO4" s="4">
        <f t="shared" si="12"/>
        <v>3.43398720448515</v>
      </c>
      <c r="AP4" s="4">
        <f t="shared" si="13"/>
        <v>5.80211837537706</v>
      </c>
      <c r="AQ4" s="4">
        <f t="shared" si="14"/>
        <v>3.97029191355212</v>
      </c>
      <c r="AR4" s="4">
        <f t="shared" si="15"/>
        <v>5.95064255258773</v>
      </c>
      <c r="AS4" s="4">
        <f t="shared" si="16"/>
        <v>5.98393628068719</v>
      </c>
      <c r="AT4" s="4">
        <f t="shared" si="17"/>
        <v>2.56494935746154</v>
      </c>
      <c r="AU4" s="4">
        <f t="shared" si="18"/>
        <v>7.20934025660291</v>
      </c>
      <c r="AV4" s="4">
        <f t="shared" si="19"/>
        <v>4.00733318523247</v>
      </c>
      <c r="AW4" s="4">
        <f t="shared" si="20"/>
        <v>7.23201033166476</v>
      </c>
      <c r="AX4" s="4">
        <f t="shared" si="21"/>
        <v>0.520736780062238</v>
      </c>
    </row>
    <row r="5" spans="1:50">
      <c r="A5" s="1">
        <v>4</v>
      </c>
      <c r="B5" s="2">
        <v>18</v>
      </c>
      <c r="C5" s="2">
        <v>1</v>
      </c>
      <c r="D5" s="2">
        <v>0</v>
      </c>
      <c r="E5" s="3">
        <v>36.12825395</v>
      </c>
      <c r="F5" s="3">
        <v>0.859924096</v>
      </c>
      <c r="G5" s="1">
        <v>1</v>
      </c>
      <c r="H5" s="1">
        <v>2</v>
      </c>
      <c r="I5" s="4">
        <v>0</v>
      </c>
      <c r="J5" s="4">
        <v>23.77</v>
      </c>
      <c r="K5" s="9">
        <v>2.31898835535428</v>
      </c>
      <c r="L5" s="5">
        <v>103</v>
      </c>
      <c r="M5" s="5">
        <v>77</v>
      </c>
      <c r="N5" s="5">
        <v>2377</v>
      </c>
      <c r="O5" s="5">
        <v>14</v>
      </c>
      <c r="P5" s="8">
        <v>2</v>
      </c>
      <c r="Q5" s="8">
        <v>3</v>
      </c>
      <c r="R5" s="5">
        <v>70</v>
      </c>
      <c r="S5" s="5">
        <v>108</v>
      </c>
      <c r="T5" s="5">
        <v>67</v>
      </c>
      <c r="U5" s="10">
        <v>456</v>
      </c>
      <c r="V5" s="11">
        <v>7.41905</v>
      </c>
      <c r="W5" s="3">
        <v>1.7083148515559</v>
      </c>
      <c r="X5" s="11">
        <v>2.3802</v>
      </c>
      <c r="Y5" s="11">
        <f t="shared" si="0"/>
        <v>3.11698596756575</v>
      </c>
      <c r="Z5" s="14">
        <f t="shared" si="1"/>
        <v>23.77</v>
      </c>
      <c r="AA5" s="14">
        <f t="shared" si="2"/>
        <v>4.56</v>
      </c>
      <c r="AB5" s="4">
        <f t="shared" si="3"/>
        <v>10.3</v>
      </c>
      <c r="AC5" s="4">
        <f t="shared" si="4"/>
        <v>7</v>
      </c>
      <c r="AD5" s="4">
        <f t="shared" si="5"/>
        <v>7.7</v>
      </c>
      <c r="AE5" s="4">
        <f t="shared" si="6"/>
        <v>3.58707521711659</v>
      </c>
      <c r="AF5" s="13">
        <v>196</v>
      </c>
      <c r="AG5" s="13">
        <v>16</v>
      </c>
      <c r="AH5" s="13">
        <v>26.4184726898259</v>
      </c>
      <c r="AI5" s="4">
        <f t="shared" si="7"/>
        <v>1.96</v>
      </c>
      <c r="AJ5" s="16">
        <f t="shared" si="8"/>
        <v>16</v>
      </c>
      <c r="AK5" s="17">
        <v>1</v>
      </c>
      <c r="AL5" s="4">
        <f t="shared" si="9"/>
        <v>1.78</v>
      </c>
      <c r="AM5" s="4">
        <f t="shared" si="10"/>
        <v>0.84</v>
      </c>
      <c r="AN5" s="4">
        <f t="shared" si="11"/>
        <v>4.63472898822964</v>
      </c>
      <c r="AO5" s="4">
        <f t="shared" si="12"/>
        <v>4.20469261939097</v>
      </c>
      <c r="AP5" s="4">
        <f t="shared" si="13"/>
        <v>4.24849524204936</v>
      </c>
      <c r="AQ5" s="4">
        <f t="shared" si="14"/>
        <v>4.68213122712422</v>
      </c>
      <c r="AR5" s="4">
        <f t="shared" si="15"/>
        <v>5.18178355029209</v>
      </c>
      <c r="AS5" s="4">
        <f t="shared" si="16"/>
        <v>5.25749537202778</v>
      </c>
      <c r="AT5" s="4">
        <f t="shared" si="17"/>
        <v>2.63905732961526</v>
      </c>
      <c r="AU5" s="4">
        <f t="shared" si="18"/>
        <v>7.77359446736019</v>
      </c>
      <c r="AV5" s="4">
        <f t="shared" si="19"/>
        <v>4.34380542185368</v>
      </c>
      <c r="AW5" s="4">
        <f t="shared" si="20"/>
        <v>7.80139132029149</v>
      </c>
      <c r="AX5" s="4">
        <f t="shared" si="21"/>
        <v>1.13686649887123</v>
      </c>
    </row>
    <row r="6" spans="1:50">
      <c r="A6" s="1">
        <v>5</v>
      </c>
      <c r="B6" s="2">
        <v>10</v>
      </c>
      <c r="C6" s="2">
        <v>1</v>
      </c>
      <c r="D6" s="2">
        <v>0</v>
      </c>
      <c r="E6" s="3">
        <v>28.84482319</v>
      </c>
      <c r="F6" s="3">
        <v>0.66605071</v>
      </c>
      <c r="G6" s="1">
        <v>0</v>
      </c>
      <c r="H6" s="1">
        <v>1</v>
      </c>
      <c r="I6" s="4">
        <v>0</v>
      </c>
      <c r="J6" s="4">
        <v>5.79</v>
      </c>
      <c r="K6" s="7">
        <v>1.86069590441638</v>
      </c>
      <c r="L6" s="5">
        <v>67</v>
      </c>
      <c r="M6" s="5">
        <v>49</v>
      </c>
      <c r="N6" s="5">
        <v>579</v>
      </c>
      <c r="O6" s="5">
        <v>9</v>
      </c>
      <c r="P6" s="8">
        <v>0</v>
      </c>
      <c r="Q6" s="8">
        <v>3</v>
      </c>
      <c r="R6" s="5">
        <v>11</v>
      </c>
      <c r="S6" s="5">
        <v>27</v>
      </c>
      <c r="T6" s="5">
        <v>29</v>
      </c>
      <c r="U6" s="10">
        <v>237</v>
      </c>
      <c r="V6" s="11">
        <v>6.75964</v>
      </c>
      <c r="W6" s="3">
        <v>1.45780073777114</v>
      </c>
      <c r="X6" s="11">
        <v>2.30908</v>
      </c>
      <c r="Y6" s="11">
        <f t="shared" si="0"/>
        <v>2.92741697992274</v>
      </c>
      <c r="Z6" s="14">
        <f t="shared" si="1"/>
        <v>5.79</v>
      </c>
      <c r="AA6" s="14">
        <f t="shared" si="2"/>
        <v>2.37</v>
      </c>
      <c r="AB6" s="4">
        <f t="shared" si="3"/>
        <v>6.7</v>
      </c>
      <c r="AC6" s="4">
        <f t="shared" si="4"/>
        <v>1.1</v>
      </c>
      <c r="AD6" s="4">
        <f t="shared" si="5"/>
        <v>4.9</v>
      </c>
      <c r="AE6" s="4">
        <f t="shared" si="6"/>
        <v>3.36193053803155</v>
      </c>
      <c r="AF6" s="13">
        <v>120</v>
      </c>
      <c r="AG6" s="13">
        <v>2</v>
      </c>
      <c r="AH6" s="13">
        <v>17.7524246853383</v>
      </c>
      <c r="AI6" s="4">
        <f t="shared" si="7"/>
        <v>1.2</v>
      </c>
      <c r="AJ6" s="16">
        <f t="shared" si="8"/>
        <v>2</v>
      </c>
      <c r="AK6" s="17">
        <v>1</v>
      </c>
      <c r="AL6" s="4">
        <f t="shared" si="9"/>
        <v>0.38</v>
      </c>
      <c r="AM6" s="4">
        <f t="shared" si="10"/>
        <v>0.2</v>
      </c>
      <c r="AN6" s="4">
        <f t="shared" si="11"/>
        <v>4.20469261939097</v>
      </c>
      <c r="AO6" s="4">
        <f t="shared" si="12"/>
        <v>3.36729582998647</v>
      </c>
      <c r="AP6" s="4">
        <f t="shared" si="13"/>
        <v>2.39789527279837</v>
      </c>
      <c r="AQ6" s="4">
        <f t="shared" si="14"/>
        <v>3.29583686600433</v>
      </c>
      <c r="AR6" s="4">
        <f t="shared" si="15"/>
        <v>3.63758615972639</v>
      </c>
      <c r="AS6" s="4">
        <f t="shared" si="16"/>
        <v>3.85014760171006</v>
      </c>
      <c r="AT6" s="4">
        <f t="shared" si="17"/>
        <v>2.19722457733622</v>
      </c>
      <c r="AU6" s="4">
        <f t="shared" si="18"/>
        <v>6.36130247757299</v>
      </c>
      <c r="AV6" s="4">
        <f t="shared" si="19"/>
        <v>3.89182029811063</v>
      </c>
      <c r="AW6" s="4">
        <f t="shared" si="20"/>
        <v>6.41017488196617</v>
      </c>
      <c r="AX6" s="4">
        <f t="shared" si="21"/>
        <v>1.07412045739342</v>
      </c>
    </row>
    <row r="7" spans="1:50">
      <c r="A7" s="1">
        <v>6</v>
      </c>
      <c r="B7" s="2">
        <v>10</v>
      </c>
      <c r="C7" s="2">
        <v>1</v>
      </c>
      <c r="D7" s="2">
        <v>1</v>
      </c>
      <c r="E7" s="3">
        <v>41.79763974</v>
      </c>
      <c r="F7" s="3">
        <v>0.943655144</v>
      </c>
      <c r="G7" s="1">
        <v>1</v>
      </c>
      <c r="H7" s="1">
        <v>0</v>
      </c>
      <c r="I7" s="4">
        <v>1</v>
      </c>
      <c r="J7" s="4">
        <v>16.8</v>
      </c>
      <c r="K7" s="7">
        <v>0.64535398848962</v>
      </c>
      <c r="L7" s="5">
        <v>122</v>
      </c>
      <c r="M7" s="5">
        <v>27</v>
      </c>
      <c r="N7" s="5">
        <v>1680</v>
      </c>
      <c r="O7" s="5">
        <v>28</v>
      </c>
      <c r="P7" s="8">
        <v>1</v>
      </c>
      <c r="Q7" s="8">
        <v>3</v>
      </c>
      <c r="R7" s="5">
        <v>16</v>
      </c>
      <c r="S7" s="5">
        <v>275</v>
      </c>
      <c r="T7" s="5">
        <v>103</v>
      </c>
      <c r="U7" s="10">
        <v>771</v>
      </c>
      <c r="V7" s="11">
        <v>2.45212</v>
      </c>
      <c r="W7" s="3">
        <v>0.376379527213068</v>
      </c>
      <c r="X7" s="11">
        <v>2.25768</v>
      </c>
      <c r="Y7" s="11">
        <f t="shared" si="0"/>
        <v>1.08612380851139</v>
      </c>
      <c r="Z7" s="14">
        <f t="shared" si="1"/>
        <v>16.8</v>
      </c>
      <c r="AA7" s="14">
        <f t="shared" si="2"/>
        <v>7.71</v>
      </c>
      <c r="AB7" s="4">
        <f t="shared" si="3"/>
        <v>12.2</v>
      </c>
      <c r="AC7" s="4">
        <f t="shared" si="4"/>
        <v>1.6</v>
      </c>
      <c r="AD7" s="4">
        <f t="shared" si="5"/>
        <v>2.7</v>
      </c>
      <c r="AE7" s="4">
        <f t="shared" si="6"/>
        <v>3.73283987238623</v>
      </c>
      <c r="AF7" s="13">
        <v>83</v>
      </c>
      <c r="AG7" s="13">
        <v>10</v>
      </c>
      <c r="AH7" s="13">
        <v>33.8482619121413</v>
      </c>
      <c r="AI7" s="4">
        <f t="shared" si="7"/>
        <v>0.83</v>
      </c>
      <c r="AJ7" s="16">
        <f t="shared" si="8"/>
        <v>10</v>
      </c>
      <c r="AK7" s="17">
        <v>2</v>
      </c>
      <c r="AL7" s="4">
        <f t="shared" si="9"/>
        <v>2.91</v>
      </c>
      <c r="AM7" s="4">
        <f t="shared" si="10"/>
        <v>0.44</v>
      </c>
      <c r="AN7" s="4">
        <f t="shared" si="11"/>
        <v>4.80402104473326</v>
      </c>
      <c r="AO7" s="4">
        <f t="shared" si="12"/>
        <v>4.63472898822964</v>
      </c>
      <c r="AP7" s="4">
        <f t="shared" si="13"/>
        <v>2.77258872223978</v>
      </c>
      <c r="AQ7" s="4">
        <f t="shared" si="14"/>
        <v>5.61677109766657</v>
      </c>
      <c r="AR7" s="4">
        <f t="shared" si="15"/>
        <v>5.67332326717149</v>
      </c>
      <c r="AS7" s="4">
        <f t="shared" si="16"/>
        <v>5.76519110278484</v>
      </c>
      <c r="AT7" s="4">
        <f t="shared" si="17"/>
        <v>3.3322045101752</v>
      </c>
      <c r="AU7" s="4">
        <f t="shared" si="18"/>
        <v>7.4265490723973</v>
      </c>
      <c r="AV7" s="4">
        <f t="shared" si="19"/>
        <v>3.29583686600433</v>
      </c>
      <c r="AW7" s="4">
        <f t="shared" si="20"/>
        <v>7.48605261786314</v>
      </c>
      <c r="AX7" s="4">
        <f t="shared" si="21"/>
        <v>0.0826152191679003</v>
      </c>
    </row>
    <row r="8" spans="1:50">
      <c r="A8" s="1">
        <v>7</v>
      </c>
      <c r="B8" s="2">
        <v>2</v>
      </c>
      <c r="C8" s="2">
        <v>1</v>
      </c>
      <c r="D8" s="2">
        <v>0</v>
      </c>
      <c r="E8" s="3">
        <v>29.32446878</v>
      </c>
      <c r="F8" s="3">
        <v>0.698156776</v>
      </c>
      <c r="G8" s="1">
        <v>0</v>
      </c>
      <c r="H8" s="1">
        <v>0</v>
      </c>
      <c r="I8" s="4">
        <v>0</v>
      </c>
      <c r="J8" s="4">
        <v>4.54</v>
      </c>
      <c r="K8" s="7">
        <v>0.249916057851117</v>
      </c>
      <c r="L8" s="5">
        <v>64</v>
      </c>
      <c r="M8" s="5">
        <v>21</v>
      </c>
      <c r="N8" s="5">
        <v>454</v>
      </c>
      <c r="O8" s="5">
        <v>8</v>
      </c>
      <c r="P8" s="8">
        <v>0</v>
      </c>
      <c r="Q8" s="8">
        <v>1</v>
      </c>
      <c r="R8" s="5">
        <v>332</v>
      </c>
      <c r="S8" s="5">
        <v>43</v>
      </c>
      <c r="T8" s="5">
        <v>21</v>
      </c>
      <c r="U8" s="10">
        <v>283</v>
      </c>
      <c r="V8" s="11">
        <v>0.9322</v>
      </c>
      <c r="W8" s="3">
        <v>-0.519193873436507</v>
      </c>
      <c r="X8" s="11">
        <v>2.3808</v>
      </c>
      <c r="Y8" s="11">
        <f t="shared" si="0"/>
        <v>0.391549059139785</v>
      </c>
      <c r="Z8" s="14">
        <f t="shared" si="1"/>
        <v>4.54</v>
      </c>
      <c r="AA8" s="14">
        <f t="shared" si="2"/>
        <v>2.83</v>
      </c>
      <c r="AB8" s="4">
        <f t="shared" si="3"/>
        <v>6.4</v>
      </c>
      <c r="AC8" s="4">
        <f t="shared" si="4"/>
        <v>33.2</v>
      </c>
      <c r="AD8" s="4">
        <f t="shared" si="5"/>
        <v>2.1</v>
      </c>
      <c r="AE8" s="4">
        <f t="shared" si="6"/>
        <v>3.37842227945645</v>
      </c>
      <c r="AF8" s="13">
        <v>92</v>
      </c>
      <c r="AG8" s="13">
        <v>30</v>
      </c>
      <c r="AH8" s="13">
        <v>98.6912679682472</v>
      </c>
      <c r="AI8" s="4">
        <f t="shared" si="7"/>
        <v>0.92</v>
      </c>
      <c r="AJ8" s="16">
        <f t="shared" si="8"/>
        <v>30</v>
      </c>
      <c r="AK8" s="17">
        <v>1</v>
      </c>
      <c r="AL8" s="4">
        <f t="shared" si="9"/>
        <v>3.75</v>
      </c>
      <c r="AM8" s="4">
        <f t="shared" si="10"/>
        <v>3.4</v>
      </c>
      <c r="AN8" s="4">
        <f t="shared" si="11"/>
        <v>4.15888308335967</v>
      </c>
      <c r="AO8" s="4">
        <f t="shared" si="12"/>
        <v>3.04452243772342</v>
      </c>
      <c r="AP8" s="4">
        <f t="shared" si="13"/>
        <v>5.80513496891649</v>
      </c>
      <c r="AQ8" s="4">
        <f t="shared" si="14"/>
        <v>3.76120011569356</v>
      </c>
      <c r="AR8" s="4">
        <f t="shared" si="15"/>
        <v>5.92692602597041</v>
      </c>
      <c r="AS8" s="4">
        <f t="shared" si="16"/>
        <v>5.94803498918065</v>
      </c>
      <c r="AT8" s="4">
        <f t="shared" si="17"/>
        <v>2.07944154167984</v>
      </c>
      <c r="AU8" s="4">
        <f t="shared" si="18"/>
        <v>6.11809719804135</v>
      </c>
      <c r="AV8" s="4">
        <f t="shared" si="19"/>
        <v>3.04452243772342</v>
      </c>
      <c r="AW8" s="4">
        <f t="shared" si="20"/>
        <v>6.16331480403464</v>
      </c>
      <c r="AX8" s="4">
        <f t="shared" si="21"/>
        <v>-0.937644460700132</v>
      </c>
    </row>
    <row r="9" spans="1:50">
      <c r="A9" s="1">
        <v>8</v>
      </c>
      <c r="B9" s="2">
        <v>1</v>
      </c>
      <c r="C9" s="2">
        <v>1</v>
      </c>
      <c r="D9" s="2">
        <v>0</v>
      </c>
      <c r="E9" s="3">
        <v>26.59076205</v>
      </c>
      <c r="F9" s="3">
        <v>1.120720055</v>
      </c>
      <c r="G9" s="1">
        <v>0</v>
      </c>
      <c r="H9" s="1">
        <v>0</v>
      </c>
      <c r="I9" s="4">
        <v>0</v>
      </c>
      <c r="J9" s="4">
        <v>5.23</v>
      </c>
      <c r="K9" s="7">
        <v>0.224571302803376</v>
      </c>
      <c r="L9" s="5">
        <v>5</v>
      </c>
      <c r="M9" s="5">
        <v>7</v>
      </c>
      <c r="N9" s="5">
        <v>523</v>
      </c>
      <c r="O9" s="5">
        <v>6</v>
      </c>
      <c r="P9" s="8">
        <v>0</v>
      </c>
      <c r="Q9" s="8">
        <v>2</v>
      </c>
      <c r="R9" s="5">
        <v>39</v>
      </c>
      <c r="S9" s="5">
        <v>38</v>
      </c>
      <c r="T9" s="5">
        <v>22</v>
      </c>
      <c r="U9" s="10">
        <v>253</v>
      </c>
      <c r="V9" s="11">
        <v>1.48274</v>
      </c>
      <c r="W9" s="3">
        <v>-0.0549843083327595</v>
      </c>
      <c r="X9" s="11">
        <v>4.2147</v>
      </c>
      <c r="Y9" s="11">
        <f t="shared" si="0"/>
        <v>0.351802026241488</v>
      </c>
      <c r="Z9" s="14">
        <f t="shared" si="1"/>
        <v>5.23</v>
      </c>
      <c r="AA9" s="14">
        <f t="shared" si="2"/>
        <v>2.53</v>
      </c>
      <c r="AB9" s="4">
        <f t="shared" si="3"/>
        <v>0.5</v>
      </c>
      <c r="AC9" s="4">
        <f t="shared" si="4"/>
        <v>3.9</v>
      </c>
      <c r="AD9" s="4">
        <f t="shared" si="5"/>
        <v>0.7</v>
      </c>
      <c r="AE9" s="4">
        <f t="shared" si="6"/>
        <v>3.28056386411466</v>
      </c>
      <c r="AF9" s="13">
        <v>43</v>
      </c>
      <c r="AG9" s="13">
        <v>6</v>
      </c>
      <c r="AH9" s="13">
        <v>29.0003641906201</v>
      </c>
      <c r="AI9" s="4">
        <f t="shared" si="7"/>
        <v>0.43</v>
      </c>
      <c r="AJ9" s="16">
        <f t="shared" si="8"/>
        <v>6</v>
      </c>
      <c r="AK9" s="17">
        <v>2</v>
      </c>
      <c r="AL9" s="4">
        <f t="shared" si="9"/>
        <v>0.77</v>
      </c>
      <c r="AM9" s="4">
        <f t="shared" si="10"/>
        <v>0.45</v>
      </c>
      <c r="AN9" s="4">
        <f t="shared" si="11"/>
        <v>1.6094379124341</v>
      </c>
      <c r="AO9" s="4">
        <f t="shared" si="12"/>
        <v>3.09104245335832</v>
      </c>
      <c r="AP9" s="4">
        <f t="shared" si="13"/>
        <v>3.66356164612965</v>
      </c>
      <c r="AQ9" s="4">
        <f t="shared" si="14"/>
        <v>3.63758615972639</v>
      </c>
      <c r="AR9" s="4">
        <f t="shared" si="15"/>
        <v>4.34380542185368</v>
      </c>
      <c r="AS9" s="4">
        <f t="shared" si="16"/>
        <v>4.4188406077966</v>
      </c>
      <c r="AT9" s="4">
        <f t="shared" si="17"/>
        <v>1.79175946922805</v>
      </c>
      <c r="AU9" s="4">
        <f t="shared" si="18"/>
        <v>6.25958146406492</v>
      </c>
      <c r="AV9" s="4">
        <f t="shared" si="19"/>
        <v>1.94591014905531</v>
      </c>
      <c r="AW9" s="4">
        <f t="shared" si="20"/>
        <v>6.30078579466324</v>
      </c>
      <c r="AX9" s="4">
        <f t="shared" si="21"/>
        <v>-1.04468668705488</v>
      </c>
    </row>
    <row r="10" spans="1:50">
      <c r="A10" s="1">
        <v>9</v>
      </c>
      <c r="B10" s="2">
        <v>2</v>
      </c>
      <c r="C10" s="2">
        <v>1</v>
      </c>
      <c r="D10" s="2">
        <v>0</v>
      </c>
      <c r="E10" s="3">
        <v>36.24272669</v>
      </c>
      <c r="F10" s="3">
        <v>1.663987827</v>
      </c>
      <c r="G10" s="1">
        <v>1</v>
      </c>
      <c r="H10" s="1">
        <v>0</v>
      </c>
      <c r="I10" s="4">
        <v>0</v>
      </c>
      <c r="J10" s="4">
        <v>2.64</v>
      </c>
      <c r="K10" s="7">
        <v>0.431365656849407</v>
      </c>
      <c r="L10" s="5">
        <v>2</v>
      </c>
      <c r="M10" s="5">
        <v>3</v>
      </c>
      <c r="N10" s="5">
        <v>264</v>
      </c>
      <c r="O10" s="5">
        <v>4</v>
      </c>
      <c r="P10" s="8">
        <v>0</v>
      </c>
      <c r="Q10" s="8">
        <v>2</v>
      </c>
      <c r="R10" s="5">
        <v>1</v>
      </c>
      <c r="S10" s="5">
        <v>26</v>
      </c>
      <c r="T10" s="5">
        <v>4</v>
      </c>
      <c r="U10" s="10">
        <v>116</v>
      </c>
      <c r="V10" s="11">
        <v>3.10258</v>
      </c>
      <c r="W10" s="3">
        <v>0.683349338079834</v>
      </c>
      <c r="X10" s="11">
        <v>4.59123</v>
      </c>
      <c r="Y10" s="11">
        <f t="shared" si="0"/>
        <v>0.675762268498855</v>
      </c>
      <c r="Z10" s="14">
        <f t="shared" si="1"/>
        <v>2.64</v>
      </c>
      <c r="AA10" s="14">
        <f t="shared" si="2"/>
        <v>1.16</v>
      </c>
      <c r="AB10" s="4">
        <f t="shared" si="3"/>
        <v>0.2</v>
      </c>
      <c r="AC10" s="4">
        <f t="shared" si="4"/>
        <v>0.1</v>
      </c>
      <c r="AD10" s="4">
        <f t="shared" si="5"/>
        <v>0.3</v>
      </c>
      <c r="AE10" s="4">
        <f t="shared" si="6"/>
        <v>3.59023871813469</v>
      </c>
      <c r="AF10" s="13">
        <v>92</v>
      </c>
      <c r="AG10" s="13">
        <v>8</v>
      </c>
      <c r="AH10" s="13">
        <v>29.6527406223208</v>
      </c>
      <c r="AI10" s="4">
        <f t="shared" si="7"/>
        <v>0.92</v>
      </c>
      <c r="AJ10" s="16">
        <f t="shared" si="8"/>
        <v>8</v>
      </c>
      <c r="AK10" s="17">
        <v>2</v>
      </c>
      <c r="AL10" s="4">
        <f t="shared" si="9"/>
        <v>0.27</v>
      </c>
      <c r="AM10" s="4">
        <f t="shared" si="10"/>
        <v>0.05</v>
      </c>
      <c r="AN10" s="4">
        <f t="shared" si="11"/>
        <v>0.693147180559945</v>
      </c>
      <c r="AO10" s="4">
        <f t="shared" si="12"/>
        <v>1.38629436111989</v>
      </c>
      <c r="AP10" s="4">
        <f t="shared" si="13"/>
        <v>0</v>
      </c>
      <c r="AQ10" s="4">
        <f t="shared" si="14"/>
        <v>3.25809653802148</v>
      </c>
      <c r="AR10" s="4">
        <f t="shared" si="15"/>
        <v>3.29583686600433</v>
      </c>
      <c r="AS10" s="4">
        <f t="shared" si="16"/>
        <v>3.43398720448515</v>
      </c>
      <c r="AT10" s="4">
        <f t="shared" si="17"/>
        <v>1.38629436111989</v>
      </c>
      <c r="AU10" s="4">
        <f t="shared" si="18"/>
        <v>5.57594910314632</v>
      </c>
      <c r="AV10" s="4">
        <f t="shared" si="19"/>
        <v>1.09861228866811</v>
      </c>
      <c r="AW10" s="4">
        <f t="shared" si="20"/>
        <v>5.59098698051086</v>
      </c>
      <c r="AX10" s="4">
        <f t="shared" si="21"/>
        <v>-0.391913938609173</v>
      </c>
    </row>
    <row r="11" spans="1:50">
      <c r="A11" s="1">
        <v>10</v>
      </c>
      <c r="B11" s="2">
        <v>0</v>
      </c>
      <c r="C11" s="2">
        <v>1</v>
      </c>
      <c r="D11" s="2">
        <v>0</v>
      </c>
      <c r="E11" s="3">
        <v>28.29038195</v>
      </c>
      <c r="F11" s="3">
        <v>1.64072722</v>
      </c>
      <c r="G11" s="1">
        <v>1</v>
      </c>
      <c r="H11" s="1">
        <v>0</v>
      </c>
      <c r="I11" s="4">
        <v>0</v>
      </c>
      <c r="J11" s="4">
        <v>13.57</v>
      </c>
      <c r="K11" s="7">
        <v>0.0891614177354444</v>
      </c>
      <c r="L11" s="5">
        <v>21</v>
      </c>
      <c r="M11" s="5">
        <v>42</v>
      </c>
      <c r="N11" s="5">
        <v>1357</v>
      </c>
      <c r="O11" s="5">
        <v>5</v>
      </c>
      <c r="P11" s="8">
        <v>0</v>
      </c>
      <c r="Q11" s="8">
        <v>4</v>
      </c>
      <c r="R11" s="5">
        <v>26</v>
      </c>
      <c r="S11" s="5">
        <v>384</v>
      </c>
      <c r="T11" s="5">
        <v>106</v>
      </c>
      <c r="U11" s="10">
        <v>918</v>
      </c>
      <c r="V11" s="11">
        <v>0.81498</v>
      </c>
      <c r="W11" s="3">
        <v>-0.659518999579961</v>
      </c>
      <c r="X11" s="11">
        <v>5.79959</v>
      </c>
      <c r="Y11" s="11">
        <f t="shared" si="0"/>
        <v>0.140523726677231</v>
      </c>
      <c r="Z11" s="14">
        <f t="shared" si="1"/>
        <v>13.57</v>
      </c>
      <c r="AA11" s="14">
        <f t="shared" si="2"/>
        <v>9.18</v>
      </c>
      <c r="AB11" s="4">
        <f t="shared" si="3"/>
        <v>2.1</v>
      </c>
      <c r="AC11" s="4">
        <f t="shared" si="4"/>
        <v>2.6</v>
      </c>
      <c r="AD11" s="4">
        <f t="shared" si="5"/>
        <v>4.2</v>
      </c>
      <c r="AE11" s="4">
        <f t="shared" si="6"/>
        <v>3.34252188645952</v>
      </c>
      <c r="AF11" s="13">
        <v>117</v>
      </c>
      <c r="AG11" s="13">
        <v>10</v>
      </c>
      <c r="AH11" s="13">
        <v>143.56250981624</v>
      </c>
      <c r="AI11" s="4">
        <f t="shared" si="7"/>
        <v>1.17</v>
      </c>
      <c r="AJ11" s="16">
        <f t="shared" si="8"/>
        <v>10</v>
      </c>
      <c r="AK11" s="17">
        <v>3</v>
      </c>
      <c r="AL11" s="4">
        <f t="shared" si="9"/>
        <v>4.1</v>
      </c>
      <c r="AM11" s="4">
        <f t="shared" si="10"/>
        <v>0.31</v>
      </c>
      <c r="AN11" s="4">
        <f t="shared" si="11"/>
        <v>3.04452243772342</v>
      </c>
      <c r="AO11" s="4">
        <f t="shared" si="12"/>
        <v>4.66343909411207</v>
      </c>
      <c r="AP11" s="4">
        <f t="shared" si="13"/>
        <v>3.25809653802148</v>
      </c>
      <c r="AQ11" s="4">
        <f t="shared" si="14"/>
        <v>5.95064255258773</v>
      </c>
      <c r="AR11" s="4">
        <f t="shared" si="15"/>
        <v>6.01615715969835</v>
      </c>
      <c r="AS11" s="4">
        <f t="shared" si="16"/>
        <v>6.0282785202307</v>
      </c>
      <c r="AT11" s="4">
        <f t="shared" si="17"/>
        <v>1.6094379124341</v>
      </c>
      <c r="AU11" s="4">
        <f t="shared" si="18"/>
        <v>7.21303165983487</v>
      </c>
      <c r="AV11" s="4">
        <f t="shared" si="19"/>
        <v>3.73766961828337</v>
      </c>
      <c r="AW11" s="4">
        <f t="shared" si="20"/>
        <v>7.28824440102012</v>
      </c>
      <c r="AX11" s="4">
        <f t="shared" si="21"/>
        <v>-1.96237893131825</v>
      </c>
    </row>
    <row r="12" spans="1:50">
      <c r="A12" s="1">
        <v>11</v>
      </c>
      <c r="B12" s="2">
        <v>0</v>
      </c>
      <c r="C12" s="2">
        <v>1</v>
      </c>
      <c r="D12" s="2">
        <v>0</v>
      </c>
      <c r="E12" s="3">
        <v>17.42256628</v>
      </c>
      <c r="F12" s="3">
        <v>0.97709727</v>
      </c>
      <c r="G12" s="1">
        <v>3</v>
      </c>
      <c r="H12" s="1">
        <v>1</v>
      </c>
      <c r="I12" s="4">
        <v>0</v>
      </c>
      <c r="J12" s="4">
        <v>1.39</v>
      </c>
      <c r="K12" s="7">
        <v>0.0666698980094585</v>
      </c>
      <c r="L12" s="5">
        <v>5</v>
      </c>
      <c r="M12" s="5">
        <v>9</v>
      </c>
      <c r="N12" s="5">
        <v>139</v>
      </c>
      <c r="O12" s="5">
        <v>1</v>
      </c>
      <c r="P12" s="8">
        <v>8</v>
      </c>
      <c r="Q12" s="8">
        <v>3</v>
      </c>
      <c r="R12" s="5">
        <v>12</v>
      </c>
      <c r="S12" s="5">
        <v>27</v>
      </c>
      <c r="T12" s="5">
        <v>5</v>
      </c>
      <c r="U12" s="10">
        <v>145</v>
      </c>
      <c r="V12" s="11">
        <v>0.58578</v>
      </c>
      <c r="W12" s="3">
        <v>-0.983766896999069</v>
      </c>
      <c r="X12" s="11">
        <v>5.60823</v>
      </c>
      <c r="Y12" s="11">
        <f t="shared" si="0"/>
        <v>0.104450067133481</v>
      </c>
      <c r="Z12" s="14">
        <f t="shared" si="1"/>
        <v>1.39</v>
      </c>
      <c r="AA12" s="14">
        <f t="shared" si="2"/>
        <v>1.45</v>
      </c>
      <c r="AB12" s="4">
        <f t="shared" si="3"/>
        <v>0.5</v>
      </c>
      <c r="AC12" s="4">
        <f t="shared" si="4"/>
        <v>1.2</v>
      </c>
      <c r="AD12" s="4">
        <f t="shared" si="5"/>
        <v>0.9</v>
      </c>
      <c r="AE12" s="4">
        <f t="shared" si="6"/>
        <v>2.85776627859938</v>
      </c>
      <c r="AF12" s="13">
        <v>293</v>
      </c>
      <c r="AG12" s="13">
        <v>12</v>
      </c>
      <c r="AH12" s="13">
        <v>500.184368299578</v>
      </c>
      <c r="AI12" s="4">
        <f t="shared" si="7"/>
        <v>2.93</v>
      </c>
      <c r="AJ12" s="16">
        <f t="shared" si="8"/>
        <v>12</v>
      </c>
      <c r="AK12" s="17">
        <v>1</v>
      </c>
      <c r="AL12" s="4">
        <f t="shared" si="9"/>
        <v>0.39</v>
      </c>
      <c r="AM12" s="4">
        <f t="shared" si="10"/>
        <v>0.13</v>
      </c>
      <c r="AN12" s="4">
        <f t="shared" si="11"/>
        <v>1.6094379124341</v>
      </c>
      <c r="AO12" s="4">
        <f t="shared" si="12"/>
        <v>1.6094379124341</v>
      </c>
      <c r="AP12" s="4">
        <f t="shared" si="13"/>
        <v>2.484906649788</v>
      </c>
      <c r="AQ12" s="4">
        <f t="shared" si="14"/>
        <v>3.29583686600433</v>
      </c>
      <c r="AR12" s="4">
        <f t="shared" si="15"/>
        <v>3.66356164612965</v>
      </c>
      <c r="AS12" s="4">
        <f t="shared" si="16"/>
        <v>3.68887945411394</v>
      </c>
      <c r="AT12" s="4">
        <f t="shared" si="17"/>
        <v>0</v>
      </c>
      <c r="AU12" s="4">
        <f t="shared" si="18"/>
        <v>4.93447393313069</v>
      </c>
      <c r="AV12" s="4">
        <f t="shared" si="19"/>
        <v>2.19722457733622</v>
      </c>
      <c r="AW12" s="4">
        <f t="shared" si="20"/>
        <v>4.969813299576</v>
      </c>
      <c r="AX12" s="4">
        <f t="shared" si="21"/>
        <v>-2.25904614824659</v>
      </c>
    </row>
    <row r="13" spans="1:50">
      <c r="A13" s="1">
        <v>12</v>
      </c>
      <c r="B13" s="2">
        <v>0</v>
      </c>
      <c r="C13" s="2">
        <v>1</v>
      </c>
      <c r="D13" s="2">
        <v>0</v>
      </c>
      <c r="E13" s="3">
        <v>31.2354545</v>
      </c>
      <c r="F13" s="3">
        <v>1.91122396</v>
      </c>
      <c r="G13" s="1">
        <v>1</v>
      </c>
      <c r="H13" s="1">
        <v>0</v>
      </c>
      <c r="I13" s="4">
        <v>0</v>
      </c>
      <c r="J13" s="4">
        <v>4</v>
      </c>
      <c r="K13" s="7">
        <v>0.0232890145776545</v>
      </c>
      <c r="L13" s="5">
        <v>3</v>
      </c>
      <c r="M13" s="5">
        <v>5</v>
      </c>
      <c r="N13" s="5">
        <v>400</v>
      </c>
      <c r="O13" s="5">
        <v>2</v>
      </c>
      <c r="P13" s="8">
        <v>4</v>
      </c>
      <c r="Q13" s="8">
        <v>1</v>
      </c>
      <c r="R13" s="5">
        <v>8</v>
      </c>
      <c r="S13" s="5">
        <v>99</v>
      </c>
      <c r="T13" s="5">
        <v>28</v>
      </c>
      <c r="U13" s="10">
        <v>202</v>
      </c>
      <c r="V13" s="11">
        <v>0.2232</v>
      </c>
      <c r="W13" s="3">
        <v>-1.94841327927343</v>
      </c>
      <c r="X13" s="11">
        <v>6.11876</v>
      </c>
      <c r="Y13" s="11">
        <f t="shared" si="0"/>
        <v>0.0364779791983997</v>
      </c>
      <c r="Z13" s="14">
        <f t="shared" si="1"/>
        <v>4</v>
      </c>
      <c r="AA13" s="14">
        <f t="shared" si="2"/>
        <v>2.02</v>
      </c>
      <c r="AB13" s="4">
        <f t="shared" si="3"/>
        <v>0.3</v>
      </c>
      <c r="AC13" s="4">
        <f t="shared" si="4"/>
        <v>0.8</v>
      </c>
      <c r="AD13" s="4">
        <f t="shared" si="5"/>
        <v>0.5</v>
      </c>
      <c r="AE13" s="4">
        <f t="shared" si="6"/>
        <v>3.44155381182414</v>
      </c>
      <c r="AF13" s="13">
        <v>175</v>
      </c>
      <c r="AG13" s="13">
        <v>8</v>
      </c>
      <c r="AH13" s="13">
        <v>784.05017921147</v>
      </c>
      <c r="AI13" s="4">
        <f t="shared" si="7"/>
        <v>1.75</v>
      </c>
      <c r="AJ13" s="16">
        <f t="shared" si="8"/>
        <v>8</v>
      </c>
      <c r="AK13" s="17">
        <v>2</v>
      </c>
      <c r="AL13" s="4">
        <f t="shared" si="9"/>
        <v>1.07</v>
      </c>
      <c r="AM13" s="4">
        <f t="shared" si="10"/>
        <v>0.1</v>
      </c>
      <c r="AN13" s="4">
        <f t="shared" si="11"/>
        <v>1.09861228866811</v>
      </c>
      <c r="AO13" s="4">
        <f t="shared" si="12"/>
        <v>3.3322045101752</v>
      </c>
      <c r="AP13" s="4">
        <f t="shared" si="13"/>
        <v>2.07944154167984</v>
      </c>
      <c r="AQ13" s="4">
        <f t="shared" si="14"/>
        <v>4.59511985013459</v>
      </c>
      <c r="AR13" s="4">
        <f t="shared" si="15"/>
        <v>4.67282883446191</v>
      </c>
      <c r="AS13" s="4">
        <f t="shared" si="16"/>
        <v>4.69134788222914</v>
      </c>
      <c r="AT13" s="4">
        <f t="shared" si="17"/>
        <v>0.693147180559945</v>
      </c>
      <c r="AU13" s="4">
        <f t="shared" si="18"/>
        <v>5.99146454710798</v>
      </c>
      <c r="AV13" s="4">
        <f t="shared" si="19"/>
        <v>1.6094379124341</v>
      </c>
      <c r="AW13" s="4">
        <f t="shared" si="20"/>
        <v>6.0591231955818</v>
      </c>
      <c r="AX13" s="4">
        <f t="shared" si="21"/>
        <v>-3.31104651009106</v>
      </c>
    </row>
    <row r="14" spans="1:50">
      <c r="A14" s="1">
        <v>13</v>
      </c>
      <c r="B14" s="2">
        <v>0</v>
      </c>
      <c r="C14" s="2">
        <v>0</v>
      </c>
      <c r="D14" s="2">
        <v>0</v>
      </c>
      <c r="E14" s="3">
        <v>10.89235383</v>
      </c>
      <c r="F14" s="3">
        <v>0.70601786</v>
      </c>
      <c r="G14" s="1">
        <v>0</v>
      </c>
      <c r="H14" s="1">
        <v>0</v>
      </c>
      <c r="I14" s="4">
        <v>0</v>
      </c>
      <c r="J14" s="4">
        <v>0.04</v>
      </c>
      <c r="K14" s="7">
        <v>0.0101052567650779</v>
      </c>
      <c r="L14" s="5">
        <v>0</v>
      </c>
      <c r="M14" s="5">
        <v>0</v>
      </c>
      <c r="N14" s="5">
        <v>4</v>
      </c>
      <c r="O14" s="5">
        <v>0</v>
      </c>
      <c r="P14" s="8">
        <v>0</v>
      </c>
      <c r="Q14" s="8">
        <v>2</v>
      </c>
      <c r="R14" s="5">
        <v>6</v>
      </c>
      <c r="S14" s="5">
        <v>7</v>
      </c>
      <c r="T14" s="5">
        <v>1</v>
      </c>
      <c r="U14" s="10">
        <v>128</v>
      </c>
      <c r="V14" s="11">
        <v>0.10268</v>
      </c>
      <c r="W14" s="3">
        <v>-2.72570513634093</v>
      </c>
      <c r="X14" s="11">
        <v>6.48177</v>
      </c>
      <c r="Y14" s="11">
        <f t="shared" si="0"/>
        <v>0.0158413519763892</v>
      </c>
      <c r="Z14" s="14">
        <f t="shared" si="1"/>
        <v>0.04</v>
      </c>
      <c r="AA14" s="14">
        <f t="shared" si="2"/>
        <v>1.28</v>
      </c>
      <c r="AB14" s="4">
        <f t="shared" si="3"/>
        <v>0</v>
      </c>
      <c r="AC14" s="4">
        <f t="shared" si="4"/>
        <v>0.6</v>
      </c>
      <c r="AD14" s="4">
        <f t="shared" si="5"/>
        <v>0</v>
      </c>
      <c r="AE14" s="4">
        <f t="shared" si="6"/>
        <v>2.3880610595942</v>
      </c>
      <c r="AF14" s="13">
        <v>62</v>
      </c>
      <c r="AG14" s="13">
        <v>4</v>
      </c>
      <c r="AH14" s="13">
        <v>603.817686014803</v>
      </c>
      <c r="AI14" s="4">
        <f t="shared" si="7"/>
        <v>0.62</v>
      </c>
      <c r="AJ14" s="16">
        <f t="shared" si="8"/>
        <v>4</v>
      </c>
      <c r="AK14" s="17">
        <v>1</v>
      </c>
      <c r="AL14" s="4">
        <f t="shared" si="9"/>
        <v>0.13</v>
      </c>
      <c r="AM14" s="4">
        <f t="shared" si="10"/>
        <v>0.06</v>
      </c>
      <c r="AN14" s="4">
        <f>LN(0.00000000001)</f>
        <v>-25.3284360229345</v>
      </c>
      <c r="AO14" s="4">
        <f t="shared" si="12"/>
        <v>0</v>
      </c>
      <c r="AP14" s="4">
        <f t="shared" si="13"/>
        <v>1.79175946922805</v>
      </c>
      <c r="AQ14" s="4">
        <f t="shared" si="14"/>
        <v>1.94591014905531</v>
      </c>
      <c r="AR14" s="4">
        <f t="shared" si="15"/>
        <v>2.56494935746154</v>
      </c>
      <c r="AS14" s="4">
        <f t="shared" si="16"/>
        <v>2.56494935746154</v>
      </c>
      <c r="AT14" s="4">
        <f>LN(0.00000000001)</f>
        <v>-25.3284360229345</v>
      </c>
      <c r="AU14" s="4">
        <f t="shared" si="18"/>
        <v>1.38629436111989</v>
      </c>
      <c r="AV14" s="4">
        <f>LN(0.00000000001)</f>
        <v>-25.3284360229345</v>
      </c>
      <c r="AW14" s="4">
        <f t="shared" si="20"/>
        <v>1.6094379124341</v>
      </c>
      <c r="AX14" s="4">
        <f t="shared" si="21"/>
        <v>-4.14513154419337</v>
      </c>
    </row>
    <row r="15" spans="1:50">
      <c r="A15" s="1">
        <v>14</v>
      </c>
      <c r="B15" s="2">
        <v>0</v>
      </c>
      <c r="C15" s="2">
        <v>1</v>
      </c>
      <c r="D15" s="2">
        <v>0</v>
      </c>
      <c r="E15" s="3">
        <v>18.14606996</v>
      </c>
      <c r="F15" s="3">
        <v>1.374381832</v>
      </c>
      <c r="G15" s="1">
        <v>0</v>
      </c>
      <c r="H15" s="1">
        <v>0</v>
      </c>
      <c r="I15" s="4">
        <v>0</v>
      </c>
      <c r="J15" s="4">
        <v>4.17</v>
      </c>
      <c r="K15" s="7">
        <v>0.0727489575116434</v>
      </c>
      <c r="L15" s="5">
        <v>8</v>
      </c>
      <c r="M15" s="5">
        <v>27</v>
      </c>
      <c r="N15" s="5">
        <v>417</v>
      </c>
      <c r="O15" s="5">
        <v>16</v>
      </c>
      <c r="P15" s="8">
        <v>0</v>
      </c>
      <c r="Q15" s="8">
        <v>3</v>
      </c>
      <c r="R15" s="5">
        <v>1</v>
      </c>
      <c r="S15" s="5">
        <v>63</v>
      </c>
      <c r="T15" s="5">
        <v>18</v>
      </c>
      <c r="U15" s="10">
        <v>398</v>
      </c>
      <c r="V15" s="11">
        <v>0.86316</v>
      </c>
      <c r="W15" s="3">
        <v>-0.596020469829223</v>
      </c>
      <c r="X15" s="11">
        <v>7.57399</v>
      </c>
      <c r="Y15" s="11">
        <f t="shared" si="0"/>
        <v>0.11396371001282</v>
      </c>
      <c r="Z15" s="14">
        <f t="shared" si="1"/>
        <v>4.17</v>
      </c>
      <c r="AA15" s="14">
        <f t="shared" si="2"/>
        <v>3.98</v>
      </c>
      <c r="AB15" s="4">
        <f t="shared" si="3"/>
        <v>0.8</v>
      </c>
      <c r="AC15" s="4">
        <f t="shared" si="4"/>
        <v>0.1</v>
      </c>
      <c r="AD15" s="4">
        <f t="shared" si="5"/>
        <v>2.7</v>
      </c>
      <c r="AE15" s="4">
        <f t="shared" si="6"/>
        <v>2.89845400613513</v>
      </c>
      <c r="AF15" s="13">
        <v>48</v>
      </c>
      <c r="AG15" s="13">
        <v>0</v>
      </c>
      <c r="AH15" s="13">
        <v>55.6096204643403</v>
      </c>
      <c r="AI15" s="4">
        <f t="shared" si="7"/>
        <v>0.48</v>
      </c>
      <c r="AJ15" s="16">
        <f t="shared" si="8"/>
        <v>0</v>
      </c>
      <c r="AK15" s="17">
        <v>2</v>
      </c>
      <c r="AL15" s="4">
        <f t="shared" si="9"/>
        <v>0.64</v>
      </c>
      <c r="AM15" s="4">
        <f t="shared" si="10"/>
        <v>0.17</v>
      </c>
      <c r="AN15" s="4">
        <f t="shared" ref="AN15:AN22" si="22">LN(L15)</f>
        <v>2.07944154167984</v>
      </c>
      <c r="AO15" s="4">
        <f t="shared" si="12"/>
        <v>2.89037175789616</v>
      </c>
      <c r="AP15" s="4">
        <f t="shared" si="13"/>
        <v>0</v>
      </c>
      <c r="AQ15" s="4">
        <f t="shared" si="14"/>
        <v>4.14313472639153</v>
      </c>
      <c r="AR15" s="4">
        <f t="shared" si="15"/>
        <v>4.15888308335967</v>
      </c>
      <c r="AS15" s="4">
        <f t="shared" si="16"/>
        <v>4.38202663467388</v>
      </c>
      <c r="AT15" s="4">
        <f t="shared" ref="AT15:AT24" si="23">LN(O15)</f>
        <v>2.77258872223978</v>
      </c>
      <c r="AU15" s="4">
        <f t="shared" si="18"/>
        <v>6.0330862217988</v>
      </c>
      <c r="AV15" s="4">
        <f t="shared" ref="AV15:AV22" si="24">LN(M15)</f>
        <v>3.29583686600433</v>
      </c>
      <c r="AW15" s="4">
        <f t="shared" si="20"/>
        <v>6.07534603108868</v>
      </c>
      <c r="AX15" s="4">
        <f t="shared" si="21"/>
        <v>-2.17187521448729</v>
      </c>
    </row>
    <row r="16" spans="1:50">
      <c r="A16" s="1">
        <v>15</v>
      </c>
      <c r="B16" s="2">
        <v>0</v>
      </c>
      <c r="C16" s="2">
        <v>1</v>
      </c>
      <c r="D16" s="2">
        <v>0</v>
      </c>
      <c r="E16" s="3">
        <v>10.43344682</v>
      </c>
      <c r="F16" s="3">
        <v>0.583174846</v>
      </c>
      <c r="G16" s="1">
        <v>0</v>
      </c>
      <c r="H16" s="1">
        <v>0</v>
      </c>
      <c r="I16" s="4">
        <v>1</v>
      </c>
      <c r="J16" s="4">
        <v>18.25</v>
      </c>
      <c r="K16" s="7">
        <v>0.0985781405979857</v>
      </c>
      <c r="L16" s="5">
        <v>453</v>
      </c>
      <c r="M16" s="5">
        <v>21</v>
      </c>
      <c r="N16" s="5">
        <v>1825</v>
      </c>
      <c r="O16" s="5">
        <v>6</v>
      </c>
      <c r="P16" s="8">
        <v>0</v>
      </c>
      <c r="Q16" s="8">
        <v>3</v>
      </c>
      <c r="R16" s="5">
        <v>34</v>
      </c>
      <c r="S16" s="5">
        <v>56</v>
      </c>
      <c r="T16" s="5">
        <v>31</v>
      </c>
      <c r="U16" s="10">
        <v>374</v>
      </c>
      <c r="V16" s="11">
        <v>0.86316</v>
      </c>
      <c r="W16" s="3">
        <v>-0.596020469829223</v>
      </c>
      <c r="X16" s="11">
        <v>5.58947</v>
      </c>
      <c r="Y16" s="11">
        <f t="shared" si="0"/>
        <v>0.154426090488007</v>
      </c>
      <c r="Z16" s="14">
        <f t="shared" si="1"/>
        <v>18.25</v>
      </c>
      <c r="AA16" s="14">
        <f t="shared" si="2"/>
        <v>3.74</v>
      </c>
      <c r="AB16" s="4">
        <f t="shared" si="3"/>
        <v>45.3</v>
      </c>
      <c r="AC16" s="4">
        <f t="shared" si="4"/>
        <v>3.4</v>
      </c>
      <c r="AD16" s="4">
        <f t="shared" si="5"/>
        <v>2.1</v>
      </c>
      <c r="AE16" s="4">
        <f t="shared" si="6"/>
        <v>2.34501668613513</v>
      </c>
      <c r="AF16" s="13">
        <v>14</v>
      </c>
      <c r="AG16" s="13">
        <v>0</v>
      </c>
      <c r="AH16" s="13">
        <v>16.2194726354326</v>
      </c>
      <c r="AI16" s="4">
        <f t="shared" si="7"/>
        <v>0.14</v>
      </c>
      <c r="AJ16" s="16">
        <f t="shared" si="8"/>
        <v>0</v>
      </c>
      <c r="AK16" s="17">
        <v>1</v>
      </c>
      <c r="AL16" s="4">
        <f t="shared" si="9"/>
        <v>0.9</v>
      </c>
      <c r="AM16" s="4">
        <f t="shared" si="10"/>
        <v>0.4</v>
      </c>
      <c r="AN16" s="4">
        <f t="shared" si="22"/>
        <v>6.11589212548303</v>
      </c>
      <c r="AO16" s="4">
        <f t="shared" si="12"/>
        <v>3.43398720448515</v>
      </c>
      <c r="AP16" s="4">
        <f t="shared" si="13"/>
        <v>3.52636052461616</v>
      </c>
      <c r="AQ16" s="4">
        <f t="shared" si="14"/>
        <v>4.02535169073515</v>
      </c>
      <c r="AR16" s="4">
        <f t="shared" si="15"/>
        <v>4.49980967033027</v>
      </c>
      <c r="AS16" s="4">
        <f t="shared" si="16"/>
        <v>4.56434819146784</v>
      </c>
      <c r="AT16" s="4">
        <f t="shared" si="23"/>
        <v>1.79175946922805</v>
      </c>
      <c r="AU16" s="4">
        <f t="shared" si="18"/>
        <v>7.50933526601659</v>
      </c>
      <c r="AV16" s="4">
        <f t="shared" si="24"/>
        <v>3.04452243772342</v>
      </c>
      <c r="AW16" s="4">
        <f t="shared" si="20"/>
        <v>7.52617891334615</v>
      </c>
      <c r="AX16" s="4">
        <f t="shared" si="21"/>
        <v>-1.86803967582234</v>
      </c>
    </row>
    <row r="17" spans="1:50">
      <c r="A17" s="1">
        <v>16</v>
      </c>
      <c r="B17" s="2">
        <v>0</v>
      </c>
      <c r="C17" s="2">
        <v>1</v>
      </c>
      <c r="D17" s="2">
        <v>0</v>
      </c>
      <c r="E17" s="3">
        <v>18.79436278</v>
      </c>
      <c r="F17" s="3">
        <v>0.53137264</v>
      </c>
      <c r="G17" s="1">
        <v>0</v>
      </c>
      <c r="H17" s="1">
        <v>0</v>
      </c>
      <c r="I17" s="4">
        <v>0</v>
      </c>
      <c r="J17" s="4">
        <v>69.3</v>
      </c>
      <c r="K17" s="7">
        <v>0.554416269135192</v>
      </c>
      <c r="L17" s="5">
        <v>939</v>
      </c>
      <c r="M17" s="5">
        <v>194</v>
      </c>
      <c r="N17" s="5">
        <v>6930</v>
      </c>
      <c r="O17" s="5">
        <v>63</v>
      </c>
      <c r="P17" s="8">
        <v>0</v>
      </c>
      <c r="Q17" s="8">
        <v>1</v>
      </c>
      <c r="R17" s="5">
        <v>461</v>
      </c>
      <c r="S17" s="5">
        <v>575</v>
      </c>
      <c r="T17" s="5">
        <v>320</v>
      </c>
      <c r="U17" s="10">
        <v>2843</v>
      </c>
      <c r="V17" s="11">
        <v>2.4556</v>
      </c>
      <c r="W17" s="3">
        <v>0.449481993524939</v>
      </c>
      <c r="X17" s="11">
        <v>2.8273</v>
      </c>
      <c r="Y17" s="11">
        <f t="shared" si="0"/>
        <v>0.868531814805645</v>
      </c>
      <c r="Z17" s="14">
        <f t="shared" si="1"/>
        <v>69.3</v>
      </c>
      <c r="AA17" s="14">
        <f t="shared" si="2"/>
        <v>28.43</v>
      </c>
      <c r="AB17" s="4">
        <f t="shared" si="3"/>
        <v>93.9</v>
      </c>
      <c r="AC17" s="4">
        <f t="shared" si="4"/>
        <v>46.1</v>
      </c>
      <c r="AD17" s="4">
        <f t="shared" si="5"/>
        <v>19.4</v>
      </c>
      <c r="AE17" s="4">
        <f t="shared" si="6"/>
        <v>2.93355697274361</v>
      </c>
      <c r="AF17" s="13">
        <v>6</v>
      </c>
      <c r="AG17" s="13">
        <v>0</v>
      </c>
      <c r="AH17" s="13">
        <v>2.44339468968887</v>
      </c>
      <c r="AI17" s="4">
        <f t="shared" si="7"/>
        <v>0.06</v>
      </c>
      <c r="AJ17" s="16">
        <f t="shared" si="8"/>
        <v>0</v>
      </c>
      <c r="AK17" s="17">
        <v>2</v>
      </c>
      <c r="AL17" s="4">
        <f t="shared" si="9"/>
        <v>10.36</v>
      </c>
      <c r="AM17" s="4">
        <f t="shared" si="10"/>
        <v>5.24</v>
      </c>
      <c r="AN17" s="4">
        <f t="shared" si="22"/>
        <v>6.84481547920826</v>
      </c>
      <c r="AO17" s="4">
        <f t="shared" si="12"/>
        <v>5.76832099579377</v>
      </c>
      <c r="AP17" s="4">
        <f t="shared" si="13"/>
        <v>6.13339804299665</v>
      </c>
      <c r="AQ17" s="4">
        <f t="shared" si="14"/>
        <v>6.35437004079735</v>
      </c>
      <c r="AR17" s="4">
        <f t="shared" si="15"/>
        <v>6.94312242281943</v>
      </c>
      <c r="AS17" s="4">
        <f t="shared" si="16"/>
        <v>7.00215595440362</v>
      </c>
      <c r="AT17" s="4">
        <f t="shared" si="23"/>
        <v>4.14313472639153</v>
      </c>
      <c r="AU17" s="4">
        <f t="shared" si="18"/>
        <v>8.84361509218395</v>
      </c>
      <c r="AV17" s="4">
        <f t="shared" si="24"/>
        <v>5.26785815906333</v>
      </c>
      <c r="AW17" s="4">
        <f t="shared" si="20"/>
        <v>8.88875674784872</v>
      </c>
      <c r="AX17" s="4">
        <f t="shared" si="21"/>
        <v>-0.140951062071339</v>
      </c>
    </row>
    <row r="18" spans="1:50">
      <c r="A18" s="1">
        <v>17</v>
      </c>
      <c r="B18" s="2">
        <v>19</v>
      </c>
      <c r="C18" s="2">
        <v>1</v>
      </c>
      <c r="D18" s="2">
        <v>1</v>
      </c>
      <c r="E18" s="3">
        <v>39.27919171</v>
      </c>
      <c r="F18" s="3">
        <v>1.10455454</v>
      </c>
      <c r="G18" s="1">
        <v>3</v>
      </c>
      <c r="H18" s="1">
        <v>2</v>
      </c>
      <c r="I18" s="4">
        <v>0</v>
      </c>
      <c r="J18" s="4">
        <v>6.64</v>
      </c>
      <c r="K18" s="7">
        <v>1.43802039347999</v>
      </c>
      <c r="L18" s="5">
        <v>111</v>
      </c>
      <c r="M18" s="5">
        <v>63</v>
      </c>
      <c r="N18" s="5">
        <v>664</v>
      </c>
      <c r="O18" s="5">
        <v>18</v>
      </c>
      <c r="P18" s="8">
        <v>2</v>
      </c>
      <c r="Q18" s="8">
        <v>4</v>
      </c>
      <c r="R18" s="5">
        <v>13</v>
      </c>
      <c r="S18" s="5">
        <v>48</v>
      </c>
      <c r="T18" s="5">
        <v>37</v>
      </c>
      <c r="U18" s="10">
        <v>404</v>
      </c>
      <c r="V18" s="11">
        <v>7.13383</v>
      </c>
      <c r="W18" s="3">
        <v>1.39718484395106</v>
      </c>
      <c r="X18" s="11">
        <v>2.81206</v>
      </c>
      <c r="Y18" s="11">
        <f t="shared" si="0"/>
        <v>2.53686976807038</v>
      </c>
      <c r="Z18" s="14">
        <f t="shared" si="1"/>
        <v>6.64</v>
      </c>
      <c r="AA18" s="14">
        <f t="shared" si="2"/>
        <v>4.04</v>
      </c>
      <c r="AB18" s="4">
        <f t="shared" si="3"/>
        <v>11.1</v>
      </c>
      <c r="AC18" s="4">
        <f t="shared" si="4"/>
        <v>1.3</v>
      </c>
      <c r="AD18" s="4">
        <f t="shared" si="5"/>
        <v>6.3</v>
      </c>
      <c r="AE18" s="4">
        <f t="shared" si="6"/>
        <v>3.67069490562688</v>
      </c>
      <c r="AF18" s="13">
        <v>143</v>
      </c>
      <c r="AG18" s="13">
        <v>18</v>
      </c>
      <c r="AH18" s="13">
        <v>20.0453389120119</v>
      </c>
      <c r="AI18" s="4">
        <f t="shared" si="7"/>
        <v>1.43</v>
      </c>
      <c r="AJ18" s="16">
        <f t="shared" si="8"/>
        <v>18</v>
      </c>
      <c r="AK18" s="17">
        <v>3</v>
      </c>
      <c r="AL18" s="4">
        <f t="shared" si="9"/>
        <v>0.61</v>
      </c>
      <c r="AM18" s="4">
        <f t="shared" si="10"/>
        <v>0.31</v>
      </c>
      <c r="AN18" s="4">
        <f t="shared" si="22"/>
        <v>4.70953020131233</v>
      </c>
      <c r="AO18" s="4">
        <f t="shared" si="12"/>
        <v>3.61091791264422</v>
      </c>
      <c r="AP18" s="4">
        <f t="shared" si="13"/>
        <v>2.56494935746154</v>
      </c>
      <c r="AQ18" s="4">
        <f t="shared" si="14"/>
        <v>3.87120101090789</v>
      </c>
      <c r="AR18" s="4">
        <f t="shared" si="15"/>
        <v>4.11087386417331</v>
      </c>
      <c r="AS18" s="4">
        <f t="shared" si="16"/>
        <v>4.36944785246702</v>
      </c>
      <c r="AT18" s="4">
        <f t="shared" si="23"/>
        <v>2.89037175789616</v>
      </c>
      <c r="AU18" s="4">
        <f t="shared" si="18"/>
        <v>6.49828214947643</v>
      </c>
      <c r="AV18" s="4">
        <f t="shared" si="24"/>
        <v>4.14313472639153</v>
      </c>
      <c r="AW18" s="4">
        <f t="shared" si="20"/>
        <v>6.55250788703459</v>
      </c>
      <c r="AX18" s="4">
        <f t="shared" si="21"/>
        <v>0.930930946256746</v>
      </c>
    </row>
    <row r="19" spans="1:50">
      <c r="A19" s="1">
        <v>18</v>
      </c>
      <c r="B19" s="2">
        <v>10</v>
      </c>
      <c r="C19" s="2">
        <v>1</v>
      </c>
      <c r="D19" s="2">
        <v>0</v>
      </c>
      <c r="E19" s="3">
        <v>31.31665793</v>
      </c>
      <c r="F19" s="3">
        <v>1.176718362</v>
      </c>
      <c r="G19" s="1">
        <v>3</v>
      </c>
      <c r="H19" s="1">
        <v>0</v>
      </c>
      <c r="I19" s="4">
        <v>0</v>
      </c>
      <c r="J19" s="4">
        <v>2.36</v>
      </c>
      <c r="K19" s="7">
        <v>0.239255852467025</v>
      </c>
      <c r="L19" s="5">
        <v>16</v>
      </c>
      <c r="M19" s="5">
        <v>3</v>
      </c>
      <c r="N19" s="5">
        <v>236</v>
      </c>
      <c r="O19" s="5">
        <v>36</v>
      </c>
      <c r="P19" s="8">
        <v>0</v>
      </c>
      <c r="Q19" s="8">
        <v>8</v>
      </c>
      <c r="R19" s="5">
        <v>4</v>
      </c>
      <c r="S19" s="5">
        <v>27</v>
      </c>
      <c r="T19" s="5">
        <v>21</v>
      </c>
      <c r="U19" s="10">
        <v>596</v>
      </c>
      <c r="V19" s="11">
        <v>1.43754</v>
      </c>
      <c r="W19" s="3">
        <v>-0.106472244510517</v>
      </c>
      <c r="X19" s="11">
        <v>3.75748</v>
      </c>
      <c r="Y19" s="11">
        <f t="shared" si="0"/>
        <v>0.382580878674005</v>
      </c>
      <c r="Z19" s="14">
        <f t="shared" si="1"/>
        <v>2.36</v>
      </c>
      <c r="AA19" s="14">
        <f t="shared" si="2"/>
        <v>5.96</v>
      </c>
      <c r="AB19" s="4">
        <f t="shared" si="3"/>
        <v>1.6</v>
      </c>
      <c r="AC19" s="4">
        <f t="shared" si="4"/>
        <v>0.4</v>
      </c>
      <c r="AD19" s="4">
        <f t="shared" si="5"/>
        <v>0.3</v>
      </c>
      <c r="AE19" s="4">
        <f t="shared" si="6"/>
        <v>3.44415015821315</v>
      </c>
      <c r="AF19" s="13">
        <v>167</v>
      </c>
      <c r="AG19" s="13">
        <v>28</v>
      </c>
      <c r="AH19" s="13">
        <v>116.170680468022</v>
      </c>
      <c r="AI19" s="4">
        <f t="shared" si="7"/>
        <v>1.67</v>
      </c>
      <c r="AJ19" s="16">
        <f t="shared" si="8"/>
        <v>28</v>
      </c>
      <c r="AK19" s="17">
        <v>3</v>
      </c>
      <c r="AL19" s="4">
        <f t="shared" si="9"/>
        <v>0.31</v>
      </c>
      <c r="AM19" s="4">
        <f t="shared" si="10"/>
        <v>0.4</v>
      </c>
      <c r="AN19" s="4">
        <f t="shared" si="22"/>
        <v>2.77258872223978</v>
      </c>
      <c r="AO19" s="4">
        <f t="shared" si="12"/>
        <v>3.04452243772342</v>
      </c>
      <c r="AP19" s="4">
        <f t="shared" si="13"/>
        <v>1.38629436111989</v>
      </c>
      <c r="AQ19" s="4">
        <f t="shared" si="14"/>
        <v>3.29583686600433</v>
      </c>
      <c r="AR19" s="4">
        <f t="shared" si="15"/>
        <v>3.43398720448515</v>
      </c>
      <c r="AS19" s="4">
        <f t="shared" si="16"/>
        <v>4.20469261939097</v>
      </c>
      <c r="AT19" s="4">
        <f t="shared" si="23"/>
        <v>3.58351893845611</v>
      </c>
      <c r="AU19" s="4">
        <f t="shared" si="18"/>
        <v>5.46383180502561</v>
      </c>
      <c r="AV19" s="4">
        <f t="shared" si="24"/>
        <v>1.09861228866811</v>
      </c>
      <c r="AW19" s="4">
        <f t="shared" si="20"/>
        <v>5.54907608489522</v>
      </c>
      <c r="AX19" s="4">
        <f t="shared" si="21"/>
        <v>-0.960815200553683</v>
      </c>
    </row>
    <row r="20" spans="1:50">
      <c r="A20" s="1">
        <v>19</v>
      </c>
      <c r="B20" s="2">
        <v>48</v>
      </c>
      <c r="C20" s="2">
        <v>1</v>
      </c>
      <c r="D20" s="2">
        <v>0</v>
      </c>
      <c r="E20" s="3">
        <v>34.34926967</v>
      </c>
      <c r="F20" s="3">
        <v>1.077822347</v>
      </c>
      <c r="G20" s="1">
        <v>0</v>
      </c>
      <c r="H20" s="1">
        <v>0</v>
      </c>
      <c r="I20" s="4">
        <v>2</v>
      </c>
      <c r="J20" s="4">
        <v>6.46</v>
      </c>
      <c r="K20" s="7">
        <v>2.34897038809594</v>
      </c>
      <c r="L20" s="5">
        <v>188</v>
      </c>
      <c r="M20" s="5">
        <v>19</v>
      </c>
      <c r="N20" s="5">
        <v>646</v>
      </c>
      <c r="O20" s="5">
        <v>16</v>
      </c>
      <c r="P20" s="8">
        <v>0</v>
      </c>
      <c r="Q20" s="8">
        <v>0</v>
      </c>
      <c r="R20" s="5">
        <v>15</v>
      </c>
      <c r="S20" s="5">
        <v>90</v>
      </c>
      <c r="T20" s="5">
        <v>57</v>
      </c>
      <c r="U20" s="10">
        <v>756</v>
      </c>
      <c r="V20" s="11">
        <v>10.71116</v>
      </c>
      <c r="W20" s="3">
        <v>1.99750918846786</v>
      </c>
      <c r="X20" s="11">
        <v>3.13783</v>
      </c>
      <c r="Y20" s="11">
        <f t="shared" si="0"/>
        <v>3.41355650242365</v>
      </c>
      <c r="Z20" s="14">
        <f t="shared" si="1"/>
        <v>6.46</v>
      </c>
      <c r="AA20" s="14">
        <f t="shared" si="2"/>
        <v>7.56</v>
      </c>
      <c r="AB20" s="4">
        <f t="shared" si="3"/>
        <v>18.8</v>
      </c>
      <c r="AC20" s="4">
        <f t="shared" si="4"/>
        <v>1.5</v>
      </c>
      <c r="AD20" s="4">
        <f t="shared" si="5"/>
        <v>1.9</v>
      </c>
      <c r="AE20" s="4">
        <f t="shared" si="6"/>
        <v>3.53658075701584</v>
      </c>
      <c r="AF20" s="13">
        <v>191</v>
      </c>
      <c r="AG20" s="13">
        <v>6</v>
      </c>
      <c r="AH20" s="13">
        <v>17.8318626526561</v>
      </c>
      <c r="AI20" s="4">
        <f t="shared" si="7"/>
        <v>1.91</v>
      </c>
      <c r="AJ20" s="16">
        <f t="shared" si="8"/>
        <v>6</v>
      </c>
      <c r="AK20" s="17">
        <v>2</v>
      </c>
      <c r="AL20" s="4">
        <f t="shared" si="9"/>
        <v>1.05</v>
      </c>
      <c r="AM20" s="4">
        <f t="shared" si="10"/>
        <v>0.31</v>
      </c>
      <c r="AN20" s="4">
        <f t="shared" si="22"/>
        <v>5.23644196282995</v>
      </c>
      <c r="AO20" s="4">
        <f t="shared" si="12"/>
        <v>4.04305126783455</v>
      </c>
      <c r="AP20" s="4">
        <f t="shared" si="13"/>
        <v>2.70805020110221</v>
      </c>
      <c r="AQ20" s="4">
        <f t="shared" si="14"/>
        <v>4.49980967033027</v>
      </c>
      <c r="AR20" s="4">
        <f t="shared" si="15"/>
        <v>4.65396035015752</v>
      </c>
      <c r="AS20" s="4">
        <f t="shared" si="16"/>
        <v>4.79579054559674</v>
      </c>
      <c r="AT20" s="4">
        <f t="shared" si="23"/>
        <v>2.77258872223978</v>
      </c>
      <c r="AU20" s="4">
        <f t="shared" si="18"/>
        <v>6.4707995037826</v>
      </c>
      <c r="AV20" s="4">
        <f t="shared" si="24"/>
        <v>2.94443897916644</v>
      </c>
      <c r="AW20" s="4">
        <f t="shared" si="20"/>
        <v>6.55535689181067</v>
      </c>
      <c r="AX20" s="4">
        <f t="shared" si="21"/>
        <v>1.2277547103754</v>
      </c>
    </row>
    <row r="21" spans="1:50">
      <c r="A21" s="1">
        <v>20</v>
      </c>
      <c r="B21" s="2">
        <v>10</v>
      </c>
      <c r="C21" s="2">
        <v>1</v>
      </c>
      <c r="D21" s="2">
        <v>0</v>
      </c>
      <c r="E21" s="3">
        <v>22.52298753</v>
      </c>
      <c r="F21" s="3">
        <v>0.541446546</v>
      </c>
      <c r="G21" s="1">
        <v>0</v>
      </c>
      <c r="H21" s="1">
        <v>1</v>
      </c>
      <c r="I21" s="4">
        <v>0</v>
      </c>
      <c r="J21" s="4">
        <v>4.64</v>
      </c>
      <c r="K21" s="7">
        <v>1.26503083056666</v>
      </c>
      <c r="L21" s="5">
        <v>2</v>
      </c>
      <c r="M21" s="5">
        <v>2</v>
      </c>
      <c r="N21" s="5">
        <v>464</v>
      </c>
      <c r="O21" s="5">
        <v>1</v>
      </c>
      <c r="P21" s="8">
        <v>0</v>
      </c>
      <c r="Q21" s="8">
        <v>4</v>
      </c>
      <c r="R21" s="5">
        <v>7</v>
      </c>
      <c r="S21" s="5">
        <v>87</v>
      </c>
      <c r="T21" s="5">
        <v>21</v>
      </c>
      <c r="U21" s="10">
        <v>259</v>
      </c>
      <c r="V21" s="11">
        <v>4.81272</v>
      </c>
      <c r="W21" s="3">
        <v>1.11221929207433</v>
      </c>
      <c r="X21" s="11">
        <v>2.40397</v>
      </c>
      <c r="Y21" s="11">
        <f t="shared" si="0"/>
        <v>2.00198837755879</v>
      </c>
      <c r="Z21" s="14">
        <f t="shared" si="1"/>
        <v>4.64</v>
      </c>
      <c r="AA21" s="14">
        <f t="shared" si="2"/>
        <v>2.59</v>
      </c>
      <c r="AB21" s="4">
        <f t="shared" si="3"/>
        <v>0.2</v>
      </c>
      <c r="AC21" s="4">
        <f t="shared" si="4"/>
        <v>0.7</v>
      </c>
      <c r="AD21" s="4">
        <f t="shared" si="5"/>
        <v>0.2</v>
      </c>
      <c r="AE21" s="4">
        <f t="shared" si="6"/>
        <v>3.11453645566283</v>
      </c>
      <c r="AF21" s="13">
        <v>71</v>
      </c>
      <c r="AG21" s="13">
        <v>4</v>
      </c>
      <c r="AH21" s="13">
        <v>14.7525846112673</v>
      </c>
      <c r="AI21" s="4">
        <f t="shared" si="7"/>
        <v>0.71</v>
      </c>
      <c r="AJ21" s="16">
        <f t="shared" si="8"/>
        <v>4</v>
      </c>
      <c r="AK21" s="17">
        <v>1</v>
      </c>
      <c r="AL21" s="4">
        <f t="shared" si="9"/>
        <v>0.94</v>
      </c>
      <c r="AM21" s="4">
        <f t="shared" si="10"/>
        <v>0.08</v>
      </c>
      <c r="AN21" s="4">
        <f t="shared" si="22"/>
        <v>0.693147180559945</v>
      </c>
      <c r="AO21" s="4">
        <f t="shared" si="12"/>
        <v>3.04452243772342</v>
      </c>
      <c r="AP21" s="4">
        <f t="shared" si="13"/>
        <v>1.94591014905531</v>
      </c>
      <c r="AQ21" s="4">
        <f t="shared" si="14"/>
        <v>4.46590811865458</v>
      </c>
      <c r="AR21" s="4">
        <f t="shared" si="15"/>
        <v>4.54329478227</v>
      </c>
      <c r="AS21" s="4">
        <f t="shared" si="16"/>
        <v>4.55387689160054</v>
      </c>
      <c r="AT21" s="4">
        <f t="shared" si="23"/>
        <v>0</v>
      </c>
      <c r="AU21" s="4">
        <f t="shared" si="18"/>
        <v>6.13988455222626</v>
      </c>
      <c r="AV21" s="4">
        <f t="shared" si="24"/>
        <v>0.693147180559945</v>
      </c>
      <c r="AW21" s="4">
        <f t="shared" si="20"/>
        <v>6.18414889093748</v>
      </c>
      <c r="AX21" s="4">
        <f t="shared" si="21"/>
        <v>0.694140875460987</v>
      </c>
    </row>
    <row r="22" spans="1:50">
      <c r="A22" s="1">
        <v>21</v>
      </c>
      <c r="B22" s="2">
        <v>4</v>
      </c>
      <c r="C22" s="2">
        <v>1</v>
      </c>
      <c r="D22" s="2">
        <v>0</v>
      </c>
      <c r="E22" s="3">
        <v>12.00504536</v>
      </c>
      <c r="F22" s="3">
        <v>1.2114751</v>
      </c>
      <c r="G22" s="1">
        <v>0</v>
      </c>
      <c r="H22" s="1">
        <v>0</v>
      </c>
      <c r="I22" s="4">
        <v>0</v>
      </c>
      <c r="J22" s="4">
        <v>12.52</v>
      </c>
      <c r="K22" s="7">
        <v>0.0191351374748214</v>
      </c>
      <c r="L22" s="5">
        <v>55</v>
      </c>
      <c r="M22" s="5">
        <v>16</v>
      </c>
      <c r="N22" s="5">
        <v>1252</v>
      </c>
      <c r="O22" s="5">
        <v>7</v>
      </c>
      <c r="P22" s="8">
        <v>0</v>
      </c>
      <c r="Q22" s="8">
        <v>4</v>
      </c>
      <c r="R22" s="5">
        <v>18</v>
      </c>
      <c r="S22" s="5">
        <v>208</v>
      </c>
      <c r="T22" s="5">
        <v>42</v>
      </c>
      <c r="U22" s="10">
        <v>489</v>
      </c>
      <c r="V22" s="11">
        <v>0.30254</v>
      </c>
      <c r="W22" s="3">
        <v>-1.64454708954767</v>
      </c>
      <c r="X22" s="11">
        <v>10.09138</v>
      </c>
      <c r="Y22" s="11">
        <f t="shared" si="0"/>
        <v>0.0299800423727974</v>
      </c>
      <c r="Z22" s="14">
        <f t="shared" si="1"/>
        <v>12.52</v>
      </c>
      <c r="AA22" s="14">
        <f t="shared" si="2"/>
        <v>4.89</v>
      </c>
      <c r="AB22" s="4">
        <f t="shared" si="3"/>
        <v>5.5</v>
      </c>
      <c r="AC22" s="4">
        <f t="shared" si="4"/>
        <v>1.8</v>
      </c>
      <c r="AD22" s="4">
        <f t="shared" si="5"/>
        <v>1.6</v>
      </c>
      <c r="AE22" s="4">
        <f t="shared" si="6"/>
        <v>2.48532700809173</v>
      </c>
      <c r="AF22" s="13">
        <v>14</v>
      </c>
      <c r="AG22" s="13">
        <v>2</v>
      </c>
      <c r="AH22" s="13">
        <v>46.2754845704313</v>
      </c>
      <c r="AI22" s="4">
        <f t="shared" si="7"/>
        <v>0.14</v>
      </c>
      <c r="AJ22" s="16">
        <f t="shared" si="8"/>
        <v>2</v>
      </c>
      <c r="AK22" s="17">
        <v>1</v>
      </c>
      <c r="AL22" s="4">
        <f t="shared" si="9"/>
        <v>2.26</v>
      </c>
      <c r="AM22" s="4">
        <f t="shared" si="10"/>
        <v>0.25</v>
      </c>
      <c r="AN22" s="4">
        <f t="shared" si="22"/>
        <v>4.00733318523247</v>
      </c>
      <c r="AO22" s="4">
        <f t="shared" si="12"/>
        <v>3.73766961828337</v>
      </c>
      <c r="AP22" s="4">
        <f t="shared" si="13"/>
        <v>2.89037175789616</v>
      </c>
      <c r="AQ22" s="4">
        <f t="shared" si="14"/>
        <v>5.33753807970132</v>
      </c>
      <c r="AR22" s="4">
        <f t="shared" si="15"/>
        <v>5.42053499927229</v>
      </c>
      <c r="AS22" s="4">
        <f t="shared" si="16"/>
        <v>5.4510384535657</v>
      </c>
      <c r="AT22" s="4">
        <f t="shared" si="23"/>
        <v>1.94591014905531</v>
      </c>
      <c r="AU22" s="4">
        <f t="shared" si="18"/>
        <v>7.13249755166004</v>
      </c>
      <c r="AV22" s="4">
        <f t="shared" si="24"/>
        <v>2.77258872223978</v>
      </c>
      <c r="AW22" s="4">
        <f t="shared" si="20"/>
        <v>7.16549347506085</v>
      </c>
      <c r="AX22" s="4">
        <f t="shared" si="21"/>
        <v>-3.50722337293986</v>
      </c>
    </row>
    <row r="23" spans="1:50">
      <c r="A23" s="1">
        <v>22</v>
      </c>
      <c r="B23" s="2">
        <v>2</v>
      </c>
      <c r="C23" s="2">
        <v>1</v>
      </c>
      <c r="D23" s="2">
        <v>0</v>
      </c>
      <c r="E23" s="3">
        <v>19.66364377</v>
      </c>
      <c r="F23" s="3">
        <v>1.71350277</v>
      </c>
      <c r="G23" s="1">
        <v>0</v>
      </c>
      <c r="H23" s="1">
        <v>0</v>
      </c>
      <c r="I23" s="4">
        <v>0</v>
      </c>
      <c r="J23" s="4">
        <v>1.48</v>
      </c>
      <c r="K23" s="7">
        <v>0.0134954232189846</v>
      </c>
      <c r="L23" s="5">
        <v>0</v>
      </c>
      <c r="M23" s="5">
        <v>0</v>
      </c>
      <c r="N23" s="5">
        <v>148</v>
      </c>
      <c r="O23" s="5">
        <v>3</v>
      </c>
      <c r="P23" s="8">
        <v>0</v>
      </c>
      <c r="Q23" s="8">
        <v>1</v>
      </c>
      <c r="R23" s="5">
        <v>0</v>
      </c>
      <c r="S23" s="5">
        <v>8</v>
      </c>
      <c r="T23" s="5">
        <v>3</v>
      </c>
      <c r="U23" s="10">
        <v>59</v>
      </c>
      <c r="V23" s="11">
        <v>0.18426</v>
      </c>
      <c r="W23" s="3">
        <v>-2.14046624351761</v>
      </c>
      <c r="X23" s="11">
        <v>8.71407</v>
      </c>
      <c r="Y23" s="11">
        <f t="shared" si="0"/>
        <v>0.0211451135921561</v>
      </c>
      <c r="Z23" s="14">
        <f t="shared" si="1"/>
        <v>1.48</v>
      </c>
      <c r="AA23" s="14">
        <f t="shared" si="2"/>
        <v>0.59</v>
      </c>
      <c r="AB23" s="4">
        <f t="shared" si="3"/>
        <v>0</v>
      </c>
      <c r="AC23" s="4">
        <f t="shared" si="4"/>
        <v>0</v>
      </c>
      <c r="AD23" s="4">
        <f t="shared" si="5"/>
        <v>0</v>
      </c>
      <c r="AE23" s="4">
        <f t="shared" si="6"/>
        <v>2.97877143681337</v>
      </c>
      <c r="AF23" s="13">
        <v>36</v>
      </c>
      <c r="AG23" s="13">
        <v>0</v>
      </c>
      <c r="AH23" s="13">
        <v>195.380340395971</v>
      </c>
      <c r="AI23" s="4">
        <f t="shared" si="7"/>
        <v>0.36</v>
      </c>
      <c r="AJ23" s="16">
        <f t="shared" si="8"/>
        <v>0</v>
      </c>
      <c r="AK23" s="17">
        <v>3</v>
      </c>
      <c r="AL23" s="4">
        <f t="shared" si="9"/>
        <v>0.08</v>
      </c>
      <c r="AM23" s="4">
        <f t="shared" si="10"/>
        <v>0.03</v>
      </c>
      <c r="AN23" s="4">
        <f t="shared" ref="AN23:AN28" si="25">LN(0.00000000001)</f>
        <v>-25.3284360229345</v>
      </c>
      <c r="AO23" s="4">
        <f t="shared" si="12"/>
        <v>1.09861228866811</v>
      </c>
      <c r="AP23" s="4">
        <f t="shared" ref="AP23:AP27" si="26">LN(0.00000000001)</f>
        <v>-25.3284360229345</v>
      </c>
      <c r="AQ23" s="4">
        <f t="shared" si="14"/>
        <v>2.07944154167984</v>
      </c>
      <c r="AR23" s="4">
        <f t="shared" si="15"/>
        <v>2.07944154167984</v>
      </c>
      <c r="AS23" s="4">
        <f t="shared" si="16"/>
        <v>2.39789527279837</v>
      </c>
      <c r="AT23" s="4">
        <f t="shared" si="23"/>
        <v>1.09861228866811</v>
      </c>
      <c r="AU23" s="4">
        <f t="shared" si="18"/>
        <v>4.99721227376412</v>
      </c>
      <c r="AV23" s="4">
        <f>LN(0.00000000001)</f>
        <v>-25.3284360229345</v>
      </c>
      <c r="AW23" s="4">
        <f t="shared" si="20"/>
        <v>5.01727983681492</v>
      </c>
      <c r="AX23" s="4">
        <f t="shared" si="21"/>
        <v>-3.8563464360146</v>
      </c>
    </row>
    <row r="24" spans="1:50">
      <c r="A24" s="1">
        <v>23</v>
      </c>
      <c r="B24" s="2">
        <v>0</v>
      </c>
      <c r="C24" s="2">
        <v>1</v>
      </c>
      <c r="D24" s="2">
        <v>0</v>
      </c>
      <c r="E24" s="3">
        <v>15.91275563</v>
      </c>
      <c r="F24" s="3">
        <v>0.41809456</v>
      </c>
      <c r="G24" s="1">
        <v>0</v>
      </c>
      <c r="H24" s="1">
        <v>0</v>
      </c>
      <c r="I24" s="4">
        <v>0</v>
      </c>
      <c r="J24" s="4">
        <v>1.16</v>
      </c>
      <c r="K24" s="7">
        <v>0.315671161032398</v>
      </c>
      <c r="L24" s="5">
        <v>6</v>
      </c>
      <c r="M24" s="5">
        <v>5</v>
      </c>
      <c r="N24" s="5">
        <v>116</v>
      </c>
      <c r="O24" s="5">
        <v>1</v>
      </c>
      <c r="P24" s="8">
        <v>0</v>
      </c>
      <c r="Q24" s="8">
        <v>1</v>
      </c>
      <c r="R24" s="5">
        <v>3</v>
      </c>
      <c r="S24" s="5">
        <v>88</v>
      </c>
      <c r="T24" s="5">
        <v>17</v>
      </c>
      <c r="U24" s="10">
        <v>103</v>
      </c>
      <c r="V24" s="11">
        <v>1.29936</v>
      </c>
      <c r="W24" s="3">
        <v>-0.187052731169856</v>
      </c>
      <c r="X24" s="11">
        <v>2.62742</v>
      </c>
      <c r="Y24" s="11">
        <f t="shared" si="0"/>
        <v>0.494538368437479</v>
      </c>
      <c r="Z24" s="14">
        <f t="shared" si="1"/>
        <v>1.16</v>
      </c>
      <c r="AA24" s="14">
        <f t="shared" si="2"/>
        <v>1.03</v>
      </c>
      <c r="AB24" s="4">
        <f t="shared" si="3"/>
        <v>0.6</v>
      </c>
      <c r="AC24" s="4">
        <f t="shared" si="4"/>
        <v>0.3</v>
      </c>
      <c r="AD24" s="4">
        <f t="shared" si="5"/>
        <v>0.5</v>
      </c>
      <c r="AE24" s="4">
        <f t="shared" si="6"/>
        <v>2.76712102848348</v>
      </c>
      <c r="AF24" s="13">
        <v>24</v>
      </c>
      <c r="AG24" s="13">
        <v>0</v>
      </c>
      <c r="AH24" s="13">
        <v>18.4705748350732</v>
      </c>
      <c r="AI24" s="4">
        <f t="shared" si="7"/>
        <v>0.24</v>
      </c>
      <c r="AJ24" s="16">
        <f t="shared" si="8"/>
        <v>0</v>
      </c>
      <c r="AK24" s="17">
        <v>2</v>
      </c>
      <c r="AL24" s="4">
        <f t="shared" si="9"/>
        <v>0.91</v>
      </c>
      <c r="AM24" s="4">
        <f t="shared" si="10"/>
        <v>0.04</v>
      </c>
      <c r="AN24" s="4">
        <f t="shared" ref="AN24:AN26" si="27">LN(L24)</f>
        <v>1.79175946922805</v>
      </c>
      <c r="AO24" s="4">
        <f t="shared" si="12"/>
        <v>2.83321334405622</v>
      </c>
      <c r="AP24" s="4">
        <f t="shared" ref="AP24:AP35" si="28">LN(R24)</f>
        <v>1.09861228866811</v>
      </c>
      <c r="AQ24" s="4">
        <f t="shared" si="14"/>
        <v>4.47733681447821</v>
      </c>
      <c r="AR24" s="4">
        <f t="shared" si="15"/>
        <v>4.51085950651685</v>
      </c>
      <c r="AS24" s="4">
        <f t="shared" si="16"/>
        <v>4.52178857704904</v>
      </c>
      <c r="AT24" s="4">
        <f t="shared" si="23"/>
        <v>0</v>
      </c>
      <c r="AU24" s="4">
        <f t="shared" si="18"/>
        <v>4.75359019110637</v>
      </c>
      <c r="AV24" s="4">
        <f t="shared" ref="AV24:AV31" si="29">LN(M24)</f>
        <v>1.6094379124341</v>
      </c>
      <c r="AW24" s="4">
        <f t="shared" si="20"/>
        <v>4.89034912822175</v>
      </c>
      <c r="AX24" s="4">
        <f t="shared" si="21"/>
        <v>-0.704130540560331</v>
      </c>
    </row>
    <row r="25" spans="1:50">
      <c r="A25" s="1">
        <v>24</v>
      </c>
      <c r="B25" s="2">
        <v>0</v>
      </c>
      <c r="C25" s="2">
        <v>1</v>
      </c>
      <c r="D25" s="2">
        <v>0</v>
      </c>
      <c r="E25" s="3">
        <v>19.40718033</v>
      </c>
      <c r="F25" s="3">
        <v>1.040247364</v>
      </c>
      <c r="G25" s="1">
        <v>2</v>
      </c>
      <c r="H25" s="1">
        <v>0</v>
      </c>
      <c r="I25" s="4">
        <v>0</v>
      </c>
      <c r="J25" s="4">
        <v>2.59</v>
      </c>
      <c r="K25" s="7">
        <v>0.736234076489156</v>
      </c>
      <c r="L25" s="5">
        <v>130</v>
      </c>
      <c r="M25" s="5">
        <v>1</v>
      </c>
      <c r="N25" s="5">
        <v>259</v>
      </c>
      <c r="O25" s="5">
        <v>0</v>
      </c>
      <c r="P25" s="8">
        <v>0</v>
      </c>
      <c r="Q25" s="8">
        <v>2</v>
      </c>
      <c r="R25" s="5">
        <v>6</v>
      </c>
      <c r="S25" s="5">
        <v>71</v>
      </c>
      <c r="T25" s="5">
        <v>17</v>
      </c>
      <c r="U25" s="10">
        <v>226</v>
      </c>
      <c r="V25" s="11">
        <v>6.18213</v>
      </c>
      <c r="W25" s="3">
        <v>1.37277843106637</v>
      </c>
      <c r="X25" s="11">
        <v>5.36012</v>
      </c>
      <c r="Y25" s="11">
        <f t="shared" si="0"/>
        <v>1.15335664126923</v>
      </c>
      <c r="Z25" s="14">
        <f t="shared" si="1"/>
        <v>2.59</v>
      </c>
      <c r="AA25" s="14">
        <f t="shared" si="2"/>
        <v>2.26</v>
      </c>
      <c r="AB25" s="4">
        <f t="shared" si="3"/>
        <v>13</v>
      </c>
      <c r="AC25" s="4">
        <f t="shared" si="4"/>
        <v>0.6</v>
      </c>
      <c r="AD25" s="4">
        <f t="shared" si="5"/>
        <v>0.1</v>
      </c>
      <c r="AE25" s="4">
        <f t="shared" si="6"/>
        <v>2.96564311769483</v>
      </c>
      <c r="AF25" s="13">
        <v>167</v>
      </c>
      <c r="AG25" s="13">
        <v>2</v>
      </c>
      <c r="AH25" s="13">
        <v>27.0133520367097</v>
      </c>
      <c r="AI25" s="4">
        <f t="shared" si="7"/>
        <v>1.67</v>
      </c>
      <c r="AJ25" s="16">
        <f t="shared" si="8"/>
        <v>2</v>
      </c>
      <c r="AK25" s="17">
        <v>2</v>
      </c>
      <c r="AL25" s="4">
        <f t="shared" si="9"/>
        <v>0.77</v>
      </c>
      <c r="AM25" s="4">
        <f t="shared" si="10"/>
        <v>0.06</v>
      </c>
      <c r="AN25" s="4">
        <f t="shared" si="27"/>
        <v>4.86753445045558</v>
      </c>
      <c r="AO25" s="4">
        <f t="shared" si="12"/>
        <v>2.83321334405622</v>
      </c>
      <c r="AP25" s="4">
        <f t="shared" si="28"/>
        <v>1.79175946922805</v>
      </c>
      <c r="AQ25" s="4">
        <f t="shared" si="14"/>
        <v>4.26267987704132</v>
      </c>
      <c r="AR25" s="4">
        <f t="shared" si="15"/>
        <v>4.34380542185368</v>
      </c>
      <c r="AS25" s="4">
        <f t="shared" si="16"/>
        <v>4.34380542185368</v>
      </c>
      <c r="AT25" s="4">
        <f t="shared" ref="AT25:AT30" si="30">LN(0.00000000001)</f>
        <v>-25.3284360229345</v>
      </c>
      <c r="AU25" s="4">
        <f t="shared" si="18"/>
        <v>5.55682806169954</v>
      </c>
      <c r="AV25" s="4">
        <f t="shared" si="29"/>
        <v>0</v>
      </c>
      <c r="AW25" s="4">
        <f t="shared" si="20"/>
        <v>5.62040086571715</v>
      </c>
      <c r="AX25" s="4">
        <f t="shared" si="21"/>
        <v>0.14267650939029</v>
      </c>
    </row>
    <row r="26" spans="1:50">
      <c r="A26" s="1">
        <v>25</v>
      </c>
      <c r="B26" s="2">
        <v>2</v>
      </c>
      <c r="C26" s="2">
        <v>1</v>
      </c>
      <c r="D26" s="2">
        <v>0</v>
      </c>
      <c r="E26" s="3">
        <v>13.27596555</v>
      </c>
      <c r="F26" s="3">
        <v>0.671403639</v>
      </c>
      <c r="G26" s="1">
        <v>1</v>
      </c>
      <c r="H26" s="1">
        <v>0</v>
      </c>
      <c r="I26" s="4">
        <v>0</v>
      </c>
      <c r="J26" s="4">
        <v>0.27</v>
      </c>
      <c r="K26" s="7">
        <v>1.58272617011762</v>
      </c>
      <c r="L26" s="5">
        <v>1</v>
      </c>
      <c r="M26" s="5">
        <v>1</v>
      </c>
      <c r="N26" s="5">
        <v>27</v>
      </c>
      <c r="O26" s="5">
        <v>9</v>
      </c>
      <c r="P26" s="8">
        <v>1</v>
      </c>
      <c r="Q26" s="8">
        <v>10</v>
      </c>
      <c r="R26" s="5">
        <v>0</v>
      </c>
      <c r="S26" s="5">
        <v>3</v>
      </c>
      <c r="T26" s="5">
        <v>2</v>
      </c>
      <c r="U26" s="10">
        <v>20</v>
      </c>
      <c r="V26" s="11">
        <v>12.60121</v>
      </c>
      <c r="W26" s="3">
        <v>2.07997889727845</v>
      </c>
      <c r="X26" s="11">
        <v>5.05729</v>
      </c>
      <c r="Y26" s="11">
        <f t="shared" si="0"/>
        <v>2.49169219087693</v>
      </c>
      <c r="Z26" s="14">
        <f t="shared" si="1"/>
        <v>0.27</v>
      </c>
      <c r="AA26" s="14">
        <f t="shared" si="2"/>
        <v>0.2</v>
      </c>
      <c r="AB26" s="4">
        <f t="shared" si="3"/>
        <v>0.1</v>
      </c>
      <c r="AC26" s="4">
        <f t="shared" si="4"/>
        <v>0</v>
      </c>
      <c r="AD26" s="4">
        <f t="shared" si="5"/>
        <v>0.1</v>
      </c>
      <c r="AE26" s="4">
        <f t="shared" si="6"/>
        <v>2.58595529894626</v>
      </c>
      <c r="AF26" s="13">
        <v>164</v>
      </c>
      <c r="AG26" s="13">
        <v>2</v>
      </c>
      <c r="AH26" s="13">
        <v>13.0146252644985</v>
      </c>
      <c r="AI26" s="4">
        <f t="shared" si="7"/>
        <v>1.64</v>
      </c>
      <c r="AJ26" s="16">
        <f t="shared" si="8"/>
        <v>2</v>
      </c>
      <c r="AK26" s="17">
        <v>2</v>
      </c>
      <c r="AL26" s="4">
        <f t="shared" si="9"/>
        <v>0.03</v>
      </c>
      <c r="AM26" s="4">
        <f t="shared" si="10"/>
        <v>0.09</v>
      </c>
      <c r="AN26" s="4">
        <f t="shared" si="27"/>
        <v>0</v>
      </c>
      <c r="AO26" s="4">
        <f t="shared" si="12"/>
        <v>0.693147180559945</v>
      </c>
      <c r="AP26" s="4">
        <f t="shared" si="26"/>
        <v>-25.3284360229345</v>
      </c>
      <c r="AQ26" s="4">
        <f t="shared" si="14"/>
        <v>1.09861228866811</v>
      </c>
      <c r="AR26" s="4">
        <f t="shared" si="15"/>
        <v>1.09861228866811</v>
      </c>
      <c r="AS26" s="4">
        <f t="shared" si="16"/>
        <v>2.484906649788</v>
      </c>
      <c r="AT26" s="4">
        <f>LN(O26)</f>
        <v>2.19722457733622</v>
      </c>
      <c r="AU26" s="4">
        <f t="shared" si="18"/>
        <v>3.29583686600433</v>
      </c>
      <c r="AV26" s="4">
        <f t="shared" si="29"/>
        <v>0</v>
      </c>
      <c r="AW26" s="4">
        <f t="shared" si="20"/>
        <v>3.36729582998647</v>
      </c>
      <c r="AX26" s="4">
        <f t="shared" si="21"/>
        <v>0.91296207438638</v>
      </c>
    </row>
    <row r="27" spans="1:50">
      <c r="A27" s="1">
        <v>26</v>
      </c>
      <c r="B27" s="2">
        <v>2</v>
      </c>
      <c r="C27" s="2">
        <v>1</v>
      </c>
      <c r="D27" s="2">
        <v>0</v>
      </c>
      <c r="E27" s="3">
        <v>6.40652579</v>
      </c>
      <c r="F27" s="3">
        <v>1.45160448</v>
      </c>
      <c r="G27" s="1">
        <v>1</v>
      </c>
      <c r="H27" s="1">
        <v>0</v>
      </c>
      <c r="I27" s="4">
        <v>0</v>
      </c>
      <c r="J27" s="4">
        <v>0.22</v>
      </c>
      <c r="K27" s="7">
        <v>0.107479774763611</v>
      </c>
      <c r="L27" s="5">
        <v>0</v>
      </c>
      <c r="M27" s="5">
        <v>1</v>
      </c>
      <c r="N27" s="5">
        <v>22</v>
      </c>
      <c r="O27" s="5">
        <v>0</v>
      </c>
      <c r="P27" s="8">
        <v>1</v>
      </c>
      <c r="Q27" s="8">
        <v>3</v>
      </c>
      <c r="R27" s="5">
        <v>0</v>
      </c>
      <c r="S27" s="5">
        <v>6</v>
      </c>
      <c r="T27" s="5">
        <v>3</v>
      </c>
      <c r="U27" s="10">
        <v>31</v>
      </c>
      <c r="V27" s="11">
        <v>3.81507</v>
      </c>
      <c r="W27" s="3">
        <v>0.890069952231073</v>
      </c>
      <c r="X27" s="11">
        <v>22.65822</v>
      </c>
      <c r="Y27" s="11">
        <f t="shared" si="0"/>
        <v>0.168374656085076</v>
      </c>
      <c r="Z27" s="14">
        <f t="shared" si="1"/>
        <v>0.22</v>
      </c>
      <c r="AA27" s="14">
        <f t="shared" si="2"/>
        <v>0.31</v>
      </c>
      <c r="AB27" s="4">
        <f t="shared" si="3"/>
        <v>0</v>
      </c>
      <c r="AC27" s="4">
        <f t="shared" si="4"/>
        <v>0</v>
      </c>
      <c r="AD27" s="4">
        <f t="shared" si="5"/>
        <v>0.1</v>
      </c>
      <c r="AE27" s="4">
        <f t="shared" si="6"/>
        <v>1.85731712555839</v>
      </c>
      <c r="AF27" s="13">
        <v>257</v>
      </c>
      <c r="AG27" s="13">
        <v>4</v>
      </c>
      <c r="AH27" s="13">
        <v>67.3644611314923</v>
      </c>
      <c r="AI27" s="4">
        <f t="shared" si="7"/>
        <v>2.57</v>
      </c>
      <c r="AJ27" s="16">
        <f t="shared" si="8"/>
        <v>4</v>
      </c>
      <c r="AK27" s="17">
        <v>2</v>
      </c>
      <c r="AL27" s="4">
        <f t="shared" si="9"/>
        <v>0.06</v>
      </c>
      <c r="AM27" s="4">
        <f t="shared" si="10"/>
        <v>0</v>
      </c>
      <c r="AN27" s="4">
        <f t="shared" si="25"/>
        <v>-25.3284360229345</v>
      </c>
      <c r="AO27" s="4">
        <f t="shared" si="12"/>
        <v>1.09861228866811</v>
      </c>
      <c r="AP27" s="4">
        <f t="shared" si="26"/>
        <v>-25.3284360229345</v>
      </c>
      <c r="AQ27" s="4">
        <f t="shared" si="14"/>
        <v>1.79175946922805</v>
      </c>
      <c r="AR27" s="4">
        <f t="shared" si="15"/>
        <v>1.79175946922805</v>
      </c>
      <c r="AS27" s="4">
        <f t="shared" si="16"/>
        <v>1.79175946922805</v>
      </c>
      <c r="AT27" s="4">
        <f t="shared" si="30"/>
        <v>-25.3284360229345</v>
      </c>
      <c r="AU27" s="4">
        <f t="shared" si="18"/>
        <v>3.09104245335832</v>
      </c>
      <c r="AV27" s="4">
        <f t="shared" si="29"/>
        <v>0</v>
      </c>
      <c r="AW27" s="4">
        <f t="shared" si="20"/>
        <v>3.2188758248682</v>
      </c>
      <c r="AX27" s="4">
        <f t="shared" si="21"/>
        <v>-1.78156368680706</v>
      </c>
    </row>
    <row r="28" spans="1:50">
      <c r="A28" s="1">
        <v>27</v>
      </c>
      <c r="B28" s="2">
        <v>4</v>
      </c>
      <c r="C28" s="2">
        <v>1</v>
      </c>
      <c r="D28" s="2">
        <v>0</v>
      </c>
      <c r="E28" s="3">
        <v>20.96135802</v>
      </c>
      <c r="F28" s="3">
        <v>1.05828033</v>
      </c>
      <c r="G28" s="1">
        <v>0</v>
      </c>
      <c r="H28" s="1">
        <v>0</v>
      </c>
      <c r="I28" s="4">
        <v>0</v>
      </c>
      <c r="J28" s="4">
        <v>1.85</v>
      </c>
      <c r="K28" s="7">
        <v>0.203239622418587</v>
      </c>
      <c r="L28" s="5">
        <v>0</v>
      </c>
      <c r="M28" s="5">
        <v>2</v>
      </c>
      <c r="N28" s="5">
        <v>185</v>
      </c>
      <c r="O28" s="5">
        <v>0</v>
      </c>
      <c r="P28" s="8">
        <v>3</v>
      </c>
      <c r="Q28" s="8">
        <v>3</v>
      </c>
      <c r="R28" s="5">
        <v>2</v>
      </c>
      <c r="S28" s="5">
        <v>51</v>
      </c>
      <c r="T28" s="5">
        <v>14</v>
      </c>
      <c r="U28" s="10">
        <v>76</v>
      </c>
      <c r="V28" s="11">
        <v>1.70352</v>
      </c>
      <c r="W28" s="3">
        <v>0.0257652078860264</v>
      </c>
      <c r="X28" s="11">
        <v>5.04872</v>
      </c>
      <c r="Y28" s="11">
        <f t="shared" si="0"/>
        <v>0.33741621638752</v>
      </c>
      <c r="Z28" s="14">
        <f t="shared" si="1"/>
        <v>1.85</v>
      </c>
      <c r="AA28" s="14">
        <f t="shared" si="2"/>
        <v>0.76</v>
      </c>
      <c r="AB28" s="4">
        <f t="shared" si="3"/>
        <v>0</v>
      </c>
      <c r="AC28" s="4">
        <f t="shared" si="4"/>
        <v>0.2</v>
      </c>
      <c r="AD28" s="4">
        <f t="shared" si="5"/>
        <v>0.2</v>
      </c>
      <c r="AE28" s="4">
        <f t="shared" si="6"/>
        <v>3.04268064838453</v>
      </c>
      <c r="AF28" s="13">
        <v>112</v>
      </c>
      <c r="AG28" s="13">
        <v>12</v>
      </c>
      <c r="AH28" s="13">
        <v>65.7463739700713</v>
      </c>
      <c r="AI28" s="4">
        <f t="shared" si="7"/>
        <v>1.12</v>
      </c>
      <c r="AJ28" s="16">
        <f t="shared" si="8"/>
        <v>12</v>
      </c>
      <c r="AK28" s="17">
        <v>2</v>
      </c>
      <c r="AL28" s="4">
        <f t="shared" si="9"/>
        <v>0.53</v>
      </c>
      <c r="AM28" s="4">
        <f t="shared" si="10"/>
        <v>0.02</v>
      </c>
      <c r="AN28" s="4">
        <f t="shared" si="25"/>
        <v>-25.3284360229345</v>
      </c>
      <c r="AO28" s="4">
        <f t="shared" si="12"/>
        <v>2.63905732961526</v>
      </c>
      <c r="AP28" s="4">
        <f t="shared" si="28"/>
        <v>0.693147180559945</v>
      </c>
      <c r="AQ28" s="4">
        <f t="shared" si="14"/>
        <v>3.93182563272433</v>
      </c>
      <c r="AR28" s="4">
        <f t="shared" si="15"/>
        <v>3.97029191355212</v>
      </c>
      <c r="AS28" s="4">
        <f t="shared" si="16"/>
        <v>3.97029191355212</v>
      </c>
      <c r="AT28" s="4">
        <f t="shared" si="30"/>
        <v>-25.3284360229345</v>
      </c>
      <c r="AU28" s="4">
        <f t="shared" si="18"/>
        <v>5.22035582507832</v>
      </c>
      <c r="AV28" s="4">
        <f t="shared" si="29"/>
        <v>0.693147180559945</v>
      </c>
      <c r="AW28" s="4">
        <f t="shared" si="20"/>
        <v>5.29330482472449</v>
      </c>
      <c r="AX28" s="4">
        <f t="shared" si="21"/>
        <v>-1.08643804722881</v>
      </c>
    </row>
    <row r="29" spans="1:50">
      <c r="A29" s="1">
        <v>28</v>
      </c>
      <c r="B29" s="2">
        <v>4</v>
      </c>
      <c r="C29" s="2">
        <v>1</v>
      </c>
      <c r="D29" s="2">
        <v>0</v>
      </c>
      <c r="E29" s="3">
        <v>24.74496955</v>
      </c>
      <c r="F29" s="3">
        <v>1.079313326</v>
      </c>
      <c r="G29" s="1">
        <v>0</v>
      </c>
      <c r="H29" s="1">
        <v>0</v>
      </c>
      <c r="I29" s="4">
        <v>0</v>
      </c>
      <c r="J29" s="4">
        <v>5.93</v>
      </c>
      <c r="K29" s="7">
        <v>0.26934152970262</v>
      </c>
      <c r="L29" s="5">
        <v>11</v>
      </c>
      <c r="M29" s="5">
        <v>13</v>
      </c>
      <c r="N29" s="5">
        <v>593</v>
      </c>
      <c r="O29" s="5">
        <v>0</v>
      </c>
      <c r="P29" s="8">
        <v>0</v>
      </c>
      <c r="Q29" s="8">
        <v>1</v>
      </c>
      <c r="R29" s="5">
        <v>5</v>
      </c>
      <c r="S29" s="5">
        <v>64</v>
      </c>
      <c r="T29" s="5">
        <v>17</v>
      </c>
      <c r="U29" s="10">
        <v>196</v>
      </c>
      <c r="V29" s="11">
        <v>1.89829</v>
      </c>
      <c r="W29" s="3">
        <v>0.161097920342328</v>
      </c>
      <c r="X29" s="11">
        <v>4.36175</v>
      </c>
      <c r="Y29" s="11">
        <f t="shared" si="0"/>
        <v>0.435212930589786</v>
      </c>
      <c r="Z29" s="14">
        <f t="shared" si="1"/>
        <v>5.93</v>
      </c>
      <c r="AA29" s="14">
        <f t="shared" si="2"/>
        <v>1.96</v>
      </c>
      <c r="AB29" s="4">
        <f t="shared" si="3"/>
        <v>1.1</v>
      </c>
      <c r="AC29" s="4">
        <f t="shared" si="4"/>
        <v>0.5</v>
      </c>
      <c r="AD29" s="4">
        <f t="shared" si="5"/>
        <v>1.3</v>
      </c>
      <c r="AE29" s="4">
        <f t="shared" si="6"/>
        <v>3.20862221785147</v>
      </c>
      <c r="AF29" s="13">
        <v>95</v>
      </c>
      <c r="AG29" s="13">
        <v>6</v>
      </c>
      <c r="AH29" s="13">
        <v>50.0450932629822</v>
      </c>
      <c r="AI29" s="4">
        <f t="shared" si="7"/>
        <v>0.95</v>
      </c>
      <c r="AJ29" s="16">
        <f t="shared" si="8"/>
        <v>6</v>
      </c>
      <c r="AK29" s="17">
        <v>2</v>
      </c>
      <c r="AL29" s="4">
        <f t="shared" si="9"/>
        <v>0.69</v>
      </c>
      <c r="AM29" s="4">
        <f t="shared" si="10"/>
        <v>0.05</v>
      </c>
      <c r="AN29" s="4">
        <f t="shared" ref="AN29:AN34" si="31">LN(L29)</f>
        <v>2.39789527279837</v>
      </c>
      <c r="AO29" s="4">
        <f t="shared" si="12"/>
        <v>2.83321334405622</v>
      </c>
      <c r="AP29" s="4">
        <f t="shared" si="28"/>
        <v>1.6094379124341</v>
      </c>
      <c r="AQ29" s="4">
        <f t="shared" si="14"/>
        <v>4.15888308335967</v>
      </c>
      <c r="AR29" s="4">
        <f t="shared" si="15"/>
        <v>4.23410650459726</v>
      </c>
      <c r="AS29" s="4">
        <f t="shared" si="16"/>
        <v>4.23410650459726</v>
      </c>
      <c r="AT29" s="4">
        <f t="shared" si="30"/>
        <v>-25.3284360229345</v>
      </c>
      <c r="AU29" s="4">
        <f t="shared" si="18"/>
        <v>6.38519439899773</v>
      </c>
      <c r="AV29" s="4">
        <f t="shared" si="29"/>
        <v>2.56494935746154</v>
      </c>
      <c r="AW29" s="4">
        <f t="shared" si="20"/>
        <v>6.41345895716736</v>
      </c>
      <c r="AX29" s="4">
        <f t="shared" si="21"/>
        <v>-0.831919872048643</v>
      </c>
    </row>
    <row r="30" spans="1:50">
      <c r="A30" s="1">
        <v>29</v>
      </c>
      <c r="B30" s="2">
        <v>2</v>
      </c>
      <c r="C30" s="2">
        <v>1</v>
      </c>
      <c r="D30" s="2">
        <v>0</v>
      </c>
      <c r="E30" s="3">
        <v>8.398117596</v>
      </c>
      <c r="F30" s="3">
        <v>0.752355066</v>
      </c>
      <c r="G30" s="1">
        <v>0</v>
      </c>
      <c r="H30" s="1">
        <v>0</v>
      </c>
      <c r="I30" s="4">
        <v>0</v>
      </c>
      <c r="J30" s="4">
        <v>0.96</v>
      </c>
      <c r="K30" s="7">
        <v>0.118578590422117</v>
      </c>
      <c r="L30" s="5">
        <v>2</v>
      </c>
      <c r="M30" s="5">
        <v>7</v>
      </c>
      <c r="N30" s="5">
        <v>96</v>
      </c>
      <c r="O30" s="5">
        <v>0</v>
      </c>
      <c r="P30" s="8">
        <v>0</v>
      </c>
      <c r="Q30" s="8">
        <v>1</v>
      </c>
      <c r="R30" s="5">
        <v>5</v>
      </c>
      <c r="S30" s="5">
        <v>12</v>
      </c>
      <c r="T30" s="5">
        <v>14</v>
      </c>
      <c r="U30" s="10">
        <v>230</v>
      </c>
      <c r="V30" s="11">
        <v>1.66419</v>
      </c>
      <c r="W30" s="3">
        <v>0.0604363688038307</v>
      </c>
      <c r="X30" s="11">
        <v>8.95862</v>
      </c>
      <c r="Y30" s="11">
        <f t="shared" si="0"/>
        <v>0.185764102060362</v>
      </c>
      <c r="Z30" s="14">
        <f t="shared" si="1"/>
        <v>0.96</v>
      </c>
      <c r="AA30" s="14">
        <f t="shared" si="2"/>
        <v>2.3</v>
      </c>
      <c r="AB30" s="4">
        <f t="shared" si="3"/>
        <v>0.2</v>
      </c>
      <c r="AC30" s="4">
        <f t="shared" si="4"/>
        <v>0.5</v>
      </c>
      <c r="AD30" s="4">
        <f t="shared" si="5"/>
        <v>0.7</v>
      </c>
      <c r="AE30" s="4">
        <f t="shared" si="6"/>
        <v>2.12800758502179</v>
      </c>
      <c r="AF30" s="13">
        <v>61</v>
      </c>
      <c r="AG30" s="13">
        <v>0</v>
      </c>
      <c r="AH30" s="13">
        <v>36.6545125911255</v>
      </c>
      <c r="AI30" s="4">
        <f t="shared" si="7"/>
        <v>0.61</v>
      </c>
      <c r="AJ30" s="16">
        <f t="shared" si="8"/>
        <v>0</v>
      </c>
      <c r="AK30" s="17">
        <v>1</v>
      </c>
      <c r="AL30" s="4">
        <f t="shared" si="9"/>
        <v>0.17</v>
      </c>
      <c r="AM30" s="4">
        <f t="shared" si="10"/>
        <v>0.05</v>
      </c>
      <c r="AN30" s="4">
        <f t="shared" si="31"/>
        <v>0.693147180559945</v>
      </c>
      <c r="AO30" s="4">
        <f t="shared" si="12"/>
        <v>2.63905732961526</v>
      </c>
      <c r="AP30" s="4">
        <f t="shared" si="28"/>
        <v>1.6094379124341</v>
      </c>
      <c r="AQ30" s="4">
        <f t="shared" si="14"/>
        <v>2.484906649788</v>
      </c>
      <c r="AR30" s="4">
        <f t="shared" si="15"/>
        <v>2.83321334405622</v>
      </c>
      <c r="AS30" s="4">
        <f t="shared" si="16"/>
        <v>2.83321334405622</v>
      </c>
      <c r="AT30" s="4">
        <f t="shared" si="30"/>
        <v>-25.3284360229345</v>
      </c>
      <c r="AU30" s="4">
        <f t="shared" si="18"/>
        <v>4.56434819146784</v>
      </c>
      <c r="AV30" s="4">
        <f t="shared" si="29"/>
        <v>1.94591014905531</v>
      </c>
      <c r="AW30" s="4">
        <f t="shared" si="20"/>
        <v>4.70048036579242</v>
      </c>
      <c r="AX30" s="4">
        <f t="shared" si="21"/>
        <v>-1.68327767869475</v>
      </c>
    </row>
    <row r="31" spans="1:50">
      <c r="A31" s="1">
        <v>30</v>
      </c>
      <c r="B31" s="2">
        <v>35</v>
      </c>
      <c r="C31" s="2">
        <v>0</v>
      </c>
      <c r="D31" s="2">
        <v>1</v>
      </c>
      <c r="E31" s="3">
        <v>28.99405061</v>
      </c>
      <c r="F31" s="3">
        <v>1.720957149</v>
      </c>
      <c r="G31" s="1">
        <v>0</v>
      </c>
      <c r="H31" s="1">
        <v>4</v>
      </c>
      <c r="I31" s="4">
        <v>0</v>
      </c>
      <c r="J31" s="4">
        <v>2.05</v>
      </c>
      <c r="K31" s="7">
        <v>2.70651100094419</v>
      </c>
      <c r="L31" s="5">
        <v>318</v>
      </c>
      <c r="M31" s="5">
        <v>7</v>
      </c>
      <c r="N31" s="5">
        <v>205</v>
      </c>
      <c r="O31" s="5">
        <v>8</v>
      </c>
      <c r="P31" s="8">
        <v>4</v>
      </c>
      <c r="Q31" s="8">
        <v>15</v>
      </c>
      <c r="R31" s="5">
        <v>32</v>
      </c>
      <c r="S31" s="5">
        <v>54</v>
      </c>
      <c r="T31" s="5">
        <v>10</v>
      </c>
      <c r="U31" s="10">
        <v>335</v>
      </c>
      <c r="V31" s="11">
        <v>19.52842</v>
      </c>
      <c r="W31" s="3">
        <v>2.77662049857067</v>
      </c>
      <c r="X31" s="11">
        <v>5.93555</v>
      </c>
      <c r="Y31" s="11">
        <f t="shared" si="0"/>
        <v>3.29007758337475</v>
      </c>
      <c r="Z31" s="14">
        <f t="shared" si="1"/>
        <v>2.05</v>
      </c>
      <c r="AA31" s="14">
        <f t="shared" si="2"/>
        <v>3.35</v>
      </c>
      <c r="AB31" s="4">
        <f t="shared" si="3"/>
        <v>31.8</v>
      </c>
      <c r="AC31" s="4">
        <f t="shared" si="4"/>
        <v>3.2</v>
      </c>
      <c r="AD31" s="4">
        <f t="shared" si="5"/>
        <v>0.7</v>
      </c>
      <c r="AE31" s="4">
        <f t="shared" si="6"/>
        <v>3.36709065756074</v>
      </c>
      <c r="AF31" s="13">
        <v>467</v>
      </c>
      <c r="AG31" s="13">
        <v>38</v>
      </c>
      <c r="AH31" s="13">
        <v>23.9138641988543</v>
      </c>
      <c r="AI31" s="4">
        <f t="shared" si="7"/>
        <v>4.67</v>
      </c>
      <c r="AJ31" s="16">
        <f t="shared" si="8"/>
        <v>38</v>
      </c>
      <c r="AK31" s="17">
        <v>0</v>
      </c>
      <c r="AL31" s="4">
        <f t="shared" si="9"/>
        <v>0.86</v>
      </c>
      <c r="AM31" s="4">
        <f t="shared" si="10"/>
        <v>0.4</v>
      </c>
      <c r="AN31" s="4">
        <f t="shared" si="31"/>
        <v>5.76205138278018</v>
      </c>
      <c r="AO31" s="4">
        <f t="shared" si="12"/>
        <v>2.30258509299405</v>
      </c>
      <c r="AP31" s="4">
        <f t="shared" si="28"/>
        <v>3.46573590279973</v>
      </c>
      <c r="AQ31" s="4">
        <f t="shared" si="14"/>
        <v>3.98898404656427</v>
      </c>
      <c r="AR31" s="4">
        <f t="shared" si="15"/>
        <v>4.45434729625351</v>
      </c>
      <c r="AS31" s="4">
        <f t="shared" si="16"/>
        <v>4.54329478227</v>
      </c>
      <c r="AT31" s="4">
        <f t="shared" ref="AT31:AT35" si="32">LN(O31)</f>
        <v>2.07944154167984</v>
      </c>
      <c r="AU31" s="4">
        <f t="shared" si="18"/>
        <v>5.32300997913841</v>
      </c>
      <c r="AV31" s="4">
        <f t="shared" si="29"/>
        <v>1.94591014905531</v>
      </c>
      <c r="AW31" s="4">
        <f t="shared" si="20"/>
        <v>5.37063802812766</v>
      </c>
      <c r="AX31" s="4">
        <f t="shared" si="21"/>
        <v>1.19091114607211</v>
      </c>
    </row>
    <row r="32" spans="1:50">
      <c r="A32" s="1">
        <v>31</v>
      </c>
      <c r="B32" s="2">
        <v>55</v>
      </c>
      <c r="C32" s="2">
        <v>0</v>
      </c>
      <c r="D32" s="2">
        <v>1</v>
      </c>
      <c r="E32" s="3">
        <v>35.33684795</v>
      </c>
      <c r="F32" s="3">
        <v>1.693875799</v>
      </c>
      <c r="G32" s="1">
        <v>0</v>
      </c>
      <c r="H32" s="1">
        <v>2</v>
      </c>
      <c r="I32" s="4">
        <v>0</v>
      </c>
      <c r="J32" s="4">
        <v>0.77</v>
      </c>
      <c r="K32" s="7">
        <v>2.80120115933957</v>
      </c>
      <c r="L32" s="5">
        <v>210</v>
      </c>
      <c r="M32" s="5">
        <v>0</v>
      </c>
      <c r="N32" s="5">
        <v>77</v>
      </c>
      <c r="O32" s="5">
        <v>0</v>
      </c>
      <c r="P32" s="8">
        <v>2</v>
      </c>
      <c r="Q32" s="8">
        <v>16</v>
      </c>
      <c r="R32" s="5">
        <v>1</v>
      </c>
      <c r="S32" s="5">
        <v>22</v>
      </c>
      <c r="T32" s="5">
        <v>10</v>
      </c>
      <c r="U32" s="10">
        <v>127</v>
      </c>
      <c r="V32" s="11">
        <v>17.85996</v>
      </c>
      <c r="W32" s="3">
        <v>2.59731150138524</v>
      </c>
      <c r="X32" s="11">
        <v>4.79351</v>
      </c>
      <c r="Y32" s="11">
        <f t="shared" si="0"/>
        <v>3.72586267682763</v>
      </c>
      <c r="Z32" s="14">
        <f t="shared" si="1"/>
        <v>0.77</v>
      </c>
      <c r="AA32" s="14">
        <f t="shared" si="2"/>
        <v>1.27</v>
      </c>
      <c r="AB32" s="4">
        <f t="shared" si="3"/>
        <v>21</v>
      </c>
      <c r="AC32" s="4">
        <f t="shared" si="4"/>
        <v>0.1</v>
      </c>
      <c r="AD32" s="4">
        <f t="shared" si="5"/>
        <v>0</v>
      </c>
      <c r="AE32" s="4">
        <f t="shared" si="6"/>
        <v>3.56492627078014</v>
      </c>
      <c r="AF32" s="13">
        <v>433</v>
      </c>
      <c r="AG32" s="13">
        <v>20</v>
      </c>
      <c r="AH32" s="13">
        <v>24.2441818087123</v>
      </c>
      <c r="AI32" s="4">
        <f t="shared" si="7"/>
        <v>4.33</v>
      </c>
      <c r="AJ32" s="16">
        <f t="shared" si="8"/>
        <v>20</v>
      </c>
      <c r="AK32" s="17">
        <v>0</v>
      </c>
      <c r="AL32" s="4">
        <f t="shared" si="9"/>
        <v>0.23</v>
      </c>
      <c r="AM32" s="4">
        <f t="shared" si="10"/>
        <v>0.01</v>
      </c>
      <c r="AN32" s="4">
        <f t="shared" si="31"/>
        <v>5.34710753071747</v>
      </c>
      <c r="AO32" s="4">
        <f t="shared" si="12"/>
        <v>2.30258509299405</v>
      </c>
      <c r="AP32" s="4">
        <f t="shared" si="28"/>
        <v>0</v>
      </c>
      <c r="AQ32" s="4">
        <f t="shared" si="14"/>
        <v>3.09104245335832</v>
      </c>
      <c r="AR32" s="4">
        <f t="shared" si="15"/>
        <v>3.13549421592915</v>
      </c>
      <c r="AS32" s="4">
        <f t="shared" si="16"/>
        <v>3.13549421592915</v>
      </c>
      <c r="AT32" s="4">
        <f t="shared" ref="AT32:AT37" si="33">LN(0.00000000001)</f>
        <v>-25.3284360229345</v>
      </c>
      <c r="AU32" s="4">
        <f t="shared" si="18"/>
        <v>4.34380542185368</v>
      </c>
      <c r="AV32" s="4">
        <f t="shared" ref="AV32:AV36" si="34">LN(0.00000000001)</f>
        <v>-25.3284360229345</v>
      </c>
      <c r="AW32" s="4">
        <f t="shared" si="20"/>
        <v>4.46590811865458</v>
      </c>
      <c r="AX32" s="4">
        <f t="shared" si="21"/>
        <v>1.31529841611311</v>
      </c>
    </row>
    <row r="33" spans="1:50">
      <c r="A33" s="1">
        <v>32</v>
      </c>
      <c r="B33" s="2">
        <v>15</v>
      </c>
      <c r="C33" s="2">
        <v>0</v>
      </c>
      <c r="D33" s="2">
        <v>0</v>
      </c>
      <c r="E33" s="3">
        <v>35.21670855</v>
      </c>
      <c r="F33" s="3">
        <v>2.425014214</v>
      </c>
      <c r="G33" s="1">
        <v>0</v>
      </c>
      <c r="H33" s="1">
        <v>1</v>
      </c>
      <c r="I33" s="4">
        <v>0</v>
      </c>
      <c r="J33" s="4">
        <v>0.84</v>
      </c>
      <c r="K33" s="7">
        <v>0.577986303073643</v>
      </c>
      <c r="L33" s="5">
        <v>4</v>
      </c>
      <c r="M33" s="5">
        <v>0</v>
      </c>
      <c r="N33" s="5">
        <v>84</v>
      </c>
      <c r="O33" s="5">
        <v>0</v>
      </c>
      <c r="P33" s="8">
        <v>0</v>
      </c>
      <c r="Q33" s="8">
        <v>4</v>
      </c>
      <c r="R33" s="5">
        <v>37</v>
      </c>
      <c r="S33" s="5">
        <v>37</v>
      </c>
      <c r="T33" s="5">
        <v>6</v>
      </c>
      <c r="U33" s="10">
        <v>76</v>
      </c>
      <c r="V33" s="11">
        <v>6.3622</v>
      </c>
      <c r="W33" s="3">
        <v>1.38128181929635</v>
      </c>
      <c r="X33" s="11">
        <v>6.88598</v>
      </c>
      <c r="Y33" s="11">
        <f t="shared" si="0"/>
        <v>0.923935300422017</v>
      </c>
      <c r="Z33" s="14">
        <f t="shared" si="1"/>
        <v>0.84</v>
      </c>
      <c r="AA33" s="14">
        <f t="shared" si="2"/>
        <v>0.76</v>
      </c>
      <c r="AB33" s="4">
        <f t="shared" si="3"/>
        <v>0.4</v>
      </c>
      <c r="AC33" s="4">
        <f t="shared" si="4"/>
        <v>3.7</v>
      </c>
      <c r="AD33" s="4">
        <f t="shared" si="5"/>
        <v>0</v>
      </c>
      <c r="AE33" s="4">
        <f t="shared" si="6"/>
        <v>3.56152064469756</v>
      </c>
      <c r="AF33" s="13">
        <v>400</v>
      </c>
      <c r="AG33" s="13">
        <v>29</v>
      </c>
      <c r="AH33" s="13">
        <v>62.8713338153469</v>
      </c>
      <c r="AI33" s="4">
        <f t="shared" si="7"/>
        <v>4</v>
      </c>
      <c r="AJ33" s="16">
        <f t="shared" si="8"/>
        <v>29</v>
      </c>
      <c r="AK33" s="17">
        <v>0</v>
      </c>
      <c r="AL33" s="4">
        <f t="shared" si="9"/>
        <v>0.74</v>
      </c>
      <c r="AM33" s="4">
        <f t="shared" si="10"/>
        <v>0.37</v>
      </c>
      <c r="AN33" s="4">
        <f t="shared" si="31"/>
        <v>1.38629436111989</v>
      </c>
      <c r="AO33" s="4">
        <f t="shared" si="12"/>
        <v>1.79175946922805</v>
      </c>
      <c r="AP33" s="4">
        <f t="shared" si="28"/>
        <v>3.61091791264422</v>
      </c>
      <c r="AQ33" s="4">
        <f t="shared" si="14"/>
        <v>3.61091791264422</v>
      </c>
      <c r="AR33" s="4">
        <f t="shared" si="15"/>
        <v>4.30406509320417</v>
      </c>
      <c r="AS33" s="4">
        <f t="shared" si="16"/>
        <v>4.30406509320417</v>
      </c>
      <c r="AT33" s="4">
        <f t="shared" si="33"/>
        <v>-25.3284360229345</v>
      </c>
      <c r="AU33" s="4">
        <f t="shared" si="18"/>
        <v>4.43081679884331</v>
      </c>
      <c r="AV33" s="4">
        <f t="shared" si="34"/>
        <v>-25.3284360229345</v>
      </c>
      <c r="AW33" s="4">
        <f t="shared" si="20"/>
        <v>4.49980967033027</v>
      </c>
      <c r="AX33" s="4">
        <f t="shared" si="21"/>
        <v>-0.0791132309803442</v>
      </c>
    </row>
    <row r="34" spans="1:50">
      <c r="A34" s="1">
        <v>33</v>
      </c>
      <c r="B34" s="2">
        <v>2</v>
      </c>
      <c r="C34" s="2">
        <v>0</v>
      </c>
      <c r="D34" s="2">
        <v>0</v>
      </c>
      <c r="E34" s="3">
        <v>19.63068259</v>
      </c>
      <c r="F34" s="3">
        <v>2.324028312</v>
      </c>
      <c r="G34" s="1">
        <v>0</v>
      </c>
      <c r="H34" s="1">
        <v>0</v>
      </c>
      <c r="I34" s="4">
        <v>0</v>
      </c>
      <c r="J34" s="4">
        <v>5.14</v>
      </c>
      <c r="K34" s="7">
        <v>0.17375138619937</v>
      </c>
      <c r="L34" s="5">
        <v>12</v>
      </c>
      <c r="M34" s="5">
        <v>24</v>
      </c>
      <c r="N34" s="5">
        <v>514</v>
      </c>
      <c r="O34" s="5">
        <v>9</v>
      </c>
      <c r="P34" s="8">
        <v>0</v>
      </c>
      <c r="Q34" s="8">
        <v>2</v>
      </c>
      <c r="R34" s="5">
        <v>70</v>
      </c>
      <c r="S34" s="5">
        <v>53</v>
      </c>
      <c r="T34" s="5">
        <v>32</v>
      </c>
      <c r="U34" s="10">
        <v>312</v>
      </c>
      <c r="V34" s="11">
        <v>3.44592</v>
      </c>
      <c r="W34" s="3">
        <v>0.72124861067082</v>
      </c>
      <c r="X34" s="11">
        <v>11.83875</v>
      </c>
      <c r="Y34" s="11">
        <f t="shared" si="0"/>
        <v>0.291071270193221</v>
      </c>
      <c r="Z34" s="14">
        <f t="shared" si="1"/>
        <v>5.14</v>
      </c>
      <c r="AA34" s="14">
        <f t="shared" si="2"/>
        <v>3.12</v>
      </c>
      <c r="AB34" s="4">
        <f t="shared" si="3"/>
        <v>1.2</v>
      </c>
      <c r="AC34" s="4">
        <f t="shared" si="4"/>
        <v>7</v>
      </c>
      <c r="AD34" s="4">
        <f t="shared" si="5"/>
        <v>2.4</v>
      </c>
      <c r="AE34" s="4">
        <f t="shared" si="6"/>
        <v>2.97709378048055</v>
      </c>
      <c r="AF34" s="13">
        <v>200</v>
      </c>
      <c r="AG34" s="13">
        <v>6</v>
      </c>
      <c r="AH34" s="13">
        <v>58.0396526907183</v>
      </c>
      <c r="AI34" s="4">
        <f t="shared" si="7"/>
        <v>2</v>
      </c>
      <c r="AJ34" s="16">
        <f t="shared" si="8"/>
        <v>6</v>
      </c>
      <c r="AK34" s="17">
        <v>0</v>
      </c>
      <c r="AL34" s="4">
        <f t="shared" si="9"/>
        <v>1.23</v>
      </c>
      <c r="AM34" s="4">
        <f t="shared" si="10"/>
        <v>0.79</v>
      </c>
      <c r="AN34" s="4">
        <f t="shared" si="31"/>
        <v>2.484906649788</v>
      </c>
      <c r="AO34" s="4">
        <f t="shared" si="12"/>
        <v>3.46573590279973</v>
      </c>
      <c r="AP34" s="4">
        <f t="shared" si="28"/>
        <v>4.24849524204936</v>
      </c>
      <c r="AQ34" s="4">
        <f t="shared" si="14"/>
        <v>3.97029191355212</v>
      </c>
      <c r="AR34" s="4">
        <f t="shared" si="15"/>
        <v>4.81218435537242</v>
      </c>
      <c r="AS34" s="4">
        <f t="shared" si="16"/>
        <v>4.88280192258637</v>
      </c>
      <c r="AT34" s="4">
        <f t="shared" si="32"/>
        <v>2.19722457733622</v>
      </c>
      <c r="AU34" s="4">
        <f t="shared" si="18"/>
        <v>6.24222326545517</v>
      </c>
      <c r="AV34" s="4">
        <f t="shared" ref="AV34:AV43" si="35">LN(M34)</f>
        <v>3.17805383034795</v>
      </c>
      <c r="AW34" s="4">
        <f t="shared" si="20"/>
        <v>6.30261897574491</v>
      </c>
      <c r="AX34" s="4">
        <f t="shared" si="21"/>
        <v>-1.23418712704403</v>
      </c>
    </row>
    <row r="35" spans="1:50">
      <c r="A35" s="1">
        <v>34</v>
      </c>
      <c r="B35" s="2">
        <v>0</v>
      </c>
      <c r="C35" s="2">
        <v>0</v>
      </c>
      <c r="D35" s="2">
        <v>0</v>
      </c>
      <c r="E35" s="3">
        <v>13.47104857</v>
      </c>
      <c r="F35" s="3">
        <v>4.52876116</v>
      </c>
      <c r="G35" s="1">
        <v>0</v>
      </c>
      <c r="H35" s="1">
        <v>1</v>
      </c>
      <c r="I35" s="4">
        <v>0</v>
      </c>
      <c r="J35" s="4">
        <v>1.32</v>
      </c>
      <c r="K35" s="7">
        <v>0.0457367556956756</v>
      </c>
      <c r="L35" s="5">
        <v>0</v>
      </c>
      <c r="M35" s="5">
        <v>8</v>
      </c>
      <c r="N35" s="5">
        <v>132</v>
      </c>
      <c r="O35" s="5">
        <v>1</v>
      </c>
      <c r="P35" s="8">
        <v>0</v>
      </c>
      <c r="Q35" s="8">
        <v>4</v>
      </c>
      <c r="R35" s="5">
        <v>1</v>
      </c>
      <c r="S35" s="5">
        <v>34</v>
      </c>
      <c r="T35" s="5">
        <v>8</v>
      </c>
      <c r="U35" s="10">
        <v>89</v>
      </c>
      <c r="V35" s="11">
        <v>2.40876</v>
      </c>
      <c r="W35" s="3">
        <v>0.430222759233891</v>
      </c>
      <c r="X35" s="11">
        <v>33.61848</v>
      </c>
      <c r="Y35" s="11">
        <f t="shared" si="0"/>
        <v>0.071649878281231</v>
      </c>
      <c r="Z35" s="14">
        <f t="shared" si="1"/>
        <v>1.32</v>
      </c>
      <c r="AA35" s="14">
        <f t="shared" si="2"/>
        <v>0.89</v>
      </c>
      <c r="AB35" s="4">
        <f t="shared" si="3"/>
        <v>0</v>
      </c>
      <c r="AC35" s="4">
        <f t="shared" si="4"/>
        <v>0.1</v>
      </c>
      <c r="AD35" s="4">
        <f t="shared" si="5"/>
        <v>0.8</v>
      </c>
      <c r="AE35" s="4">
        <f t="shared" si="6"/>
        <v>2.60054283223291</v>
      </c>
      <c r="AF35" s="13">
        <v>102</v>
      </c>
      <c r="AG35" s="13">
        <v>0</v>
      </c>
      <c r="AH35" s="13">
        <v>42.3455094662971</v>
      </c>
      <c r="AI35" s="4">
        <f t="shared" si="7"/>
        <v>1.02</v>
      </c>
      <c r="AJ35" s="16">
        <f t="shared" si="8"/>
        <v>0</v>
      </c>
      <c r="AK35" s="17">
        <v>0</v>
      </c>
      <c r="AL35" s="4">
        <f t="shared" si="9"/>
        <v>0.35</v>
      </c>
      <c r="AM35" s="4">
        <f t="shared" si="10"/>
        <v>0.02</v>
      </c>
      <c r="AN35" s="4">
        <f>LN(0.00000000001)</f>
        <v>-25.3284360229345</v>
      </c>
      <c r="AO35" s="4">
        <f t="shared" si="12"/>
        <v>2.07944154167984</v>
      </c>
      <c r="AP35" s="4">
        <f t="shared" si="28"/>
        <v>0</v>
      </c>
      <c r="AQ35" s="4">
        <f t="shared" si="14"/>
        <v>3.52636052461616</v>
      </c>
      <c r="AR35" s="4">
        <f t="shared" si="15"/>
        <v>3.55534806148941</v>
      </c>
      <c r="AS35" s="4">
        <f t="shared" si="16"/>
        <v>3.58351893845611</v>
      </c>
      <c r="AT35" s="4">
        <f t="shared" si="32"/>
        <v>0</v>
      </c>
      <c r="AU35" s="4">
        <f t="shared" si="18"/>
        <v>4.88280192258637</v>
      </c>
      <c r="AV35" s="4">
        <f t="shared" si="35"/>
        <v>2.07944154167984</v>
      </c>
      <c r="AW35" s="4">
        <f t="shared" si="20"/>
        <v>4.9416424226093</v>
      </c>
      <c r="AX35" s="4">
        <f t="shared" si="21"/>
        <v>-2.6359638235059</v>
      </c>
    </row>
    <row r="36" spans="1:50">
      <c r="A36" s="1">
        <v>35</v>
      </c>
      <c r="B36" s="2">
        <v>0</v>
      </c>
      <c r="C36" s="2">
        <v>0</v>
      </c>
      <c r="D36" s="2">
        <v>0</v>
      </c>
      <c r="E36" s="3">
        <v>13.30298239</v>
      </c>
      <c r="F36" s="3">
        <v>7.015912336</v>
      </c>
      <c r="G36" s="1">
        <v>1</v>
      </c>
      <c r="H36" s="1">
        <v>0</v>
      </c>
      <c r="I36" s="4">
        <v>0</v>
      </c>
      <c r="J36" s="4">
        <v>0.07</v>
      </c>
      <c r="K36" s="7">
        <v>0.0193991609835273</v>
      </c>
      <c r="L36" s="5">
        <v>0</v>
      </c>
      <c r="M36" s="5">
        <v>0</v>
      </c>
      <c r="N36" s="5">
        <v>7</v>
      </c>
      <c r="O36" s="5">
        <v>0</v>
      </c>
      <c r="P36" s="8">
        <v>6</v>
      </c>
      <c r="Q36" s="8">
        <v>4</v>
      </c>
      <c r="R36" s="5">
        <v>0</v>
      </c>
      <c r="S36" s="5">
        <v>0</v>
      </c>
      <c r="T36" s="5">
        <v>0</v>
      </c>
      <c r="U36" s="10">
        <v>4</v>
      </c>
      <c r="V36" s="11">
        <v>1.60274</v>
      </c>
      <c r="W36" s="3">
        <v>0.0228372339027571</v>
      </c>
      <c r="X36" s="11">
        <v>52.73939</v>
      </c>
      <c r="Y36" s="11">
        <f t="shared" si="0"/>
        <v>0.0303898092109143</v>
      </c>
      <c r="Z36" s="14">
        <f t="shared" si="1"/>
        <v>0.07</v>
      </c>
      <c r="AA36" s="14">
        <f t="shared" si="2"/>
        <v>0.04</v>
      </c>
      <c r="AB36" s="4">
        <f t="shared" si="3"/>
        <v>0</v>
      </c>
      <c r="AC36" s="4">
        <f t="shared" si="4"/>
        <v>0</v>
      </c>
      <c r="AD36" s="4">
        <f t="shared" si="5"/>
        <v>0</v>
      </c>
      <c r="AE36" s="4">
        <f t="shared" si="6"/>
        <v>2.58798824993933</v>
      </c>
      <c r="AF36" s="13">
        <v>301</v>
      </c>
      <c r="AG36" s="13">
        <v>6</v>
      </c>
      <c r="AH36" s="13">
        <v>187.803855407254</v>
      </c>
      <c r="AI36" s="4">
        <f t="shared" si="7"/>
        <v>3.01</v>
      </c>
      <c r="AJ36" s="16">
        <f t="shared" si="8"/>
        <v>6</v>
      </c>
      <c r="AK36" s="17">
        <v>0</v>
      </c>
      <c r="AL36" s="4">
        <f t="shared" si="9"/>
        <v>0</v>
      </c>
      <c r="AM36" s="4">
        <f t="shared" si="10"/>
        <v>0</v>
      </c>
      <c r="AN36" s="4">
        <f t="shared" ref="AN36:AT36" si="36">LN(0.00000000001)</f>
        <v>-25.3284360229345</v>
      </c>
      <c r="AO36" s="4">
        <f t="shared" si="36"/>
        <v>-25.3284360229345</v>
      </c>
      <c r="AP36" s="4">
        <f t="shared" si="36"/>
        <v>-25.3284360229345</v>
      </c>
      <c r="AQ36" s="4">
        <f t="shared" si="36"/>
        <v>-25.3284360229345</v>
      </c>
      <c r="AR36" s="4">
        <f t="shared" si="36"/>
        <v>-25.3284360229345</v>
      </c>
      <c r="AS36" s="4">
        <f t="shared" si="36"/>
        <v>-25.3284360229345</v>
      </c>
      <c r="AT36" s="4">
        <f t="shared" si="36"/>
        <v>-25.3284360229345</v>
      </c>
      <c r="AU36" s="4">
        <f t="shared" si="18"/>
        <v>1.94591014905531</v>
      </c>
      <c r="AV36" s="4">
        <f t="shared" si="34"/>
        <v>-25.3284360229345</v>
      </c>
      <c r="AW36" s="4">
        <f t="shared" si="20"/>
        <v>1.94591014905531</v>
      </c>
      <c r="AX36" s="4">
        <f t="shared" si="21"/>
        <v>-3.49364795009505</v>
      </c>
    </row>
    <row r="37" spans="1:50">
      <c r="A37" s="1">
        <v>36</v>
      </c>
      <c r="B37" s="2">
        <v>9</v>
      </c>
      <c r="C37" s="2">
        <v>0</v>
      </c>
      <c r="D37" s="2">
        <v>0</v>
      </c>
      <c r="E37" s="3">
        <v>17.44203793</v>
      </c>
      <c r="F37" s="3">
        <v>8.703257233</v>
      </c>
      <c r="G37" s="1">
        <v>2</v>
      </c>
      <c r="H37" s="1">
        <v>0</v>
      </c>
      <c r="I37" s="4">
        <v>0</v>
      </c>
      <c r="J37" s="4">
        <v>0.32</v>
      </c>
      <c r="K37" s="7">
        <v>0.277034223930355</v>
      </c>
      <c r="L37" s="5">
        <v>1</v>
      </c>
      <c r="M37" s="5">
        <v>1</v>
      </c>
      <c r="N37" s="5">
        <v>32</v>
      </c>
      <c r="O37" s="5">
        <v>0</v>
      </c>
      <c r="P37" s="8">
        <v>1</v>
      </c>
      <c r="Q37" s="8">
        <v>18</v>
      </c>
      <c r="R37" s="5">
        <v>14</v>
      </c>
      <c r="S37" s="5">
        <v>9</v>
      </c>
      <c r="T37" s="5">
        <v>11</v>
      </c>
      <c r="U37" s="10">
        <v>65</v>
      </c>
      <c r="V37" s="11">
        <v>21.75446</v>
      </c>
      <c r="W37" s="3">
        <v>2.6263700424261</v>
      </c>
      <c r="X37" s="11">
        <v>49.89817</v>
      </c>
      <c r="Y37" s="11">
        <f t="shared" si="0"/>
        <v>0.435977110984231</v>
      </c>
      <c r="Z37" s="14">
        <f t="shared" si="1"/>
        <v>0.32</v>
      </c>
      <c r="AA37" s="14">
        <f t="shared" si="2"/>
        <v>0.65</v>
      </c>
      <c r="AB37" s="4">
        <f t="shared" si="3"/>
        <v>0.1</v>
      </c>
      <c r="AC37" s="4">
        <f t="shared" si="4"/>
        <v>1.4</v>
      </c>
      <c r="AD37" s="4">
        <f t="shared" si="5"/>
        <v>0.1</v>
      </c>
      <c r="AE37" s="4">
        <f t="shared" si="6"/>
        <v>2.85888326543837</v>
      </c>
      <c r="AF37" s="13">
        <v>838</v>
      </c>
      <c r="AG37" s="13">
        <v>50</v>
      </c>
      <c r="AH37" s="13">
        <v>38.5208366468301</v>
      </c>
      <c r="AI37" s="4">
        <f t="shared" si="7"/>
        <v>8.38</v>
      </c>
      <c r="AJ37" s="16">
        <f t="shared" si="8"/>
        <v>50</v>
      </c>
      <c r="AK37" s="17">
        <v>1</v>
      </c>
      <c r="AL37" s="4">
        <f t="shared" si="9"/>
        <v>0.23</v>
      </c>
      <c r="AM37" s="4">
        <f t="shared" si="10"/>
        <v>0.14</v>
      </c>
      <c r="AN37" s="4">
        <f t="shared" ref="AN37:AN43" si="37">LN(L37)</f>
        <v>0</v>
      </c>
      <c r="AO37" s="4">
        <f t="shared" ref="AO37:AO52" si="38">LN(T37)</f>
        <v>2.39789527279837</v>
      </c>
      <c r="AP37" s="4">
        <f t="shared" ref="AP37:AP52" si="39">LN(R37)</f>
        <v>2.63905732961526</v>
      </c>
      <c r="AQ37" s="4">
        <f t="shared" ref="AQ37:AQ52" si="40">LN(S37)</f>
        <v>2.19722457733622</v>
      </c>
      <c r="AR37" s="4">
        <f t="shared" ref="AR37:AR52" si="41">LN(R37+S37)</f>
        <v>3.13549421592915</v>
      </c>
      <c r="AS37" s="4">
        <f t="shared" ref="AS37:AS52" si="42">LN(R37+S37+O37)</f>
        <v>3.13549421592915</v>
      </c>
      <c r="AT37" s="4">
        <f t="shared" si="33"/>
        <v>-25.3284360229345</v>
      </c>
      <c r="AU37" s="4">
        <f t="shared" si="18"/>
        <v>3.46573590279973</v>
      </c>
      <c r="AV37" s="4">
        <f t="shared" si="35"/>
        <v>0</v>
      </c>
      <c r="AW37" s="4">
        <f t="shared" si="20"/>
        <v>3.76120011569356</v>
      </c>
      <c r="AX37" s="4">
        <f t="shared" si="21"/>
        <v>-0.830165534753748</v>
      </c>
    </row>
    <row r="38" spans="1:50">
      <c r="A38" s="1">
        <v>37</v>
      </c>
      <c r="B38" s="2">
        <v>0</v>
      </c>
      <c r="C38" s="2">
        <v>0</v>
      </c>
      <c r="D38" s="2">
        <v>0</v>
      </c>
      <c r="E38" s="3">
        <v>8.031680538</v>
      </c>
      <c r="F38" s="3">
        <v>4.493920085</v>
      </c>
      <c r="G38" s="1">
        <v>1</v>
      </c>
      <c r="H38" s="1">
        <v>1</v>
      </c>
      <c r="I38" s="4">
        <v>0</v>
      </c>
      <c r="J38" s="4">
        <v>5.09</v>
      </c>
      <c r="K38" s="7">
        <v>0.0790761069794996</v>
      </c>
      <c r="L38" s="5">
        <v>5</v>
      </c>
      <c r="M38" s="5">
        <v>5</v>
      </c>
      <c r="N38" s="5">
        <v>509</v>
      </c>
      <c r="O38" s="5">
        <v>5</v>
      </c>
      <c r="P38" s="8">
        <v>1</v>
      </c>
      <c r="Q38" s="8">
        <v>10</v>
      </c>
      <c r="R38" s="5">
        <v>51</v>
      </c>
      <c r="S38" s="5">
        <v>61</v>
      </c>
      <c r="T38" s="5">
        <v>21</v>
      </c>
      <c r="U38" s="10">
        <v>430</v>
      </c>
      <c r="V38" s="11">
        <v>7.00222</v>
      </c>
      <c r="W38" s="3">
        <v>1.48715727772527</v>
      </c>
      <c r="X38" s="11">
        <v>55.95243</v>
      </c>
      <c r="Y38" s="11">
        <f t="shared" si="0"/>
        <v>0.125145949872061</v>
      </c>
      <c r="Z38" s="14">
        <f t="shared" si="1"/>
        <v>5.09</v>
      </c>
      <c r="AA38" s="14">
        <f t="shared" si="2"/>
        <v>4.3</v>
      </c>
      <c r="AB38" s="4">
        <f t="shared" si="3"/>
        <v>0.5</v>
      </c>
      <c r="AC38" s="4">
        <f t="shared" si="4"/>
        <v>5.1</v>
      </c>
      <c r="AD38" s="4">
        <f t="shared" si="5"/>
        <v>0.5</v>
      </c>
      <c r="AE38" s="4">
        <f t="shared" si="6"/>
        <v>2.083393788503</v>
      </c>
      <c r="AF38" s="13">
        <v>420</v>
      </c>
      <c r="AG38" s="13">
        <v>2</v>
      </c>
      <c r="AH38" s="13">
        <v>59.9809774614337</v>
      </c>
      <c r="AI38" s="4">
        <f t="shared" si="7"/>
        <v>4.2</v>
      </c>
      <c r="AJ38" s="16">
        <f t="shared" si="8"/>
        <v>2</v>
      </c>
      <c r="AK38" s="17">
        <v>0</v>
      </c>
      <c r="AL38" s="4">
        <f t="shared" si="9"/>
        <v>1.12</v>
      </c>
      <c r="AM38" s="4">
        <f t="shared" si="10"/>
        <v>0.56</v>
      </c>
      <c r="AN38" s="4">
        <f t="shared" si="37"/>
        <v>1.6094379124341</v>
      </c>
      <c r="AO38" s="4">
        <f t="shared" si="38"/>
        <v>3.04452243772342</v>
      </c>
      <c r="AP38" s="4">
        <f t="shared" si="39"/>
        <v>3.93182563272433</v>
      </c>
      <c r="AQ38" s="4">
        <f t="shared" si="40"/>
        <v>4.11087386417331</v>
      </c>
      <c r="AR38" s="4">
        <f t="shared" si="41"/>
        <v>4.71849887129509</v>
      </c>
      <c r="AS38" s="4">
        <f t="shared" si="42"/>
        <v>4.76217393479776</v>
      </c>
      <c r="AT38" s="4">
        <f t="shared" ref="AT38:AT41" si="43">LN(O38)</f>
        <v>1.6094379124341</v>
      </c>
      <c r="AU38" s="4">
        <f t="shared" si="18"/>
        <v>6.23244801655052</v>
      </c>
      <c r="AV38" s="4">
        <f t="shared" si="35"/>
        <v>1.6094379124341</v>
      </c>
      <c r="AW38" s="4">
        <f t="shared" si="20"/>
        <v>6.27287700654617</v>
      </c>
      <c r="AX38" s="4">
        <f t="shared" si="21"/>
        <v>-2.07827462381691</v>
      </c>
    </row>
    <row r="39" spans="1:50">
      <c r="A39" s="1">
        <v>38</v>
      </c>
      <c r="B39" s="2">
        <v>0</v>
      </c>
      <c r="C39" s="2">
        <v>0</v>
      </c>
      <c r="D39" s="2">
        <v>0</v>
      </c>
      <c r="E39" s="3">
        <v>6.436941863</v>
      </c>
      <c r="F39" s="3">
        <v>7.385001322</v>
      </c>
      <c r="G39" s="1">
        <v>1</v>
      </c>
      <c r="H39" s="1">
        <v>1</v>
      </c>
      <c r="I39" s="4">
        <v>0</v>
      </c>
      <c r="J39" s="4">
        <v>2.01</v>
      </c>
      <c r="K39" s="7">
        <v>0.133860474832554</v>
      </c>
      <c r="L39" s="5">
        <v>9</v>
      </c>
      <c r="M39" s="5">
        <v>24</v>
      </c>
      <c r="N39" s="5">
        <v>201</v>
      </c>
      <c r="O39" s="5">
        <v>1</v>
      </c>
      <c r="P39" s="8">
        <v>3</v>
      </c>
      <c r="Q39" s="8">
        <v>29</v>
      </c>
      <c r="R39" s="5">
        <v>9</v>
      </c>
      <c r="S39" s="5">
        <v>30</v>
      </c>
      <c r="T39" s="5">
        <v>13</v>
      </c>
      <c r="U39" s="10">
        <v>96</v>
      </c>
      <c r="V39" s="11">
        <v>24.06636</v>
      </c>
      <c r="W39" s="3">
        <v>2.73161046551122</v>
      </c>
      <c r="X39" s="11">
        <v>114.72841</v>
      </c>
      <c r="Y39" s="11">
        <f t="shared" si="0"/>
        <v>0.209768094929582</v>
      </c>
      <c r="Z39" s="14">
        <f t="shared" si="1"/>
        <v>2.01</v>
      </c>
      <c r="AA39" s="14">
        <f t="shared" si="2"/>
        <v>0.96</v>
      </c>
      <c r="AB39" s="4">
        <f t="shared" si="3"/>
        <v>0.9</v>
      </c>
      <c r="AC39" s="4">
        <f t="shared" si="4"/>
        <v>0.9</v>
      </c>
      <c r="AD39" s="4">
        <f t="shared" si="5"/>
        <v>2.4</v>
      </c>
      <c r="AE39" s="4">
        <f t="shared" si="6"/>
        <v>1.86205356133791</v>
      </c>
      <c r="AF39" s="13">
        <v>189</v>
      </c>
      <c r="AG39" s="13">
        <v>0</v>
      </c>
      <c r="AH39" s="13">
        <v>7.85328697040798</v>
      </c>
      <c r="AI39" s="4">
        <f t="shared" si="7"/>
        <v>1.89</v>
      </c>
      <c r="AJ39" s="16">
        <f t="shared" si="8"/>
        <v>0</v>
      </c>
      <c r="AK39" s="17">
        <v>0</v>
      </c>
      <c r="AL39" s="4">
        <f t="shared" si="9"/>
        <v>0.39</v>
      </c>
      <c r="AM39" s="4">
        <f t="shared" si="10"/>
        <v>0.1</v>
      </c>
      <c r="AN39" s="4">
        <f t="shared" si="37"/>
        <v>2.19722457733622</v>
      </c>
      <c r="AO39" s="4">
        <f t="shared" si="38"/>
        <v>2.56494935746154</v>
      </c>
      <c r="AP39" s="4">
        <f t="shared" si="39"/>
        <v>2.19722457733622</v>
      </c>
      <c r="AQ39" s="4">
        <f t="shared" si="40"/>
        <v>3.40119738166216</v>
      </c>
      <c r="AR39" s="4">
        <f t="shared" si="41"/>
        <v>3.66356164612965</v>
      </c>
      <c r="AS39" s="4">
        <f t="shared" si="42"/>
        <v>3.68887945411394</v>
      </c>
      <c r="AT39" s="4">
        <f t="shared" si="43"/>
        <v>0</v>
      </c>
      <c r="AU39" s="4">
        <f t="shared" si="18"/>
        <v>5.30330490805908</v>
      </c>
      <c r="AV39" s="4">
        <f t="shared" si="35"/>
        <v>3.17805383034795</v>
      </c>
      <c r="AW39" s="4">
        <f t="shared" si="20"/>
        <v>5.36597601502185</v>
      </c>
      <c r="AX39" s="4">
        <f t="shared" si="21"/>
        <v>-1.56175266832321</v>
      </c>
    </row>
    <row r="40" spans="1:50">
      <c r="A40" s="1">
        <v>39</v>
      </c>
      <c r="B40" s="2">
        <v>2</v>
      </c>
      <c r="C40" s="2">
        <v>0</v>
      </c>
      <c r="D40" s="2">
        <v>0</v>
      </c>
      <c r="E40" s="3">
        <v>11.19195761</v>
      </c>
      <c r="F40" s="3">
        <v>2.537920454</v>
      </c>
      <c r="G40" s="1">
        <v>3</v>
      </c>
      <c r="H40" s="1">
        <v>1</v>
      </c>
      <c r="I40" s="4">
        <v>1</v>
      </c>
      <c r="J40" s="4">
        <v>1.33</v>
      </c>
      <c r="K40" s="7">
        <v>0.235408907293044</v>
      </c>
      <c r="L40" s="5">
        <v>6</v>
      </c>
      <c r="M40" s="5">
        <v>1</v>
      </c>
      <c r="N40" s="5">
        <v>133</v>
      </c>
      <c r="O40" s="5">
        <v>0</v>
      </c>
      <c r="P40" s="8">
        <v>0</v>
      </c>
      <c r="Q40" s="8">
        <v>9</v>
      </c>
      <c r="R40" s="5">
        <v>1</v>
      </c>
      <c r="S40" s="5">
        <v>21</v>
      </c>
      <c r="T40" s="5">
        <v>6</v>
      </c>
      <c r="U40" s="10">
        <v>124</v>
      </c>
      <c r="V40" s="11">
        <v>8.46359</v>
      </c>
      <c r="W40" s="3">
        <v>1.67488851749664</v>
      </c>
      <c r="X40" s="11">
        <v>22.67629</v>
      </c>
      <c r="Y40" s="11">
        <f t="shared" si="0"/>
        <v>0.373235216166313</v>
      </c>
      <c r="Z40" s="14">
        <f t="shared" si="1"/>
        <v>1.33</v>
      </c>
      <c r="AA40" s="14">
        <f t="shared" si="2"/>
        <v>1.24</v>
      </c>
      <c r="AB40" s="4">
        <f t="shared" si="3"/>
        <v>0.6</v>
      </c>
      <c r="AC40" s="4">
        <f t="shared" si="4"/>
        <v>0.1</v>
      </c>
      <c r="AD40" s="4">
        <f t="shared" si="5"/>
        <v>0.1</v>
      </c>
      <c r="AE40" s="4">
        <f t="shared" si="6"/>
        <v>2.4151954498292</v>
      </c>
      <c r="AF40" s="13">
        <v>199</v>
      </c>
      <c r="AG40" s="13">
        <v>2</v>
      </c>
      <c r="AH40" s="13">
        <v>23.5124755541146</v>
      </c>
      <c r="AI40" s="4">
        <f t="shared" si="7"/>
        <v>1.99</v>
      </c>
      <c r="AJ40" s="16">
        <f t="shared" si="8"/>
        <v>2</v>
      </c>
      <c r="AK40" s="17">
        <v>0</v>
      </c>
      <c r="AL40" s="4">
        <f t="shared" si="9"/>
        <v>0.22</v>
      </c>
      <c r="AM40" s="4">
        <f t="shared" si="10"/>
        <v>0.01</v>
      </c>
      <c r="AN40" s="4">
        <f t="shared" si="37"/>
        <v>1.79175946922805</v>
      </c>
      <c r="AO40" s="4">
        <f t="shared" si="38"/>
        <v>1.79175946922805</v>
      </c>
      <c r="AP40" s="4">
        <f t="shared" si="39"/>
        <v>0</v>
      </c>
      <c r="AQ40" s="4">
        <f t="shared" si="40"/>
        <v>3.04452243772342</v>
      </c>
      <c r="AR40" s="4">
        <f t="shared" si="41"/>
        <v>3.09104245335832</v>
      </c>
      <c r="AS40" s="4">
        <f t="shared" si="42"/>
        <v>3.09104245335832</v>
      </c>
      <c r="AT40" s="4">
        <f t="shared" ref="AT40:AT44" si="44">LN(0.00000000001)</f>
        <v>-25.3284360229345</v>
      </c>
      <c r="AU40" s="4">
        <f t="shared" si="18"/>
        <v>4.89034912822175</v>
      </c>
      <c r="AV40" s="4">
        <f t="shared" si="35"/>
        <v>0</v>
      </c>
      <c r="AW40" s="4">
        <f t="shared" si="20"/>
        <v>4.93447393313069</v>
      </c>
      <c r="AX40" s="4">
        <f t="shared" si="21"/>
        <v>-0.985546451742949</v>
      </c>
    </row>
    <row r="41" spans="1:50">
      <c r="A41" s="1">
        <v>40</v>
      </c>
      <c r="B41" s="2">
        <v>47</v>
      </c>
      <c r="C41" s="2">
        <v>0</v>
      </c>
      <c r="D41" s="2">
        <v>0</v>
      </c>
      <c r="E41" s="3">
        <v>18.64721075</v>
      </c>
      <c r="F41" s="3">
        <v>9.318108633</v>
      </c>
      <c r="G41" s="1">
        <v>4</v>
      </c>
      <c r="H41" s="1">
        <v>5</v>
      </c>
      <c r="I41" s="4">
        <v>1</v>
      </c>
      <c r="J41" s="4">
        <v>10.43</v>
      </c>
      <c r="K41" s="7">
        <v>1.47632036637153</v>
      </c>
      <c r="L41" s="5">
        <v>145</v>
      </c>
      <c r="M41" s="5">
        <v>2</v>
      </c>
      <c r="N41" s="5">
        <v>1043</v>
      </c>
      <c r="O41" s="5">
        <v>10</v>
      </c>
      <c r="P41" s="8">
        <v>20</v>
      </c>
      <c r="Q41" s="8">
        <v>62</v>
      </c>
      <c r="R41" s="5">
        <v>42</v>
      </c>
      <c r="S41" s="5">
        <v>152</v>
      </c>
      <c r="T41" s="5">
        <v>63</v>
      </c>
      <c r="U41" s="10">
        <v>551</v>
      </c>
      <c r="V41" s="11">
        <v>117.8351</v>
      </c>
      <c r="W41" s="3">
        <v>4.3009860334368</v>
      </c>
      <c r="X41" s="11">
        <v>49.97052</v>
      </c>
      <c r="Y41" s="11">
        <f t="shared" si="0"/>
        <v>2.3580923312385</v>
      </c>
      <c r="Z41" s="14">
        <f t="shared" si="1"/>
        <v>10.43</v>
      </c>
      <c r="AA41" s="14">
        <f t="shared" si="2"/>
        <v>5.51</v>
      </c>
      <c r="AB41" s="4">
        <f t="shared" si="3"/>
        <v>14.5</v>
      </c>
      <c r="AC41" s="4">
        <f t="shared" si="4"/>
        <v>4.2</v>
      </c>
      <c r="AD41" s="4">
        <f t="shared" si="5"/>
        <v>0.2</v>
      </c>
      <c r="AE41" s="4">
        <f t="shared" si="6"/>
        <v>2.92569657726421</v>
      </c>
      <c r="AF41" s="13">
        <v>2156</v>
      </c>
      <c r="AG41" s="13">
        <v>62</v>
      </c>
      <c r="AH41" s="13">
        <v>18.2967553810367</v>
      </c>
      <c r="AI41" s="4">
        <f t="shared" si="7"/>
        <v>21.56</v>
      </c>
      <c r="AJ41" s="16">
        <f t="shared" si="8"/>
        <v>62</v>
      </c>
      <c r="AK41" s="17">
        <v>0</v>
      </c>
      <c r="AL41" s="4">
        <f t="shared" si="9"/>
        <v>1.94</v>
      </c>
      <c r="AM41" s="4">
        <f t="shared" si="10"/>
        <v>0.52</v>
      </c>
      <c r="AN41" s="4">
        <f t="shared" si="37"/>
        <v>4.97673374242057</v>
      </c>
      <c r="AO41" s="4">
        <f t="shared" si="38"/>
        <v>4.14313472639153</v>
      </c>
      <c r="AP41" s="4">
        <f t="shared" si="39"/>
        <v>3.73766961828337</v>
      </c>
      <c r="AQ41" s="4">
        <f t="shared" si="40"/>
        <v>5.02388052084628</v>
      </c>
      <c r="AR41" s="4">
        <f t="shared" si="41"/>
        <v>5.26785815906333</v>
      </c>
      <c r="AS41" s="4">
        <f t="shared" si="42"/>
        <v>5.31811999384422</v>
      </c>
      <c r="AT41" s="4">
        <f t="shared" si="43"/>
        <v>2.30258509299405</v>
      </c>
      <c r="AU41" s="4">
        <f t="shared" si="18"/>
        <v>6.94985645500077</v>
      </c>
      <c r="AV41" s="4">
        <f t="shared" si="35"/>
        <v>0.693147180559945</v>
      </c>
      <c r="AW41" s="4">
        <f t="shared" si="20"/>
        <v>7.00850518208228</v>
      </c>
      <c r="AX41" s="4">
        <f t="shared" si="21"/>
        <v>0.857852957938274</v>
      </c>
    </row>
    <row r="42" spans="1:50">
      <c r="A42" s="1">
        <v>41</v>
      </c>
      <c r="B42" s="2">
        <v>7</v>
      </c>
      <c r="C42" s="2">
        <v>0</v>
      </c>
      <c r="D42" s="2">
        <v>0</v>
      </c>
      <c r="E42" s="3">
        <v>10.34810928</v>
      </c>
      <c r="F42" s="3">
        <v>8.123877774</v>
      </c>
      <c r="G42" s="1">
        <v>3</v>
      </c>
      <c r="H42" s="1">
        <v>0</v>
      </c>
      <c r="I42" s="4">
        <v>0</v>
      </c>
      <c r="J42" s="4">
        <v>1.75</v>
      </c>
      <c r="K42" s="7">
        <v>0.129418275331784</v>
      </c>
      <c r="L42" s="5">
        <v>4</v>
      </c>
      <c r="M42" s="5">
        <v>2</v>
      </c>
      <c r="N42" s="5">
        <v>175</v>
      </c>
      <c r="O42" s="5">
        <v>0</v>
      </c>
      <c r="P42" s="8">
        <v>4</v>
      </c>
      <c r="Q42" s="8">
        <v>14</v>
      </c>
      <c r="R42" s="5">
        <v>1</v>
      </c>
      <c r="S42" s="5">
        <v>20</v>
      </c>
      <c r="T42" s="5">
        <v>6</v>
      </c>
      <c r="U42" s="10">
        <v>68</v>
      </c>
      <c r="V42" s="11">
        <v>15.93916</v>
      </c>
      <c r="W42" s="3">
        <v>2.31846828462158</v>
      </c>
      <c r="X42" s="11">
        <v>78.50591</v>
      </c>
      <c r="Y42" s="11">
        <f t="shared" si="0"/>
        <v>0.203031338659726</v>
      </c>
      <c r="Z42" s="14">
        <f t="shared" si="1"/>
        <v>1.75</v>
      </c>
      <c r="AA42" s="14">
        <f t="shared" si="2"/>
        <v>0.68</v>
      </c>
      <c r="AB42" s="4">
        <f t="shared" si="3"/>
        <v>0.4</v>
      </c>
      <c r="AC42" s="4">
        <f t="shared" si="4"/>
        <v>0.1</v>
      </c>
      <c r="AD42" s="4">
        <f t="shared" si="5"/>
        <v>0.2</v>
      </c>
      <c r="AE42" s="4">
        <f t="shared" si="6"/>
        <v>2.3368038247628</v>
      </c>
      <c r="AF42" s="13">
        <v>591</v>
      </c>
      <c r="AG42" s="13">
        <v>61</v>
      </c>
      <c r="AH42" s="13">
        <v>37.0785002668899</v>
      </c>
      <c r="AI42" s="4">
        <f t="shared" si="7"/>
        <v>5.91</v>
      </c>
      <c r="AJ42" s="16">
        <f t="shared" si="8"/>
        <v>61</v>
      </c>
      <c r="AK42" s="17">
        <v>0</v>
      </c>
      <c r="AL42" s="4">
        <f t="shared" si="9"/>
        <v>0.21</v>
      </c>
      <c r="AM42" s="4">
        <f t="shared" si="10"/>
        <v>0.01</v>
      </c>
      <c r="AN42" s="4">
        <f t="shared" si="37"/>
        <v>1.38629436111989</v>
      </c>
      <c r="AO42" s="4">
        <f t="shared" si="38"/>
        <v>1.79175946922805</v>
      </c>
      <c r="AP42" s="4">
        <f t="shared" si="39"/>
        <v>0</v>
      </c>
      <c r="AQ42" s="4">
        <f t="shared" si="40"/>
        <v>2.99573227355399</v>
      </c>
      <c r="AR42" s="4">
        <f t="shared" si="41"/>
        <v>3.04452243772342</v>
      </c>
      <c r="AS42" s="4">
        <f t="shared" si="42"/>
        <v>3.04452243772342</v>
      </c>
      <c r="AT42" s="4">
        <f t="shared" si="44"/>
        <v>-25.3284360229345</v>
      </c>
      <c r="AU42" s="4">
        <f t="shared" si="18"/>
        <v>5.16478597392351</v>
      </c>
      <c r="AV42" s="4">
        <f t="shared" si="35"/>
        <v>0.693147180559945</v>
      </c>
      <c r="AW42" s="4">
        <f t="shared" si="20"/>
        <v>5.19849703126583</v>
      </c>
      <c r="AX42" s="4">
        <f t="shared" si="21"/>
        <v>-1.59439493422123</v>
      </c>
    </row>
    <row r="43" spans="1:50">
      <c r="A43" s="1">
        <v>42</v>
      </c>
      <c r="B43" s="2">
        <v>62</v>
      </c>
      <c r="C43" s="2">
        <v>0</v>
      </c>
      <c r="D43" s="2">
        <v>1</v>
      </c>
      <c r="E43" s="3">
        <v>17.69272855</v>
      </c>
      <c r="F43" s="3">
        <v>1.508769321</v>
      </c>
      <c r="G43" s="1">
        <v>0</v>
      </c>
      <c r="H43" s="1">
        <v>1</v>
      </c>
      <c r="I43" s="4">
        <v>0</v>
      </c>
      <c r="J43" s="4">
        <v>3.08</v>
      </c>
      <c r="K43" s="7">
        <v>1.25145187999068</v>
      </c>
      <c r="L43" s="5">
        <v>9</v>
      </c>
      <c r="M43" s="5">
        <v>10</v>
      </c>
      <c r="N43" s="5">
        <v>308</v>
      </c>
      <c r="O43" s="5">
        <v>5</v>
      </c>
      <c r="P43" s="8">
        <v>0</v>
      </c>
      <c r="Q43" s="8">
        <v>12</v>
      </c>
      <c r="R43" s="5">
        <v>16</v>
      </c>
      <c r="S43" s="5">
        <v>46</v>
      </c>
      <c r="T43" s="5">
        <v>25</v>
      </c>
      <c r="U43" s="10">
        <v>174</v>
      </c>
      <c r="V43" s="11">
        <v>16.4278</v>
      </c>
      <c r="W43" s="3">
        <v>2.36761512793432</v>
      </c>
      <c r="X43" s="11">
        <v>8.52762</v>
      </c>
      <c r="Y43" s="11">
        <f t="shared" si="0"/>
        <v>1.92642261263987</v>
      </c>
      <c r="Z43" s="14">
        <f t="shared" si="1"/>
        <v>3.08</v>
      </c>
      <c r="AA43" s="14">
        <f t="shared" si="2"/>
        <v>1.74</v>
      </c>
      <c r="AB43" s="4">
        <f t="shared" si="3"/>
        <v>0.9</v>
      </c>
      <c r="AC43" s="4">
        <f t="shared" si="4"/>
        <v>1.6</v>
      </c>
      <c r="AD43" s="4">
        <f t="shared" si="5"/>
        <v>1</v>
      </c>
      <c r="AE43" s="4">
        <f t="shared" si="6"/>
        <v>2.87315373878743</v>
      </c>
      <c r="AF43" s="13">
        <v>219</v>
      </c>
      <c r="AG43" s="13">
        <v>12</v>
      </c>
      <c r="AH43" s="13">
        <v>13.3310613172927</v>
      </c>
      <c r="AI43" s="4">
        <f t="shared" si="7"/>
        <v>2.19</v>
      </c>
      <c r="AJ43" s="16">
        <f t="shared" si="8"/>
        <v>12</v>
      </c>
      <c r="AK43" s="17">
        <v>0</v>
      </c>
      <c r="AL43" s="4">
        <f t="shared" si="9"/>
        <v>0.62</v>
      </c>
      <c r="AM43" s="4">
        <f t="shared" si="10"/>
        <v>0.21</v>
      </c>
      <c r="AN43" s="4">
        <f t="shared" si="37"/>
        <v>2.19722457733622</v>
      </c>
      <c r="AO43" s="4">
        <f t="shared" si="38"/>
        <v>3.2188758248682</v>
      </c>
      <c r="AP43" s="4">
        <f t="shared" si="39"/>
        <v>2.77258872223978</v>
      </c>
      <c r="AQ43" s="4">
        <f t="shared" si="40"/>
        <v>3.82864139648909</v>
      </c>
      <c r="AR43" s="4">
        <f t="shared" si="41"/>
        <v>4.12713438504509</v>
      </c>
      <c r="AS43" s="4">
        <f t="shared" si="42"/>
        <v>4.20469261939097</v>
      </c>
      <c r="AT43" s="4">
        <f t="shared" ref="AT43:AT52" si="45">LN(O43)</f>
        <v>1.6094379124341</v>
      </c>
      <c r="AU43" s="4">
        <f t="shared" si="18"/>
        <v>5.73009978297357</v>
      </c>
      <c r="AV43" s="4">
        <f t="shared" si="35"/>
        <v>2.30258509299405</v>
      </c>
      <c r="AW43" s="4">
        <f t="shared" si="20"/>
        <v>5.80814248998044</v>
      </c>
      <c r="AX43" s="4">
        <f t="shared" si="21"/>
        <v>0.65566471435244</v>
      </c>
    </row>
    <row r="44" spans="1:50">
      <c r="A44" s="1">
        <v>43</v>
      </c>
      <c r="B44" s="2">
        <v>43</v>
      </c>
      <c r="C44" s="2">
        <v>0</v>
      </c>
      <c r="D44" s="2">
        <v>0</v>
      </c>
      <c r="E44" s="3">
        <v>6.591483487</v>
      </c>
      <c r="F44" s="3">
        <v>3.242796492</v>
      </c>
      <c r="G44" s="1">
        <v>0</v>
      </c>
      <c r="H44" s="1">
        <v>1</v>
      </c>
      <c r="I44" s="4">
        <v>0</v>
      </c>
      <c r="J44" s="4">
        <v>1.48</v>
      </c>
      <c r="K44" s="7">
        <v>0.110169850584465</v>
      </c>
      <c r="L44" s="5">
        <v>0</v>
      </c>
      <c r="M44" s="5">
        <v>0</v>
      </c>
      <c r="N44" s="5">
        <v>148</v>
      </c>
      <c r="O44" s="5">
        <v>0</v>
      </c>
      <c r="P44" s="8">
        <v>3</v>
      </c>
      <c r="Q44" s="8">
        <v>14</v>
      </c>
      <c r="R44" s="5">
        <v>22</v>
      </c>
      <c r="S44" s="5">
        <v>27</v>
      </c>
      <c r="T44" s="5">
        <v>2</v>
      </c>
      <c r="U44" s="10">
        <v>40</v>
      </c>
      <c r="V44" s="11">
        <v>10.5054</v>
      </c>
      <c r="W44" s="3">
        <v>1.69009581545155</v>
      </c>
      <c r="X44" s="11">
        <v>49.19676</v>
      </c>
      <c r="Y44" s="11">
        <f t="shared" si="0"/>
        <v>0.21353845253224</v>
      </c>
      <c r="Z44" s="14">
        <f t="shared" si="1"/>
        <v>1.48</v>
      </c>
      <c r="AA44" s="14">
        <f t="shared" si="2"/>
        <v>0.4</v>
      </c>
      <c r="AB44" s="4">
        <f t="shared" si="3"/>
        <v>0</v>
      </c>
      <c r="AC44" s="4">
        <f t="shared" si="4"/>
        <v>2.2</v>
      </c>
      <c r="AD44" s="4">
        <f t="shared" si="5"/>
        <v>0</v>
      </c>
      <c r="AE44" s="4">
        <f t="shared" si="6"/>
        <v>1.88577843501666</v>
      </c>
      <c r="AF44" s="13">
        <v>382</v>
      </c>
      <c r="AG44" s="13">
        <v>0</v>
      </c>
      <c r="AH44" s="13">
        <v>36.3622517943153</v>
      </c>
      <c r="AI44" s="4">
        <f t="shared" si="7"/>
        <v>3.82</v>
      </c>
      <c r="AJ44" s="16">
        <f t="shared" si="8"/>
        <v>0</v>
      </c>
      <c r="AK44" s="17">
        <v>0</v>
      </c>
      <c r="AL44" s="4">
        <f t="shared" si="9"/>
        <v>0.49</v>
      </c>
      <c r="AM44" s="4">
        <f t="shared" si="10"/>
        <v>0.22</v>
      </c>
      <c r="AN44" s="4">
        <f>LN(0.00000000001)</f>
        <v>-25.3284360229345</v>
      </c>
      <c r="AO44" s="4">
        <f t="shared" si="38"/>
        <v>0.693147180559945</v>
      </c>
      <c r="AP44" s="4">
        <f t="shared" si="39"/>
        <v>3.09104245335832</v>
      </c>
      <c r="AQ44" s="4">
        <f t="shared" si="40"/>
        <v>3.29583686600433</v>
      </c>
      <c r="AR44" s="4">
        <f t="shared" si="41"/>
        <v>3.89182029811063</v>
      </c>
      <c r="AS44" s="4">
        <f t="shared" si="42"/>
        <v>3.89182029811063</v>
      </c>
      <c r="AT44" s="4">
        <f t="shared" si="44"/>
        <v>-25.3284360229345</v>
      </c>
      <c r="AU44" s="4">
        <f t="shared" si="18"/>
        <v>4.99721227376412</v>
      </c>
      <c r="AV44" s="4">
        <f>LN(0.00000000001)</f>
        <v>-25.3284360229345</v>
      </c>
      <c r="AW44" s="4">
        <f t="shared" si="20"/>
        <v>5.01063529409626</v>
      </c>
      <c r="AX44" s="4">
        <f t="shared" si="21"/>
        <v>-1.54393835699309</v>
      </c>
    </row>
    <row r="45" spans="1:50">
      <c r="A45" s="1">
        <v>44</v>
      </c>
      <c r="B45" s="2">
        <v>23</v>
      </c>
      <c r="C45" s="2">
        <v>0</v>
      </c>
      <c r="D45" s="2">
        <v>0</v>
      </c>
      <c r="E45" s="3">
        <v>8.56265686</v>
      </c>
      <c r="F45" s="3">
        <v>2.596965654</v>
      </c>
      <c r="G45" s="1">
        <v>1</v>
      </c>
      <c r="H45" s="1">
        <v>4</v>
      </c>
      <c r="I45" s="4">
        <v>1</v>
      </c>
      <c r="J45" s="4">
        <v>3.71</v>
      </c>
      <c r="K45" s="7">
        <v>0.115246247008192</v>
      </c>
      <c r="L45" s="5">
        <v>2</v>
      </c>
      <c r="M45" s="5">
        <v>12</v>
      </c>
      <c r="N45" s="5">
        <v>371</v>
      </c>
      <c r="O45" s="5">
        <v>13</v>
      </c>
      <c r="P45" s="8">
        <v>7</v>
      </c>
      <c r="Q45" s="8">
        <v>8</v>
      </c>
      <c r="R45" s="5">
        <v>104</v>
      </c>
      <c r="S45" s="5">
        <v>35</v>
      </c>
      <c r="T45" s="5">
        <v>12</v>
      </c>
      <c r="U45" s="10">
        <v>195</v>
      </c>
      <c r="V45" s="11">
        <v>7.64657</v>
      </c>
      <c r="W45" s="3">
        <v>1.25141920891187</v>
      </c>
      <c r="X45" s="11">
        <v>30.32897</v>
      </c>
      <c r="Y45" s="11">
        <f t="shared" si="0"/>
        <v>0.252120991909715</v>
      </c>
      <c r="Z45" s="14">
        <f t="shared" si="1"/>
        <v>3.71</v>
      </c>
      <c r="AA45" s="14">
        <f t="shared" si="2"/>
        <v>1.95</v>
      </c>
      <c r="AB45" s="4">
        <f t="shared" si="3"/>
        <v>0.2</v>
      </c>
      <c r="AC45" s="4">
        <f t="shared" si="4"/>
        <v>10.4</v>
      </c>
      <c r="AD45" s="4">
        <f t="shared" si="5"/>
        <v>1.2</v>
      </c>
      <c r="AE45" s="4">
        <f t="shared" si="6"/>
        <v>2.1474105228366</v>
      </c>
      <c r="AF45" s="13">
        <v>332</v>
      </c>
      <c r="AG45" s="13">
        <v>50</v>
      </c>
      <c r="AH45" s="13">
        <v>43.4181713940162</v>
      </c>
      <c r="AI45" s="4">
        <f t="shared" si="7"/>
        <v>3.32</v>
      </c>
      <c r="AJ45" s="16">
        <f t="shared" si="8"/>
        <v>50</v>
      </c>
      <c r="AK45" s="17">
        <v>0</v>
      </c>
      <c r="AL45" s="4">
        <f t="shared" si="9"/>
        <v>1.39</v>
      </c>
      <c r="AM45" s="4">
        <f t="shared" si="10"/>
        <v>1.17</v>
      </c>
      <c r="AN45" s="4">
        <f t="shared" ref="AN45:AN52" si="46">LN(L45)</f>
        <v>0.693147180559945</v>
      </c>
      <c r="AO45" s="4">
        <f t="shared" si="38"/>
        <v>2.484906649788</v>
      </c>
      <c r="AP45" s="4">
        <f t="shared" si="39"/>
        <v>4.64439089914137</v>
      </c>
      <c r="AQ45" s="4">
        <f t="shared" si="40"/>
        <v>3.55534806148941</v>
      </c>
      <c r="AR45" s="4">
        <f t="shared" si="41"/>
        <v>4.93447393313069</v>
      </c>
      <c r="AS45" s="4">
        <f t="shared" si="42"/>
        <v>5.02388052084628</v>
      </c>
      <c r="AT45" s="4">
        <f t="shared" si="45"/>
        <v>2.56494935746154</v>
      </c>
      <c r="AU45" s="4">
        <f t="shared" si="18"/>
        <v>5.91620206260744</v>
      </c>
      <c r="AV45" s="4">
        <f t="shared" ref="AV45:AV52" si="47">LN(M45)</f>
        <v>2.484906649788</v>
      </c>
      <c r="AW45" s="4">
        <f t="shared" si="20"/>
        <v>5.94803498918065</v>
      </c>
      <c r="AX45" s="4">
        <f t="shared" si="21"/>
        <v>-1.37784618006877</v>
      </c>
    </row>
    <row r="46" spans="1:50">
      <c r="A46" s="1">
        <v>45</v>
      </c>
      <c r="B46" s="2">
        <v>18</v>
      </c>
      <c r="C46" s="2">
        <v>0</v>
      </c>
      <c r="D46" s="2">
        <v>0</v>
      </c>
      <c r="E46" s="3">
        <v>4.625510614</v>
      </c>
      <c r="F46" s="3">
        <v>6.974443905</v>
      </c>
      <c r="G46" s="1">
        <v>2</v>
      </c>
      <c r="H46" s="1">
        <v>0</v>
      </c>
      <c r="I46" s="4">
        <v>0</v>
      </c>
      <c r="J46" s="4">
        <v>2.93</v>
      </c>
      <c r="K46" s="7">
        <v>0.0253677258564764</v>
      </c>
      <c r="L46" s="5">
        <v>16</v>
      </c>
      <c r="M46" s="5">
        <v>34</v>
      </c>
      <c r="N46" s="5">
        <v>293</v>
      </c>
      <c r="O46" s="5">
        <v>23</v>
      </c>
      <c r="P46" s="8">
        <v>12</v>
      </c>
      <c r="Q46" s="8">
        <v>31</v>
      </c>
      <c r="R46" s="5">
        <v>79</v>
      </c>
      <c r="S46" s="5">
        <v>41</v>
      </c>
      <c r="T46" s="5">
        <v>31</v>
      </c>
      <c r="U46" s="10">
        <v>195</v>
      </c>
      <c r="V46" s="11">
        <v>7.1493</v>
      </c>
      <c r="W46" s="3">
        <v>1.3415584672785</v>
      </c>
      <c r="X46" s="11">
        <v>150.78214</v>
      </c>
      <c r="Y46" s="11">
        <f t="shared" si="0"/>
        <v>0.0474147667621643</v>
      </c>
      <c r="Z46" s="14">
        <f t="shared" si="1"/>
        <v>2.93</v>
      </c>
      <c r="AA46" s="14">
        <f t="shared" si="2"/>
        <v>1.95</v>
      </c>
      <c r="AB46" s="4">
        <f t="shared" si="3"/>
        <v>1.6</v>
      </c>
      <c r="AC46" s="4">
        <f t="shared" si="4"/>
        <v>7.9</v>
      </c>
      <c r="AD46" s="4">
        <f t="shared" si="5"/>
        <v>3.4</v>
      </c>
      <c r="AE46" s="4">
        <f t="shared" si="6"/>
        <v>1.53158676789745</v>
      </c>
      <c r="AF46" s="13">
        <v>642</v>
      </c>
      <c r="AG46" s="13">
        <v>11</v>
      </c>
      <c r="AH46" s="13">
        <v>89.7990013008266</v>
      </c>
      <c r="AI46" s="4">
        <f t="shared" si="7"/>
        <v>6.42</v>
      </c>
      <c r="AJ46" s="16">
        <f t="shared" si="8"/>
        <v>11</v>
      </c>
      <c r="AK46" s="17">
        <v>0</v>
      </c>
      <c r="AL46" s="4">
        <f t="shared" si="9"/>
        <v>1.2</v>
      </c>
      <c r="AM46" s="4">
        <f t="shared" si="10"/>
        <v>1.02</v>
      </c>
      <c r="AN46" s="4">
        <f t="shared" si="46"/>
        <v>2.77258872223978</v>
      </c>
      <c r="AO46" s="4">
        <f t="shared" si="38"/>
        <v>3.43398720448515</v>
      </c>
      <c r="AP46" s="4">
        <f t="shared" si="39"/>
        <v>4.36944785246702</v>
      </c>
      <c r="AQ46" s="4">
        <f t="shared" si="40"/>
        <v>3.71357206670431</v>
      </c>
      <c r="AR46" s="4">
        <f t="shared" si="41"/>
        <v>4.78749174278205</v>
      </c>
      <c r="AS46" s="4">
        <f t="shared" si="42"/>
        <v>4.96284463025991</v>
      </c>
      <c r="AT46" s="4">
        <f t="shared" si="45"/>
        <v>3.13549421592915</v>
      </c>
      <c r="AU46" s="4">
        <f t="shared" si="18"/>
        <v>5.68017260901707</v>
      </c>
      <c r="AV46" s="4">
        <f t="shared" si="47"/>
        <v>3.52636052461616</v>
      </c>
      <c r="AW46" s="4">
        <f t="shared" si="20"/>
        <v>5.78074351579233</v>
      </c>
      <c r="AX46" s="4">
        <f t="shared" si="21"/>
        <v>-3.04882156373132</v>
      </c>
    </row>
    <row r="47" spans="1:50">
      <c r="A47" s="1">
        <v>46</v>
      </c>
      <c r="B47" s="2">
        <v>2</v>
      </c>
      <c r="C47" s="2">
        <v>0</v>
      </c>
      <c r="D47" s="2">
        <v>0</v>
      </c>
      <c r="E47" s="3">
        <v>17.5076465</v>
      </c>
      <c r="F47" s="3">
        <v>1.944095454</v>
      </c>
      <c r="G47" s="1">
        <v>2</v>
      </c>
      <c r="H47" s="1">
        <v>0</v>
      </c>
      <c r="I47" s="4">
        <v>0</v>
      </c>
      <c r="J47" s="4">
        <v>6.87</v>
      </c>
      <c r="K47" s="7">
        <v>0.290212815898858</v>
      </c>
      <c r="L47" s="5">
        <v>13</v>
      </c>
      <c r="M47" s="5">
        <v>1</v>
      </c>
      <c r="N47" s="5">
        <v>687</v>
      </c>
      <c r="O47" s="5">
        <v>4</v>
      </c>
      <c r="P47" s="8">
        <v>2</v>
      </c>
      <c r="Q47" s="8">
        <v>8</v>
      </c>
      <c r="R47" s="5">
        <v>5</v>
      </c>
      <c r="S47" s="5">
        <v>98</v>
      </c>
      <c r="T47" s="5">
        <v>26</v>
      </c>
      <c r="U47" s="10">
        <v>266</v>
      </c>
      <c r="V47" s="11">
        <v>5.04846</v>
      </c>
      <c r="W47" s="3">
        <v>1.17018848715733</v>
      </c>
      <c r="X47" s="11">
        <v>11.10426</v>
      </c>
      <c r="Y47" s="11">
        <f t="shared" si="0"/>
        <v>0.454641732092008</v>
      </c>
      <c r="Z47" s="14">
        <f t="shared" si="1"/>
        <v>6.87</v>
      </c>
      <c r="AA47" s="14">
        <f t="shared" si="2"/>
        <v>2.66</v>
      </c>
      <c r="AB47" s="4">
        <f t="shared" si="3"/>
        <v>1.3</v>
      </c>
      <c r="AC47" s="4">
        <f t="shared" si="4"/>
        <v>0.5</v>
      </c>
      <c r="AD47" s="4">
        <f t="shared" si="5"/>
        <v>0.1</v>
      </c>
      <c r="AE47" s="4">
        <f t="shared" si="6"/>
        <v>2.86263772835488</v>
      </c>
      <c r="AF47" s="13">
        <v>192</v>
      </c>
      <c r="AG47" s="13">
        <v>0</v>
      </c>
      <c r="AH47" s="13">
        <v>38.03142980745</v>
      </c>
      <c r="AI47" s="4">
        <f t="shared" si="7"/>
        <v>1.92</v>
      </c>
      <c r="AJ47" s="16">
        <f t="shared" si="8"/>
        <v>0</v>
      </c>
      <c r="AK47" s="17">
        <v>0</v>
      </c>
      <c r="AL47" s="4">
        <f t="shared" si="9"/>
        <v>1.03</v>
      </c>
      <c r="AM47" s="4">
        <f t="shared" si="10"/>
        <v>0.09</v>
      </c>
      <c r="AN47" s="4">
        <f t="shared" si="46"/>
        <v>2.56494935746154</v>
      </c>
      <c r="AO47" s="4">
        <f t="shared" si="38"/>
        <v>3.25809653802148</v>
      </c>
      <c r="AP47" s="4">
        <f t="shared" si="39"/>
        <v>1.6094379124341</v>
      </c>
      <c r="AQ47" s="4">
        <f t="shared" si="40"/>
        <v>4.58496747867057</v>
      </c>
      <c r="AR47" s="4">
        <f t="shared" si="41"/>
        <v>4.63472898822964</v>
      </c>
      <c r="AS47" s="4">
        <f t="shared" si="42"/>
        <v>4.67282883446191</v>
      </c>
      <c r="AT47" s="4">
        <f t="shared" si="45"/>
        <v>1.38629436111989</v>
      </c>
      <c r="AU47" s="4">
        <f t="shared" si="18"/>
        <v>6.53233429222235</v>
      </c>
      <c r="AV47" s="4">
        <f t="shared" si="47"/>
        <v>0</v>
      </c>
      <c r="AW47" s="4">
        <f t="shared" si="20"/>
        <v>6.5694814204143</v>
      </c>
      <c r="AX47" s="4">
        <f t="shared" si="21"/>
        <v>-0.788245572190551</v>
      </c>
    </row>
    <row r="48" spans="1:50">
      <c r="A48" s="1">
        <v>47</v>
      </c>
      <c r="B48" s="2">
        <v>9</v>
      </c>
      <c r="C48" s="2">
        <v>0</v>
      </c>
      <c r="D48" s="2">
        <v>1</v>
      </c>
      <c r="E48" s="3">
        <v>14.47988645</v>
      </c>
      <c r="F48" s="3">
        <v>3.887232212</v>
      </c>
      <c r="G48" s="1">
        <v>3</v>
      </c>
      <c r="H48" s="1">
        <v>1</v>
      </c>
      <c r="I48" s="4">
        <v>0</v>
      </c>
      <c r="J48" s="4">
        <v>14.64</v>
      </c>
      <c r="K48" s="7">
        <v>0.157291268376915</v>
      </c>
      <c r="L48" s="5">
        <v>23</v>
      </c>
      <c r="M48" s="5">
        <v>30</v>
      </c>
      <c r="N48" s="5">
        <v>1464</v>
      </c>
      <c r="O48" s="5">
        <v>24</v>
      </c>
      <c r="P48" s="8">
        <v>1</v>
      </c>
      <c r="Q48" s="8">
        <v>14</v>
      </c>
      <c r="R48" s="5">
        <v>71</v>
      </c>
      <c r="S48" s="5">
        <v>148</v>
      </c>
      <c r="T48" s="5">
        <v>75</v>
      </c>
      <c r="U48" s="10">
        <v>257</v>
      </c>
      <c r="V48" s="11">
        <v>6.82986</v>
      </c>
      <c r="W48" s="3">
        <v>1.44045105207185</v>
      </c>
      <c r="X48" s="11">
        <v>26.84574</v>
      </c>
      <c r="Y48" s="11">
        <f t="shared" si="0"/>
        <v>0.254411314420835</v>
      </c>
      <c r="Z48" s="14">
        <f t="shared" si="1"/>
        <v>14.64</v>
      </c>
      <c r="AA48" s="14">
        <f t="shared" si="2"/>
        <v>2.57</v>
      </c>
      <c r="AB48" s="4">
        <f t="shared" si="3"/>
        <v>2.3</v>
      </c>
      <c r="AC48" s="4">
        <f t="shared" si="4"/>
        <v>7.1</v>
      </c>
      <c r="AD48" s="4">
        <f t="shared" si="5"/>
        <v>3</v>
      </c>
      <c r="AE48" s="4">
        <f t="shared" si="6"/>
        <v>2.67276054507599</v>
      </c>
      <c r="AF48" s="13">
        <v>271</v>
      </c>
      <c r="AG48" s="13">
        <v>56</v>
      </c>
      <c r="AH48" s="13">
        <v>39.6787282191601</v>
      </c>
      <c r="AI48" s="4">
        <f t="shared" si="7"/>
        <v>2.71</v>
      </c>
      <c r="AJ48" s="16">
        <f t="shared" si="8"/>
        <v>56</v>
      </c>
      <c r="AK48" s="17">
        <v>0</v>
      </c>
      <c r="AL48" s="4">
        <f t="shared" si="9"/>
        <v>2.19</v>
      </c>
      <c r="AM48" s="4">
        <f t="shared" si="10"/>
        <v>0.95</v>
      </c>
      <c r="AN48" s="4">
        <f t="shared" si="46"/>
        <v>3.13549421592915</v>
      </c>
      <c r="AO48" s="4">
        <f t="shared" si="38"/>
        <v>4.31748811353631</v>
      </c>
      <c r="AP48" s="4">
        <f t="shared" si="39"/>
        <v>4.26267987704132</v>
      </c>
      <c r="AQ48" s="4">
        <f t="shared" si="40"/>
        <v>4.99721227376412</v>
      </c>
      <c r="AR48" s="4">
        <f t="shared" si="41"/>
        <v>5.3890717298165</v>
      </c>
      <c r="AS48" s="4">
        <f t="shared" si="42"/>
        <v>5.49306144334055</v>
      </c>
      <c r="AT48" s="4">
        <f t="shared" si="45"/>
        <v>3.17805383034795</v>
      </c>
      <c r="AU48" s="4">
        <f t="shared" si="18"/>
        <v>7.28892769452126</v>
      </c>
      <c r="AV48" s="4">
        <f t="shared" si="47"/>
        <v>3.40119738166216</v>
      </c>
      <c r="AW48" s="4">
        <f t="shared" si="20"/>
        <v>7.33888813383888</v>
      </c>
      <c r="AX48" s="4">
        <f t="shared" si="21"/>
        <v>-1.36880297358048</v>
      </c>
    </row>
    <row r="49" spans="1:50">
      <c r="A49" s="1">
        <v>48</v>
      </c>
      <c r="B49" s="2">
        <v>6</v>
      </c>
      <c r="C49" s="2">
        <v>0</v>
      </c>
      <c r="D49" s="2">
        <v>0</v>
      </c>
      <c r="E49" s="3">
        <v>7.572510824</v>
      </c>
      <c r="F49" s="3">
        <v>5.134429567</v>
      </c>
      <c r="G49" s="1">
        <v>1</v>
      </c>
      <c r="H49" s="1">
        <v>0</v>
      </c>
      <c r="I49" s="4">
        <v>0</v>
      </c>
      <c r="J49" s="4">
        <v>4.64</v>
      </c>
      <c r="K49" s="7">
        <v>0.110759721792406</v>
      </c>
      <c r="L49" s="5">
        <v>1</v>
      </c>
      <c r="M49" s="5">
        <v>2</v>
      </c>
      <c r="N49" s="5">
        <v>464</v>
      </c>
      <c r="O49" s="5">
        <v>5</v>
      </c>
      <c r="P49" s="8">
        <v>13</v>
      </c>
      <c r="Q49" s="8">
        <v>15</v>
      </c>
      <c r="R49" s="5">
        <v>6</v>
      </c>
      <c r="S49" s="5">
        <v>89</v>
      </c>
      <c r="T49" s="5">
        <v>32</v>
      </c>
      <c r="U49" s="10">
        <v>197</v>
      </c>
      <c r="V49" s="11">
        <v>11.69875</v>
      </c>
      <c r="W49" s="3">
        <v>2.01622215010816</v>
      </c>
      <c r="X49" s="11">
        <v>67.80353</v>
      </c>
      <c r="Y49" s="11">
        <f t="shared" si="0"/>
        <v>0.172538951880529</v>
      </c>
      <c r="Z49" s="14">
        <f t="shared" si="1"/>
        <v>4.64</v>
      </c>
      <c r="AA49" s="14">
        <f t="shared" si="2"/>
        <v>1.97</v>
      </c>
      <c r="AB49" s="4">
        <f t="shared" si="3"/>
        <v>0.1</v>
      </c>
      <c r="AC49" s="4">
        <f t="shared" si="4"/>
        <v>0.6</v>
      </c>
      <c r="AD49" s="4">
        <f t="shared" si="5"/>
        <v>0.2</v>
      </c>
      <c r="AE49" s="4">
        <f t="shared" si="6"/>
        <v>2.02452469330087</v>
      </c>
      <c r="AF49" s="13">
        <v>456</v>
      </c>
      <c r="AG49" s="13">
        <v>7</v>
      </c>
      <c r="AH49" s="13">
        <v>38.9785166828051</v>
      </c>
      <c r="AI49" s="4">
        <f t="shared" si="7"/>
        <v>4.56</v>
      </c>
      <c r="AJ49" s="16">
        <f t="shared" si="8"/>
        <v>7</v>
      </c>
      <c r="AK49" s="17">
        <v>0</v>
      </c>
      <c r="AL49" s="4">
        <f t="shared" si="9"/>
        <v>0.95</v>
      </c>
      <c r="AM49" s="4">
        <f t="shared" si="10"/>
        <v>0.11</v>
      </c>
      <c r="AN49" s="4">
        <f t="shared" si="46"/>
        <v>0</v>
      </c>
      <c r="AO49" s="4">
        <f t="shared" si="38"/>
        <v>3.46573590279973</v>
      </c>
      <c r="AP49" s="4">
        <f t="shared" si="39"/>
        <v>1.79175946922805</v>
      </c>
      <c r="AQ49" s="4">
        <f t="shared" si="40"/>
        <v>4.48863636973214</v>
      </c>
      <c r="AR49" s="4">
        <f t="shared" si="41"/>
        <v>4.55387689160054</v>
      </c>
      <c r="AS49" s="4">
        <f t="shared" si="42"/>
        <v>4.60517018598809</v>
      </c>
      <c r="AT49" s="4">
        <f t="shared" si="45"/>
        <v>1.6094379124341</v>
      </c>
      <c r="AU49" s="4">
        <f t="shared" si="18"/>
        <v>6.13988455222626</v>
      </c>
      <c r="AV49" s="4">
        <f t="shared" si="47"/>
        <v>0.693147180559945</v>
      </c>
      <c r="AW49" s="4">
        <f t="shared" si="20"/>
        <v>6.20657592672493</v>
      </c>
      <c r="AX49" s="4">
        <f t="shared" si="21"/>
        <v>-1.75713225999845</v>
      </c>
    </row>
    <row r="50" spans="1:50">
      <c r="A50" s="1">
        <v>49</v>
      </c>
      <c r="B50" s="2">
        <v>0</v>
      </c>
      <c r="C50" s="2">
        <v>0</v>
      </c>
      <c r="D50" s="2">
        <v>0</v>
      </c>
      <c r="E50" s="3">
        <v>6.608107189</v>
      </c>
      <c r="F50" s="3">
        <v>5.292139886</v>
      </c>
      <c r="G50" s="1">
        <v>0</v>
      </c>
      <c r="H50" s="1">
        <v>0</v>
      </c>
      <c r="I50" s="4">
        <v>0</v>
      </c>
      <c r="J50" s="4">
        <v>10.43</v>
      </c>
      <c r="K50" s="7">
        <v>0.0677388002988395</v>
      </c>
      <c r="L50" s="5">
        <v>10</v>
      </c>
      <c r="M50" s="5">
        <v>83</v>
      </c>
      <c r="N50" s="5">
        <v>1043</v>
      </c>
      <c r="O50" s="5">
        <v>13</v>
      </c>
      <c r="P50" s="8">
        <v>6</v>
      </c>
      <c r="Q50" s="8">
        <v>7</v>
      </c>
      <c r="R50" s="5">
        <v>22</v>
      </c>
      <c r="S50" s="5">
        <v>231</v>
      </c>
      <c r="T50" s="5">
        <v>58</v>
      </c>
      <c r="U50" s="10">
        <v>903</v>
      </c>
      <c r="V50" s="11">
        <v>8.49844</v>
      </c>
      <c r="W50" s="3">
        <v>1.69099946607691</v>
      </c>
      <c r="X50" s="11">
        <v>80.08556</v>
      </c>
      <c r="Y50" s="11">
        <f t="shared" si="0"/>
        <v>0.106117007860094</v>
      </c>
      <c r="Z50" s="14">
        <f t="shared" si="1"/>
        <v>10.43</v>
      </c>
      <c r="AA50" s="14">
        <f t="shared" si="2"/>
        <v>9.03</v>
      </c>
      <c r="AB50" s="4">
        <f t="shared" si="3"/>
        <v>1</v>
      </c>
      <c r="AC50" s="4">
        <f t="shared" si="4"/>
        <v>2.2</v>
      </c>
      <c r="AD50" s="4">
        <f t="shared" si="5"/>
        <v>8.3</v>
      </c>
      <c r="AE50" s="4">
        <f t="shared" si="6"/>
        <v>1.88829725718276</v>
      </c>
      <c r="AF50" s="13">
        <v>522</v>
      </c>
      <c r="AG50" s="13">
        <v>10</v>
      </c>
      <c r="AH50" s="13">
        <v>61.423008729598</v>
      </c>
      <c r="AI50" s="4">
        <f t="shared" si="7"/>
        <v>5.22</v>
      </c>
      <c r="AJ50" s="16">
        <f t="shared" si="8"/>
        <v>10</v>
      </c>
      <c r="AK50" s="17">
        <v>0</v>
      </c>
      <c r="AL50" s="4">
        <f t="shared" si="9"/>
        <v>2.53</v>
      </c>
      <c r="AM50" s="4">
        <f t="shared" si="10"/>
        <v>0.35</v>
      </c>
      <c r="AN50" s="4">
        <f t="shared" si="46"/>
        <v>2.30258509299405</v>
      </c>
      <c r="AO50" s="4">
        <f t="shared" si="38"/>
        <v>4.06044301054642</v>
      </c>
      <c r="AP50" s="4">
        <f t="shared" si="39"/>
        <v>3.09104245335832</v>
      </c>
      <c r="AQ50" s="4">
        <f t="shared" si="40"/>
        <v>5.44241771052179</v>
      </c>
      <c r="AR50" s="4">
        <f t="shared" si="41"/>
        <v>5.53338948872752</v>
      </c>
      <c r="AS50" s="4">
        <f t="shared" si="42"/>
        <v>5.5834963087817</v>
      </c>
      <c r="AT50" s="4">
        <f t="shared" si="45"/>
        <v>2.56494935746154</v>
      </c>
      <c r="AU50" s="4">
        <f t="shared" si="18"/>
        <v>6.94985645500077</v>
      </c>
      <c r="AV50" s="4">
        <f t="shared" si="47"/>
        <v>4.4188406077966</v>
      </c>
      <c r="AW50" s="4">
        <f t="shared" si="20"/>
        <v>7.00397413672268</v>
      </c>
      <c r="AX50" s="4">
        <f t="shared" si="21"/>
        <v>-2.24321294592528</v>
      </c>
    </row>
    <row r="51" spans="1:50">
      <c r="A51" s="1">
        <v>50</v>
      </c>
      <c r="B51" s="2">
        <v>0</v>
      </c>
      <c r="C51" s="2">
        <v>0</v>
      </c>
      <c r="D51" s="2">
        <v>0</v>
      </c>
      <c r="E51" s="3">
        <v>4.210879545</v>
      </c>
      <c r="F51" s="3">
        <v>3.448392882</v>
      </c>
      <c r="G51" s="1">
        <v>0</v>
      </c>
      <c r="H51" s="1">
        <v>1</v>
      </c>
      <c r="I51" s="4">
        <v>1</v>
      </c>
      <c r="J51" s="4">
        <v>9.9</v>
      </c>
      <c r="K51" s="7">
        <v>0.0115663882898214</v>
      </c>
      <c r="L51" s="5">
        <v>21</v>
      </c>
      <c r="M51" s="5">
        <v>51</v>
      </c>
      <c r="N51" s="5">
        <v>990</v>
      </c>
      <c r="O51" s="5">
        <v>2</v>
      </c>
      <c r="P51" s="8">
        <v>1</v>
      </c>
      <c r="Q51" s="8">
        <v>14</v>
      </c>
      <c r="R51" s="5">
        <v>36</v>
      </c>
      <c r="S51" s="5">
        <v>81</v>
      </c>
      <c r="T51" s="5">
        <v>27</v>
      </c>
      <c r="U51" s="10">
        <v>289</v>
      </c>
      <c r="V51" s="11">
        <v>1.48383</v>
      </c>
      <c r="W51" s="3">
        <v>-0.0542450148523958</v>
      </c>
      <c r="X51" s="11">
        <v>81.89246</v>
      </c>
      <c r="Y51" s="11">
        <f t="shared" si="0"/>
        <v>0.0181192505390606</v>
      </c>
      <c r="Z51" s="14">
        <f t="shared" si="1"/>
        <v>9.9</v>
      </c>
      <c r="AA51" s="14">
        <f t="shared" si="2"/>
        <v>2.89</v>
      </c>
      <c r="AB51" s="4">
        <f t="shared" si="3"/>
        <v>2.1</v>
      </c>
      <c r="AC51" s="4">
        <f t="shared" si="4"/>
        <v>3.6</v>
      </c>
      <c r="AD51" s="4">
        <f t="shared" si="5"/>
        <v>5.1</v>
      </c>
      <c r="AE51" s="4">
        <f t="shared" si="6"/>
        <v>1.43767154392621</v>
      </c>
      <c r="AF51" s="13">
        <v>875</v>
      </c>
      <c r="AG51" s="13">
        <v>4</v>
      </c>
      <c r="AH51" s="13">
        <v>589.689398799864</v>
      </c>
      <c r="AI51" s="4">
        <f t="shared" si="7"/>
        <v>8.75</v>
      </c>
      <c r="AJ51" s="16">
        <f t="shared" si="8"/>
        <v>4</v>
      </c>
      <c r="AK51" s="17">
        <v>0</v>
      </c>
      <c r="AL51" s="4">
        <f t="shared" si="9"/>
        <v>1.17</v>
      </c>
      <c r="AM51" s="4">
        <f t="shared" si="10"/>
        <v>0.38</v>
      </c>
      <c r="AN51" s="4">
        <f t="shared" si="46"/>
        <v>3.04452243772342</v>
      </c>
      <c r="AO51" s="4">
        <f t="shared" si="38"/>
        <v>3.29583686600433</v>
      </c>
      <c r="AP51" s="4">
        <f t="shared" si="39"/>
        <v>3.58351893845611</v>
      </c>
      <c r="AQ51" s="4">
        <f t="shared" si="40"/>
        <v>4.39444915467244</v>
      </c>
      <c r="AR51" s="4">
        <f t="shared" si="41"/>
        <v>4.76217393479776</v>
      </c>
      <c r="AS51" s="4">
        <f t="shared" si="42"/>
        <v>4.77912349311153</v>
      </c>
      <c r="AT51" s="4">
        <f t="shared" si="45"/>
        <v>0.693147180559945</v>
      </c>
      <c r="AU51" s="4">
        <f t="shared" si="18"/>
        <v>6.89770494312864</v>
      </c>
      <c r="AV51" s="4">
        <f t="shared" si="47"/>
        <v>3.93182563272433</v>
      </c>
      <c r="AW51" s="4">
        <f t="shared" si="20"/>
        <v>6.92461239604856</v>
      </c>
      <c r="AX51" s="4">
        <f t="shared" si="21"/>
        <v>-4.01078034020169</v>
      </c>
    </row>
    <row r="52" spans="1:50">
      <c r="A52" s="1">
        <v>51</v>
      </c>
      <c r="B52" s="2">
        <v>0</v>
      </c>
      <c r="C52" s="2">
        <v>0</v>
      </c>
      <c r="D52" s="2">
        <v>0</v>
      </c>
      <c r="E52" s="3">
        <v>14.67538696</v>
      </c>
      <c r="F52" s="3">
        <v>4.88624447</v>
      </c>
      <c r="G52" s="1">
        <v>0</v>
      </c>
      <c r="H52" s="1">
        <v>0</v>
      </c>
      <c r="I52" s="4">
        <v>2</v>
      </c>
      <c r="J52" s="4">
        <v>2.53</v>
      </c>
      <c r="K52" s="7">
        <v>0.246805073035136</v>
      </c>
      <c r="L52" s="5">
        <v>3</v>
      </c>
      <c r="M52" s="5">
        <v>6</v>
      </c>
      <c r="N52" s="5">
        <v>253</v>
      </c>
      <c r="O52" s="5">
        <v>14</v>
      </c>
      <c r="P52" s="8">
        <v>0</v>
      </c>
      <c r="Q52" s="8">
        <v>7</v>
      </c>
      <c r="R52" s="5">
        <v>47</v>
      </c>
      <c r="S52" s="5">
        <v>20</v>
      </c>
      <c r="T52" s="5">
        <v>13</v>
      </c>
      <c r="U52" s="10">
        <v>111</v>
      </c>
      <c r="V52" s="11">
        <v>12.9252</v>
      </c>
      <c r="W52" s="3">
        <v>2.10626602655624</v>
      </c>
      <c r="X52" s="11">
        <v>33.29551</v>
      </c>
      <c r="Y52" s="11">
        <f t="shared" si="0"/>
        <v>0.388196486553292</v>
      </c>
      <c r="Z52" s="14">
        <f t="shared" si="1"/>
        <v>2.53</v>
      </c>
      <c r="AA52" s="14">
        <f t="shared" si="2"/>
        <v>1.11</v>
      </c>
      <c r="AB52" s="4">
        <f t="shared" si="3"/>
        <v>0.3</v>
      </c>
      <c r="AC52" s="4">
        <f t="shared" si="4"/>
        <v>4.7</v>
      </c>
      <c r="AD52" s="4">
        <f t="shared" si="5"/>
        <v>0.6</v>
      </c>
      <c r="AE52" s="4">
        <f t="shared" si="6"/>
        <v>2.68617173402069</v>
      </c>
      <c r="AF52" s="13">
        <v>186</v>
      </c>
      <c r="AG52" s="13">
        <v>0</v>
      </c>
      <c r="AH52" s="13">
        <v>14.3904929904373</v>
      </c>
      <c r="AI52" s="4">
        <f t="shared" si="7"/>
        <v>1.86</v>
      </c>
      <c r="AJ52" s="16">
        <f t="shared" si="8"/>
        <v>0</v>
      </c>
      <c r="AK52" s="17">
        <v>0</v>
      </c>
      <c r="AL52" s="4">
        <f t="shared" si="9"/>
        <v>0.67</v>
      </c>
      <c r="AM52" s="4">
        <f t="shared" si="10"/>
        <v>0.61</v>
      </c>
      <c r="AN52" s="4">
        <f t="shared" si="46"/>
        <v>1.09861228866811</v>
      </c>
      <c r="AO52" s="4">
        <f t="shared" si="38"/>
        <v>2.56494935746154</v>
      </c>
      <c r="AP52" s="4">
        <f t="shared" si="39"/>
        <v>3.85014760171006</v>
      </c>
      <c r="AQ52" s="4">
        <f t="shared" si="40"/>
        <v>2.99573227355399</v>
      </c>
      <c r="AR52" s="4">
        <f t="shared" si="41"/>
        <v>4.20469261939097</v>
      </c>
      <c r="AS52" s="4">
        <f t="shared" si="42"/>
        <v>4.39444915467244</v>
      </c>
      <c r="AT52" s="4">
        <f t="shared" si="45"/>
        <v>2.63905732961526</v>
      </c>
      <c r="AU52" s="4">
        <f t="shared" si="18"/>
        <v>5.53338948872752</v>
      </c>
      <c r="AV52" s="4">
        <f t="shared" si="47"/>
        <v>1.79175946922805</v>
      </c>
      <c r="AW52" s="4">
        <f t="shared" si="20"/>
        <v>5.5834963087817</v>
      </c>
      <c r="AX52" s="4">
        <f t="shared" si="21"/>
        <v>-0.946243658897942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 Zhou</dc:creator>
  <cp:lastModifiedBy>一路向北</cp:lastModifiedBy>
  <dcterms:created xsi:type="dcterms:W3CDTF">2022-09-20T02:22:00Z</dcterms:created>
  <dcterms:modified xsi:type="dcterms:W3CDTF">2022-09-21T06:30:01Z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A01AC20E3A594D5E8F4D1154403B0995</vt:lpwstr>
  </property>
  <property fmtid="{D5CDD505-2E9C-101B-9397-08002B2CF9AE}" pid="3" name="KSOProductBuildVer">
    <vt:lpwstr>2052-11.1.0.12358</vt:lpwstr>
  </property>
</Properties>
</file>