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x\Desktop\NYX-DOC\NYX-Controls\"/>
    </mc:Choice>
  </mc:AlternateContent>
  <bookViews>
    <workbookView minimized="1" xWindow="0" yWindow="0" windowWidth="23760" windowHeight="12795" tabRatio="654" activeTab="1"/>
  </bookViews>
  <sheets>
    <sheet name="LCC2" sheetId="14" r:id="rId1"/>
    <sheet name="LCC3" sheetId="13" r:id="rId2"/>
    <sheet name="LCC4" sheetId="12" r:id="rId3"/>
    <sheet name="Diffractometor" sheetId="2" r:id="rId4"/>
    <sheet name="Diffractometor-new" sheetId="11" r:id="rId5"/>
    <sheet name="DMC-Phase-1" sheetId="3" r:id="rId6"/>
    <sheet name="IRELEC Mirror" sheetId="9" r:id="rId7"/>
    <sheet name="Additional Motors" sheetId="5" r:id="rId8"/>
    <sheet name="FMB-DMC" sheetId="7" r:id="rId9"/>
    <sheet name="DMC-Resolution-Calc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8" l="1"/>
  <c r="N30" i="8"/>
  <c r="N31" i="8" s="1"/>
  <c r="N41" i="8" s="1"/>
  <c r="N44" i="8" s="1"/>
  <c r="G50" i="8"/>
  <c r="G52" i="8" s="1"/>
  <c r="B49" i="8"/>
  <c r="B50" i="8" s="1"/>
  <c r="G39" i="8"/>
  <c r="G42" i="8" s="1"/>
  <c r="G38" i="8"/>
  <c r="K42" i="8" s="1"/>
  <c r="G32" i="8"/>
  <c r="G34" i="8" s="1"/>
  <c r="B31" i="8"/>
  <c r="B32" i="8" s="1"/>
  <c r="G23" i="8"/>
  <c r="B20" i="8"/>
  <c r="B21" i="8" s="1"/>
  <c r="K23" i="8" s="1"/>
  <c r="G13" i="8"/>
  <c r="B10" i="8"/>
  <c r="B11" i="8" s="1"/>
  <c r="K13" i="8" s="1"/>
  <c r="K34" i="8" l="1"/>
  <c r="G28" i="8"/>
  <c r="G46" i="8"/>
  <c r="K52" i="8"/>
  <c r="G40" i="8"/>
</calcChain>
</file>

<file path=xl/comments1.xml><?xml version="1.0" encoding="utf-8"?>
<comments xmlns="http://schemas.openxmlformats.org/spreadsheetml/2006/main">
  <authors>
    <author>yangx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2A current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2A current
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2A current</t>
        </r>
      </text>
    </comment>
  </commentList>
</comments>
</file>

<file path=xl/comments2.xml><?xml version="1.0" encoding="utf-8"?>
<comments xmlns="http://schemas.openxmlformats.org/spreadsheetml/2006/main">
  <authors>
    <author>yangx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run motor at 1A
AGA=2, temp=45C in air for LC=1 (25%) resting current. Oxford data: 40-50C resting. 70C running in vacuum? 50% current deduction.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if set to 1/20 usteps, 9.8 steps/encoder count
set to 1/16, 7.8 steps/encoder count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target resolution: 1.5urad/step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moment arm = 123 mm
0.415=0.051/123x1000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2A/phase bipolar
3A/phase unipolar</t>
        </r>
      </text>
    </comment>
  </commentList>
</comments>
</file>

<file path=xl/comments3.xml><?xml version="1.0" encoding="utf-8"?>
<comments xmlns="http://schemas.openxmlformats.org/spreadsheetml/2006/main">
  <authors>
    <author>yangx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if set to 1/20 usteps, 9.8 steps/encoder count
set to 1/16, 7.8 steps/encoder count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</commentList>
</comments>
</file>

<file path=xl/comments4.xml><?xml version="1.0" encoding="utf-8"?>
<comments xmlns="http://schemas.openxmlformats.org/spreadsheetml/2006/main">
  <authors>
    <author>yangx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if set to 1/20 usteps, 9.8 steps/encoder count
set to 1/16, 7.8 steps/encoder count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target resolution: 1.5urad/step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moment arm = 123 mm
0.415=0.051/123x1000</t>
        </r>
      </text>
    </comment>
  </commentList>
</comments>
</file>

<file path=xl/comments5.xml><?xml version="1.0" encoding="utf-8"?>
<comments xmlns="http://schemas.openxmlformats.org/spreadsheetml/2006/main">
  <authors>
    <author>yangx</author>
  </authors>
  <commentList>
    <comment ref="E4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yangx:</t>
        </r>
        <r>
          <rPr>
            <sz val="9"/>
            <color indexed="81"/>
            <rFont val="Tahoma"/>
            <family val="2"/>
          </rPr>
          <t xml:space="preserve">
if set to 1/20 usteps, 9.8 steps/encoder count
set to 1/16, 7.8 steps/encoder count
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yangx:</t>
        </r>
        <r>
          <rPr>
            <sz val="9"/>
            <color indexed="81"/>
            <rFont val="Tahoma"/>
            <charset val="1"/>
          </rPr>
          <t xml:space="preserve">
Power supply:</t>
        </r>
      </text>
    </comment>
  </commentList>
</comments>
</file>

<file path=xl/sharedStrings.xml><?xml version="1.0" encoding="utf-8"?>
<sst xmlns="http://schemas.openxmlformats.org/spreadsheetml/2006/main" count="1661" uniqueCount="449">
  <si>
    <t>NYSBC Beamline Additional Motor List</t>
  </si>
  <si>
    <t>Stepper</t>
  </si>
  <si>
    <t>No</t>
  </si>
  <si>
    <t>mm</t>
  </si>
  <si>
    <t>yes</t>
  </si>
  <si>
    <t>no</t>
  </si>
  <si>
    <t>MOTOR INFORMATION FOR NYSBC 2014</t>
  </si>
  <si>
    <t xml:space="preserve">    The instrument uses four Galil 4080 controllers with internal microstepping (64 microsteps per motor step) motor drivers.  </t>
  </si>
  <si>
    <t xml:space="preserve">    All motions are driven by stepping motors except omega which is a direct drive 3.6M step per revolution servo motor.  </t>
  </si>
  <si>
    <t xml:space="preserve">    The vertical motions on the goniometer, VERTICAL-SAMPLE and VERTICAL-OPTICS, are driven by Alpha-Step drivers and are equipped with 0.05 micron resolution encoders.</t>
  </si>
  <si>
    <t xml:space="preserve">    All the table motions (controller 4) are driven by Alpha-Step drivers.</t>
  </si>
  <si>
    <t xml:space="preserve">    All limit switches are "normally closed".</t>
  </si>
  <si>
    <t xml:space="preserve">    All axes have either home or limit sensors, or both.</t>
  </si>
  <si>
    <t>Beamline Component</t>
  </si>
  <si>
    <t>Motion Name</t>
  </si>
  <si>
    <t>Devices Type</t>
  </si>
  <si>
    <t>Controller</t>
  </si>
  <si>
    <t>Driver</t>
  </si>
  <si>
    <t>Axis</t>
  </si>
  <si>
    <t>Encoder</t>
  </si>
  <si>
    <t>Interpolator</t>
  </si>
  <si>
    <t>encoder res</t>
  </si>
  <si>
    <t>step mode</t>
  </si>
  <si>
    <t>Stp/Rev</t>
  </si>
  <si>
    <t>Gear ratio</t>
  </si>
  <si>
    <t>Scew pitch</t>
  </si>
  <si>
    <t>drive res</t>
  </si>
  <si>
    <t>resolution</t>
  </si>
  <si>
    <t>LLimit</t>
  </si>
  <si>
    <t>ULimit</t>
  </si>
  <si>
    <t xml:space="preserve">Home </t>
  </si>
  <si>
    <t>Diffractometor</t>
  </si>
  <si>
    <t>CAMERA1X</t>
  </si>
  <si>
    <t>Stepper (Lin WO-211-18-02D)</t>
  </si>
  <si>
    <t>Galil 4080</t>
  </si>
  <si>
    <t>Galil SDM-44140</t>
  </si>
  <si>
    <t>1A</t>
  </si>
  <si>
    <t>1/64 step</t>
  </si>
  <si>
    <t>1:1</t>
  </si>
  <si>
    <t>1mm/rev</t>
  </si>
  <si>
    <t>12800 usteps/mm</t>
  </si>
  <si>
    <t>25mm</t>
  </si>
  <si>
    <t>CAMERA1Y</t>
  </si>
  <si>
    <t>1B</t>
  </si>
  <si>
    <t>CAMERA1F</t>
  </si>
  <si>
    <t>TBD</t>
  </si>
  <si>
    <t>1C</t>
  </si>
  <si>
    <t>tbd</t>
  </si>
  <si>
    <t>CAMERA2X</t>
  </si>
  <si>
    <t>1D</t>
  </si>
  <si>
    <t>CAMERA2Y</t>
  </si>
  <si>
    <t>1E</t>
  </si>
  <si>
    <t>CAMERA2F</t>
  </si>
  <si>
    <t>Stepper(FaulhaberAM15A0017)</t>
  </si>
  <si>
    <t>1F</t>
  </si>
  <si>
    <t>261.41:1</t>
  </si>
  <si>
    <t>0</t>
  </si>
  <si>
    <t>SAMPLEZ</t>
  </si>
  <si>
    <t>Stepper (HaydonKerk 28F47-2.1ENG1351)</t>
  </si>
  <si>
    <t>1G</t>
  </si>
  <si>
    <t>0.635mm/rev</t>
  </si>
  <si>
    <t>20151 usteps/mm</t>
  </si>
  <si>
    <t>-12 mm</t>
  </si>
  <si>
    <t>12 mm</t>
  </si>
  <si>
    <t>KAPPA</t>
  </si>
  <si>
    <t>Stepper(FaulhaberAM15A0046)</t>
  </si>
  <si>
    <t>1H</t>
  </si>
  <si>
    <t>140.759:1</t>
  </si>
  <si>
    <t>600.572 usteps/deg</t>
  </si>
  <si>
    <t>none</t>
  </si>
  <si>
    <t>OMEGA</t>
  </si>
  <si>
    <t>Servo(ABTechAT200)</t>
  </si>
  <si>
    <t>AMC DPRALTE-020B080</t>
  </si>
  <si>
    <t>2A</t>
  </si>
  <si>
    <t>Renishaw Dual Signum</t>
  </si>
  <si>
    <t>.0001 deg/step</t>
  </si>
  <si>
    <t>10000 s/deg</t>
  </si>
  <si>
    <t>index</t>
  </si>
  <si>
    <t>Stepper (Oriental Motor AR66MA-N10-3)</t>
  </si>
  <si>
    <t>Oriental Motor ARD-A</t>
  </si>
  <si>
    <t>2B</t>
  </si>
  <si>
    <t>Microe MII5510-AB-400-1-1-0</t>
  </si>
  <si>
    <t>.05 um/step</t>
  </si>
  <si>
    <t>1/500 step</t>
  </si>
  <si>
    <t>1:10</t>
  </si>
  <si>
    <t>5mm/rev</t>
  </si>
  <si>
    <t>20000 usteps/mm</t>
  </si>
  <si>
    <t>-36 mm</t>
  </si>
  <si>
    <t>45 mm</t>
  </si>
  <si>
    <t>2C</t>
  </si>
  <si>
    <t>-45 mm</t>
  </si>
  <si>
    <t>Y</t>
  </si>
  <si>
    <t>Stepper(Lin 5718M-055D-20RO)</t>
  </si>
  <si>
    <t>2D</t>
  </si>
  <si>
    <t>-25 mm</t>
  </si>
  <si>
    <t>25 mm</t>
  </si>
  <si>
    <t>SAMPLEX</t>
  </si>
  <si>
    <t>2E</t>
  </si>
  <si>
    <t>-6 mm</t>
  </si>
  <si>
    <t>6mm</t>
  </si>
  <si>
    <t>SAMPLEY</t>
  </si>
  <si>
    <t>2F</t>
  </si>
  <si>
    <t>PITCH</t>
  </si>
  <si>
    <t>Stepper(HaydonKerk 57H4A 3.25 050 ENG 0716)</t>
  </si>
  <si>
    <t>2G</t>
  </si>
  <si>
    <t>1.5875 mm/step</t>
  </si>
  <si>
    <t>30075 usteps/deg</t>
  </si>
  <si>
    <t>3 deg</t>
  </si>
  <si>
    <t>YAW</t>
  </si>
  <si>
    <t>2H</t>
  </si>
  <si>
    <t>71047 usteps/deg</t>
  </si>
  <si>
    <t>-3.6 deg</t>
  </si>
  <si>
    <t>3.6 deg</t>
  </si>
  <si>
    <t>BMSTPV</t>
  </si>
  <si>
    <t>Stepper(HaydonKerk 21F4U-2.5ENG1332)</t>
  </si>
  <si>
    <t>3A</t>
  </si>
  <si>
    <t>.3048mm/rev</t>
  </si>
  <si>
    <t>41995 usteps/mm</t>
  </si>
  <si>
    <t>x</t>
  </si>
  <si>
    <t>BMSTPH</t>
  </si>
  <si>
    <t>Stepper(Lin 208-13-01-RO)</t>
  </si>
  <si>
    <t>3B</t>
  </si>
  <si>
    <t>1:40</t>
  </si>
  <si>
    <t>1422.222 usteps/deg</t>
  </si>
  <si>
    <t>BMSTPD</t>
  </si>
  <si>
    <t>Stepper(HaydonKerk E21H4AC-2.5-900)</t>
  </si>
  <si>
    <t>3C</t>
  </si>
  <si>
    <t>2mm/rev</t>
  </si>
  <si>
    <t>6400 usteps/mm</t>
  </si>
  <si>
    <t>SLIT1</t>
  </si>
  <si>
    <t>3D</t>
  </si>
  <si>
    <t>SLIT2</t>
  </si>
  <si>
    <t>3E</t>
  </si>
  <si>
    <t>SLIT3</t>
  </si>
  <si>
    <t>3F</t>
  </si>
  <si>
    <t>SLIT4</t>
  </si>
  <si>
    <t>3G</t>
  </si>
  <si>
    <t>3H</t>
  </si>
  <si>
    <t>4A</t>
  </si>
  <si>
    <t>1:60</t>
  </si>
  <si>
    <t>6.35 mm/rev</t>
  </si>
  <si>
    <t>94488 usteps/mm</t>
  </si>
  <si>
    <t>-37 mm</t>
  </si>
  <si>
    <t>37 mm</t>
  </si>
  <si>
    <t>4B</t>
  </si>
  <si>
    <t>4C</t>
  </si>
  <si>
    <t>4D</t>
  </si>
  <si>
    <t>4E</t>
  </si>
  <si>
    <t>D</t>
  </si>
  <si>
    <t>4F</t>
  </si>
  <si>
    <t>-228 mm</t>
  </si>
  <si>
    <t>736 mm</t>
  </si>
  <si>
    <t>4G</t>
  </si>
  <si>
    <t>4H</t>
  </si>
  <si>
    <t>NYSBC Monochrometer Motor List</t>
  </si>
  <si>
    <t>Process Name</t>
  </si>
  <si>
    <t>Contoller</t>
  </si>
  <si>
    <t>FMB MONO</t>
  </si>
  <si>
    <t>CDCM</t>
  </si>
  <si>
    <t>Bragg</t>
  </si>
  <si>
    <t>Servo (McLennan M543E)</t>
  </si>
  <si>
    <t>Galil 4040</t>
  </si>
  <si>
    <t>McLennan SM9789</t>
  </si>
  <si>
    <t xml:space="preserve">McLennan C1500L(500 line) in Air (velocity); Renishaw T2601 in Vac (position) </t>
  </si>
  <si>
    <t>Renishaw Ti0400E10A</t>
  </si>
  <si>
    <t>2nd Crystal Perpendicular tranlation (Z)</t>
  </si>
  <si>
    <t>Stepper (Phytron VSS33.200.1.2)</t>
  </si>
  <si>
    <t>Galil  SDM-44041</t>
  </si>
  <si>
    <t>Renishaw T1601 in Vac</t>
  </si>
  <si>
    <t>Renishaw Ti0200E04A</t>
  </si>
  <si>
    <t>0.05um/s</t>
  </si>
  <si>
    <t>1/2 step</t>
  </si>
  <si>
    <t>0.313um/s</t>
  </si>
  <si>
    <t>0.313um/step</t>
  </si>
  <si>
    <t>22mm</t>
  </si>
  <si>
    <t>2nd Crystal parallel tranlation (Y)</t>
  </si>
  <si>
    <t>Stepper (Phytron VSS32.200.1.2)</t>
  </si>
  <si>
    <t>Galil SDM-44041</t>
  </si>
  <si>
    <t>0.156um/s</t>
  </si>
  <si>
    <t>0.156um/step</t>
  </si>
  <si>
    <t>145mm</t>
  </si>
  <si>
    <t>2nd Crystal Coarse pitch</t>
  </si>
  <si>
    <t>Stepper (Phytron VSS25.200.1.2)</t>
  </si>
  <si>
    <t>Galil SDM-44040</t>
  </si>
  <si>
    <t>0.051um/s</t>
  </si>
  <si>
    <t>0.415 ud/step</t>
  </si>
  <si>
    <t>13000urad</t>
  </si>
  <si>
    <t>2nd Crystal Coarse Roll</t>
  </si>
  <si>
    <t>2nd Crystal Yaw</t>
  </si>
  <si>
    <t>MicroE Mercury2000-MV</t>
  </si>
  <si>
    <t>X2 Fine pitch</t>
  </si>
  <si>
    <t>Piezo</t>
  </si>
  <si>
    <t>Physik Instrument P-841-30</t>
  </si>
  <si>
    <t>Strain Gauge</t>
  </si>
  <si>
    <t>1 um</t>
  </si>
  <si>
    <t>366 urad</t>
  </si>
  <si>
    <t xml:space="preserve">X2 Fine Roll </t>
  </si>
  <si>
    <t>Purchase Phase</t>
  </si>
  <si>
    <t>Subsystem</t>
  </si>
  <si>
    <t>Component Description</t>
  </si>
  <si>
    <t>Make / Part No.</t>
  </si>
  <si>
    <t>Kill motor after move?</t>
  </si>
  <si>
    <t>Phase 1</t>
  </si>
  <si>
    <t>Primary Stage</t>
  </si>
  <si>
    <t>Base Mono (item 1)</t>
  </si>
  <si>
    <t>DCM Bragg (θ)</t>
  </si>
  <si>
    <t>Motor (In Air)</t>
  </si>
  <si>
    <t>McLennan M543E</t>
  </si>
  <si>
    <t>Motor Driver</t>
  </si>
  <si>
    <t>Mclennan DCD60 7/14 SERVO AMPLIFIER</t>
  </si>
  <si>
    <t>Velocity Encoder (In Air)</t>
  </si>
  <si>
    <t>McLennan C1500L (500 Line)</t>
  </si>
  <si>
    <t>Position Encoder (In Vac)</t>
  </si>
  <si>
    <t>Renishaw T2601</t>
  </si>
  <si>
    <t>Encoder interpolator (In Air)</t>
  </si>
  <si>
    <t>Renishaw TI04000E10A</t>
  </si>
  <si>
    <t>Phase 2</t>
  </si>
  <si>
    <t>Crystal Cage Option</t>
  </si>
  <si>
    <t>item 9</t>
  </si>
  <si>
    <t>DCM 1st crystal roll</t>
  </si>
  <si>
    <t>Motor (In Vac)</t>
  </si>
  <si>
    <t>Phytron VSS25.200.1.2</t>
  </si>
  <si>
    <t>Encoder (In Vac)</t>
  </si>
  <si>
    <t>Renishaw T1601</t>
  </si>
  <si>
    <t>Crystal Cage</t>
  </si>
  <si>
    <t>Base Mono (item1)</t>
  </si>
  <si>
    <t>DCM 2nd crystal coarse pitch</t>
  </si>
  <si>
    <t>Yes</t>
  </si>
  <si>
    <t>DCM 2nd crystal fine pitch</t>
  </si>
  <si>
    <t>DPT Actuator</t>
  </si>
  <si>
    <t>Physik Instrumente P-841</t>
  </si>
  <si>
    <t>NO</t>
  </si>
  <si>
    <t>DPT controller &amp; driver</t>
  </si>
  <si>
    <t>Physik Instrumente E-625</t>
  </si>
  <si>
    <t>DCM 2nd crystal roll</t>
  </si>
  <si>
    <t>DCM 2nd crystal Perpendicular translation (Z')</t>
  </si>
  <si>
    <t>Phytron VSS32.200.1.2</t>
  </si>
  <si>
    <t>DCM 2nd crystal Parallel translation (Y')</t>
  </si>
  <si>
    <t>Renishaw T1600</t>
  </si>
  <si>
    <t>item 8</t>
  </si>
  <si>
    <t>DCM 2nd crystal Bender 1</t>
  </si>
  <si>
    <t>MicroE Mercury 2000V</t>
  </si>
  <si>
    <t>DCM 2nd crystal Bender 2</t>
  </si>
  <si>
    <t>item 10</t>
  </si>
  <si>
    <t>DCM 2nd crystal Yaw</t>
  </si>
  <si>
    <t>item 6</t>
  </si>
  <si>
    <t>DCM 1st crystal Bend</t>
  </si>
  <si>
    <t>Motor (In Vac) ?</t>
  </si>
  <si>
    <t>Phytron ?</t>
  </si>
  <si>
    <t>Encoder (In Vac) ?</t>
  </si>
  <si>
    <t>Renishaw ?</t>
  </si>
  <si>
    <t>item 11</t>
  </si>
  <si>
    <t>DCM 2nd crystal fine roll</t>
  </si>
  <si>
    <t>DPT Actuator ?</t>
  </si>
  <si>
    <t>Physik Instrumente ?</t>
  </si>
  <si>
    <t>DPT controller &amp; driver ?</t>
  </si>
  <si>
    <t>Motion resolution calculations</t>
  </si>
  <si>
    <t>Project:</t>
  </si>
  <si>
    <t>S2916 NYSBC DCMs</t>
  </si>
  <si>
    <t>Axis 2 - Stepper</t>
  </si>
  <si>
    <t>2nd Crystal Perp</t>
  </si>
  <si>
    <t>Vacuum?</t>
  </si>
  <si>
    <t>YES</t>
  </si>
  <si>
    <t>Motor Type</t>
  </si>
  <si>
    <t>MMST2012 Phytron VSS33 stepping</t>
  </si>
  <si>
    <t>position monitoring</t>
  </si>
  <si>
    <t>LIN ENC TONIC T1601 5M ETFE</t>
  </si>
  <si>
    <t>no. of 1/2 steps per rev</t>
  </si>
  <si>
    <t>interpolator type</t>
  </si>
  <si>
    <t>TONIC INTERP LIN 0.1 µm 4MHz</t>
  </si>
  <si>
    <t>gearbox ratio X : 1</t>
  </si>
  <si>
    <t>count resolution</t>
  </si>
  <si>
    <t>μm</t>
  </si>
  <si>
    <t>pitch of screw mm</t>
  </si>
  <si>
    <t xml:space="preserve">drive resolution (1/2 steps per mm) </t>
  </si>
  <si>
    <t xml:space="preserve">drive resolution (μm per 1/2 step) </t>
  </si>
  <si>
    <t>Customer specification</t>
  </si>
  <si>
    <t>Linear resolution</t>
  </si>
  <si>
    <t>Achieved with encoder</t>
  </si>
  <si>
    <t>Achieved with mechanics</t>
  </si>
  <si>
    <t>2nd Crystal Para</t>
  </si>
  <si>
    <t>MMST0118 Phytron VSS32 stepping</t>
  </si>
  <si>
    <r>
      <t xml:space="preserve">TONIC INTERP LIN 0.1 </t>
    </r>
    <r>
      <rPr>
        <sz val="10"/>
        <color indexed="12"/>
        <rFont val="Calibri"/>
        <family val="2"/>
      </rPr>
      <t>µ</t>
    </r>
    <r>
      <rPr>
        <sz val="10"/>
        <color indexed="12"/>
        <rFont val="Arial"/>
        <family val="2"/>
      </rPr>
      <t>m 4MHz</t>
    </r>
  </si>
  <si>
    <t>Axis 3 - Stepper</t>
  </si>
  <si>
    <t>2nd Crystal Pitch</t>
  </si>
  <si>
    <t>MMST0150 Phytron VSS25 stepping</t>
  </si>
  <si>
    <t>moment arm</t>
  </si>
  <si>
    <t xml:space="preserve">Angular Drive Resolution </t>
  </si>
  <si>
    <t>μrad per 1/2 step</t>
  </si>
  <si>
    <t>Angular resolution</t>
  </si>
  <si>
    <t>μrad per count</t>
  </si>
  <si>
    <t>Second Crystal Fine Pitch/Roll</t>
  </si>
  <si>
    <t>PI P-841-30 (45 micron)</t>
  </si>
  <si>
    <t>range (open loop) μm</t>
  </si>
  <si>
    <t>Angular range</t>
  </si>
  <si>
    <t>μrad open loop</t>
  </si>
  <si>
    <t>range (closed loop) μm</t>
  </si>
  <si>
    <t>μrad closed loop</t>
  </si>
  <si>
    <t>Resolution (μm)</t>
  </si>
  <si>
    <t>feedback ratio</t>
  </si>
  <si>
    <t>μrad / μm</t>
  </si>
  <si>
    <t>Range</t>
  </si>
  <si>
    <t>μrad</t>
  </si>
  <si>
    <t>2nd Crystal Roll</t>
  </si>
  <si>
    <t>Mech. Res (Motor &amp; Gearbox)</t>
  </si>
  <si>
    <t>Drive resolution</t>
  </si>
  <si>
    <t>1/2 steps per mm</t>
  </si>
  <si>
    <t>steps per mm</t>
  </si>
  <si>
    <t>u steps per mm</t>
  </si>
  <si>
    <t>Encoder Res</t>
  </si>
  <si>
    <t>Count resolution</t>
  </si>
  <si>
    <r>
      <rPr>
        <sz val="10"/>
        <rFont val="Calibri"/>
        <family val="2"/>
      </rPr>
      <t>µ</t>
    </r>
    <r>
      <rPr>
        <sz val="10"/>
        <rFont val="Arial"/>
        <family val="2"/>
      </rPr>
      <t>m</t>
    </r>
  </si>
  <si>
    <t>cts per mm</t>
  </si>
  <si>
    <t>Microstep (Phytron Card)</t>
  </si>
  <si>
    <t>Microstep</t>
  </si>
  <si>
    <t>u steps per step</t>
  </si>
  <si>
    <t>Resolution</t>
  </si>
  <si>
    <t xml:space="preserve">u steps per cts </t>
  </si>
  <si>
    <t>PID Gain Calculation (Close Loop)*</t>
  </si>
  <si>
    <t>Ix30</t>
  </si>
  <si>
    <t>Motor x Proportional Gain</t>
  </si>
  <si>
    <t>Ix31</t>
  </si>
  <si>
    <t>Motor x Derivative Gain</t>
  </si>
  <si>
    <t>Ix32</t>
  </si>
  <si>
    <t>Motor x Velocity Feedforward Gain</t>
  </si>
  <si>
    <t>Ix33</t>
  </si>
  <si>
    <t>Motor x Integral Gain</t>
  </si>
  <si>
    <t>Ix34</t>
  </si>
  <si>
    <t>Motor x Integration Gain</t>
  </si>
  <si>
    <t>Ix35</t>
  </si>
  <si>
    <t>Motor x Acceleration Feedforward Gain</t>
  </si>
  <si>
    <t>PID Gain Calculation (Open Loop)*</t>
  </si>
  <si>
    <t>Total motors</t>
  </si>
  <si>
    <t>Total motors can be controlled</t>
  </si>
  <si>
    <t xml:space="preserve">total motors </t>
  </si>
  <si>
    <t xml:space="preserve">total motors can be controlled </t>
  </si>
  <si>
    <t>NYSBC Mirror Motor List</t>
  </si>
  <si>
    <t xml:space="preserve">Lateral tranlation </t>
  </si>
  <si>
    <t>Verticale tranlation</t>
  </si>
  <si>
    <t>Pitch</t>
  </si>
  <si>
    <t>Roll</t>
  </si>
  <si>
    <t>A</t>
  </si>
  <si>
    <t>B</t>
  </si>
  <si>
    <t>C</t>
  </si>
  <si>
    <t>E</t>
  </si>
  <si>
    <t>F</t>
  </si>
  <si>
    <t>Renishaw T1000 in Vac</t>
  </si>
  <si>
    <t>Renishaw T2040 in Vac</t>
  </si>
  <si>
    <t>Gauge (Omega:sensor:LCM202</t>
  </si>
  <si>
    <t>Stepper (Stogra SM56.2.18.J3   in Air</t>
  </si>
  <si>
    <t>Stepper (Stogra SM56.2.18.J3) in air</t>
  </si>
  <si>
    <t>Bending-upstream</t>
  </si>
  <si>
    <t>Bending-dnstream</t>
  </si>
  <si>
    <t xml:space="preserve"> </t>
  </si>
  <si>
    <t>1::320</t>
  </si>
  <si>
    <t>1::100</t>
  </si>
  <si>
    <t xml:space="preserve"> 1::100</t>
  </si>
  <si>
    <t>1.22nm/ms</t>
  </si>
  <si>
    <t>1 um/s</t>
  </si>
  <si>
    <t>0.1um/s</t>
  </si>
  <si>
    <t>1.56nm/ms</t>
  </si>
  <si>
    <t>MStp/Rev</t>
  </si>
  <si>
    <t>3.00nd/ms</t>
  </si>
  <si>
    <t>3.00nm/ms</t>
  </si>
  <si>
    <t xml:space="preserve"> 10mm</t>
  </si>
  <si>
    <t>10mm</t>
  </si>
  <si>
    <t>1 deg</t>
  </si>
  <si>
    <t>2nd Crystal Bender1</t>
  </si>
  <si>
    <t>2nd Crystal Bender2</t>
  </si>
  <si>
    <t>table_vert1</t>
  </si>
  <si>
    <t>table_vert3</t>
  </si>
  <si>
    <t>table_horz1</t>
  </si>
  <si>
    <t>table_horz2</t>
  </si>
  <si>
    <t>table_d</t>
  </si>
  <si>
    <t>sample_vert</t>
  </si>
  <si>
    <t>optic_vert</t>
  </si>
  <si>
    <t>table_D</t>
  </si>
  <si>
    <t>Mask (Aperture)</t>
  </si>
  <si>
    <t>Mask_X</t>
  </si>
  <si>
    <t>Mask_Y</t>
  </si>
  <si>
    <t>Filters (4 filters/motor)</t>
  </si>
  <si>
    <t>Filter_1</t>
  </si>
  <si>
    <t>Filter_2</t>
  </si>
  <si>
    <t>Diamon Screen</t>
  </si>
  <si>
    <t>Diamon_S</t>
  </si>
  <si>
    <t>I/O</t>
  </si>
  <si>
    <t>Front End before mono</t>
  </si>
  <si>
    <t>After Mono before Mirror</t>
  </si>
  <si>
    <t>Yaig Crystal</t>
  </si>
  <si>
    <t>Yiag_C</t>
  </si>
  <si>
    <t>Slits_1</t>
  </si>
  <si>
    <t>Slit_1_horiz_1</t>
  </si>
  <si>
    <t>Slit_1_horiz_2</t>
  </si>
  <si>
    <t>Slit_1_vert_1</t>
  </si>
  <si>
    <t>Slit_1_vert_2</t>
  </si>
  <si>
    <t>Renishaw Tonic</t>
  </si>
  <si>
    <t>Total 8 motors</t>
  </si>
  <si>
    <t>9mm</t>
  </si>
  <si>
    <t>41mm</t>
  </si>
  <si>
    <t>Galil 4060</t>
  </si>
  <si>
    <t>table_vert1 (center)</t>
  </si>
  <si>
    <t>table_vert2 (inboard)</t>
  </si>
  <si>
    <t>table_vert3(outboard)</t>
  </si>
  <si>
    <t>table_horz1(upstream)</t>
  </si>
  <si>
    <t>table_horz2(downstream)</t>
  </si>
  <si>
    <t>Mirror</t>
  </si>
  <si>
    <t>4 Jaw Slits</t>
  </si>
  <si>
    <t>mirror_slit_upper</t>
  </si>
  <si>
    <t>Stepper (Nanotec 2 phase bi-polar 1.4A</t>
  </si>
  <si>
    <t>Galil  D-4040</t>
  </si>
  <si>
    <t>Galil D-4041</t>
  </si>
  <si>
    <t>1/2 steps</t>
  </si>
  <si>
    <t>Max Speed</t>
  </si>
  <si>
    <t>20 mm/sec</t>
  </si>
  <si>
    <t>mirror_slit_lower</t>
  </si>
  <si>
    <t>mirror_slit_ring</t>
  </si>
  <si>
    <t>mirror_slit_lobs</t>
  </si>
  <si>
    <t>BPM</t>
  </si>
  <si>
    <t>bpm_x</t>
  </si>
  <si>
    <t>Stepper ( VEXTA PK266M-03A, Stepper Motor)</t>
  </si>
  <si>
    <t>Galil4080</t>
  </si>
  <si>
    <t>G</t>
  </si>
  <si>
    <t>bpm_y</t>
  </si>
  <si>
    <t>LCC3</t>
  </si>
  <si>
    <t>H</t>
  </si>
  <si>
    <t>LCC2</t>
  </si>
  <si>
    <t>Filter</t>
  </si>
  <si>
    <t>Stepper (McLennan 23HSX206 2 phase bi-polar 1/2 step)</t>
  </si>
  <si>
    <t>Beam Mask</t>
  </si>
  <si>
    <t>beam_mask_x</t>
  </si>
  <si>
    <t>Stepper (NEMA 17-4018 )</t>
  </si>
  <si>
    <t>25 -1</t>
  </si>
  <si>
    <t>25-1</t>
  </si>
  <si>
    <t>200x64</t>
  </si>
  <si>
    <t>10--1</t>
  </si>
  <si>
    <t>motion units</t>
  </si>
  <si>
    <t>819200 steps/mm</t>
  </si>
  <si>
    <t>640000 steps/mm</t>
  </si>
  <si>
    <t>384000 steps/mrad</t>
  </si>
  <si>
    <t>1/16 step</t>
  </si>
  <si>
    <t>beam_mask_y</t>
  </si>
  <si>
    <t>Galil  SDM-44040</t>
  </si>
  <si>
    <t>Galil  D-4140</t>
  </si>
  <si>
    <t>Galil D-4140</t>
  </si>
  <si>
    <t>Galil4040</t>
  </si>
  <si>
    <t>156800 ustep per mm for galil 16x micro</t>
  </si>
  <si>
    <t>galil micro stepper</t>
  </si>
  <si>
    <t>1st Crystal Bend</t>
  </si>
  <si>
    <t>Micro E interpolator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</si>
</sst>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1"/>
      <name val="Arial"/>
    </font>
    <font>
      <b/>
      <sz val="13"/>
      <color rgb="FF1A1A1A"/>
      <name val="Arial"/>
    </font>
    <font>
      <sz val="13"/>
      <color rgb="FF1A1A1A"/>
      <name val="Arial"/>
    </font>
    <font>
      <sz val="15"/>
      <color rgb="FF1A1A1A"/>
      <name val="Calibri"/>
    </font>
    <font>
      <sz val="12"/>
      <color theme="1"/>
      <name val="Cambria"/>
    </font>
    <font>
      <b/>
      <sz val="13"/>
      <color rgb="FFFF0000"/>
      <name val="Arial"/>
    </font>
    <font>
      <sz val="13"/>
      <color rgb="FFFF0000"/>
      <name val="Arial"/>
    </font>
    <font>
      <sz val="12"/>
      <color rgb="FFFF0000"/>
      <name val="Calibri"/>
      <family val="2"/>
      <scheme val="minor"/>
    </font>
    <font>
      <sz val="15"/>
      <color rgb="FFFF0000"/>
      <name val="Calibri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Calibri"/>
      <family val="2"/>
    </font>
    <font>
      <sz val="10"/>
      <name val="Arial"/>
    </font>
    <font>
      <b/>
      <sz val="12"/>
      <name val="Arial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Protection="1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right" indent="1"/>
    </xf>
    <xf numFmtId="20" fontId="0" fillId="0" borderId="0" xfId="0" applyNumberFormat="1"/>
    <xf numFmtId="16" fontId="0" fillId="0" borderId="0" xfId="0" applyNumberFormat="1"/>
    <xf numFmtId="16" fontId="0" fillId="0" borderId="0" xfId="0" applyNumberFormat="1" applyProtection="1"/>
    <xf numFmtId="0" fontId="7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3" fillId="0" borderId="14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vertical="center" wrapText="1"/>
    </xf>
    <xf numFmtId="0" fontId="15" fillId="0" borderId="8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17" fillId="0" borderId="18" xfId="0" applyFont="1" applyBorder="1"/>
    <xf numFmtId="0" fontId="0" fillId="0" borderId="19" xfId="0" applyBorder="1"/>
    <xf numFmtId="14" fontId="0" fillId="0" borderId="20" xfId="0" applyNumberFormat="1" applyBorder="1"/>
    <xf numFmtId="14" fontId="0" fillId="0" borderId="0" xfId="0" applyNumberFormat="1"/>
    <xf numFmtId="0" fontId="18" fillId="0" borderId="21" xfId="0" applyFont="1" applyBorder="1"/>
    <xf numFmtId="0" fontId="18" fillId="0" borderId="16" xfId="0" applyFont="1" applyBorder="1"/>
    <xf numFmtId="14" fontId="0" fillId="0" borderId="16" xfId="0" applyNumberFormat="1" applyBorder="1"/>
    <xf numFmtId="0" fontId="17" fillId="0" borderId="22" xfId="0" applyFont="1" applyBorder="1"/>
    <xf numFmtId="0" fontId="17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9" fillId="4" borderId="26" xfId="0" applyFont="1" applyFill="1" applyBorder="1" applyAlignment="1">
      <alignment horizontal="left"/>
    </xf>
    <xf numFmtId="0" fontId="19" fillId="4" borderId="27" xfId="0" applyFont="1" applyFill="1" applyBorder="1" applyAlignment="1">
      <alignment horizontal="left"/>
    </xf>
    <xf numFmtId="0" fontId="0" fillId="0" borderId="0" xfId="0" applyBorder="1"/>
    <xf numFmtId="0" fontId="0" fillId="0" borderId="28" xfId="0" applyBorder="1"/>
    <xf numFmtId="0" fontId="19" fillId="0" borderId="29" xfId="0" applyFont="1" applyBorder="1" applyAlignment="1">
      <alignment horizontal="left"/>
    </xf>
    <xf numFmtId="0" fontId="0" fillId="0" borderId="29" xfId="0" applyBorder="1"/>
    <xf numFmtId="14" fontId="0" fillId="0" borderId="29" xfId="0" applyNumberFormat="1" applyBorder="1"/>
    <xf numFmtId="0" fontId="0" fillId="0" borderId="30" xfId="0" applyBorder="1"/>
    <xf numFmtId="0" fontId="19" fillId="4" borderId="31" xfId="0" applyFont="1" applyFill="1" applyBorder="1" applyAlignment="1">
      <alignment horizontal="left"/>
    </xf>
    <xf numFmtId="0" fontId="0" fillId="4" borderId="29" xfId="0" applyFill="1" applyBorder="1"/>
    <xf numFmtId="14" fontId="0" fillId="4" borderId="32" xfId="0" applyNumberFormat="1" applyFill="1" applyBorder="1"/>
    <xf numFmtId="0" fontId="17" fillId="0" borderId="25" xfId="0" applyFont="1" applyBorder="1"/>
    <xf numFmtId="0" fontId="19" fillId="4" borderId="33" xfId="0" applyFont="1" applyFill="1" applyBorder="1" applyAlignment="1">
      <alignment horizontal="left"/>
    </xf>
    <xf numFmtId="0" fontId="0" fillId="4" borderId="26" xfId="0" applyFill="1" applyBorder="1"/>
    <xf numFmtId="14" fontId="0" fillId="4" borderId="27" xfId="0" applyNumberFormat="1" applyFill="1" applyBorder="1"/>
    <xf numFmtId="0" fontId="0" fillId="0" borderId="34" xfId="0" applyBorder="1"/>
    <xf numFmtId="0" fontId="0" fillId="0" borderId="35" xfId="0" applyBorder="1"/>
    <xf numFmtId="3" fontId="0" fillId="0" borderId="31" xfId="0" applyNumberFormat="1" applyBorder="1" applyAlignment="1">
      <alignment horizontal="left"/>
    </xf>
    <xf numFmtId="14" fontId="0" fillId="0" borderId="32" xfId="0" applyNumberFormat="1" applyBorder="1"/>
    <xf numFmtId="164" fontId="0" fillId="0" borderId="0" xfId="0" applyNumberFormat="1" applyBorder="1" applyAlignment="1">
      <alignment horizontal="left"/>
    </xf>
    <xf numFmtId="14" fontId="0" fillId="0" borderId="0" xfId="0" applyNumberFormat="1" applyBorder="1"/>
    <xf numFmtId="0" fontId="0" fillId="0" borderId="36" xfId="0" applyBorder="1"/>
    <xf numFmtId="164" fontId="0" fillId="0" borderId="0" xfId="0" applyNumberFormat="1" applyBorder="1"/>
    <xf numFmtId="0" fontId="18" fillId="0" borderId="37" xfId="0" applyFont="1" applyBorder="1"/>
    <xf numFmtId="0" fontId="18" fillId="0" borderId="19" xfId="0" applyFont="1" applyBorder="1"/>
    <xf numFmtId="0" fontId="18" fillId="0" borderId="38" xfId="0" applyFont="1" applyBorder="1" applyAlignment="1">
      <alignment horizontal="center"/>
    </xf>
    <xf numFmtId="0" fontId="18" fillId="0" borderId="39" xfId="0" applyFont="1" applyBorder="1"/>
    <xf numFmtId="0" fontId="0" fillId="0" borderId="40" xfId="0" applyBorder="1"/>
    <xf numFmtId="0" fontId="18" fillId="0" borderId="38" xfId="0" applyFont="1" applyBorder="1"/>
    <xf numFmtId="0" fontId="18" fillId="0" borderId="41" xfId="0" applyFont="1" applyBorder="1" applyAlignment="1">
      <alignment horizontal="center"/>
    </xf>
    <xf numFmtId="0" fontId="18" fillId="0" borderId="39" xfId="0" applyFont="1" applyBorder="1" applyAlignment="1"/>
    <xf numFmtId="0" fontId="18" fillId="0" borderId="41" xfId="0" applyFont="1" applyBorder="1"/>
    <xf numFmtId="0" fontId="18" fillId="0" borderId="42" xfId="0" applyFont="1" applyBorder="1" applyAlignment="1">
      <alignment horizontal="center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9" fillId="4" borderId="29" xfId="0" applyFont="1" applyFill="1" applyBorder="1" applyAlignment="1">
      <alignment horizontal="left"/>
    </xf>
    <xf numFmtId="0" fontId="19" fillId="4" borderId="32" xfId="0" applyFont="1" applyFill="1" applyBorder="1" applyAlignment="1">
      <alignment horizontal="left"/>
    </xf>
    <xf numFmtId="0" fontId="17" fillId="0" borderId="29" xfId="0" applyFont="1" applyBorder="1" applyAlignment="1">
      <alignment horizontal="left"/>
    </xf>
    <xf numFmtId="164" fontId="0" fillId="0" borderId="29" xfId="0" applyNumberFormat="1" applyBorder="1" applyAlignment="1">
      <alignment horizontal="left"/>
    </xf>
    <xf numFmtId="0" fontId="17" fillId="0" borderId="29" xfId="0" applyFont="1" applyBorder="1"/>
    <xf numFmtId="0" fontId="18" fillId="0" borderId="43" xfId="0" applyFont="1" applyBorder="1"/>
    <xf numFmtId="0" fontId="17" fillId="0" borderId="16" xfId="0" applyFont="1" applyBorder="1"/>
    <xf numFmtId="0" fontId="0" fillId="0" borderId="44" xfId="0" applyBorder="1"/>
    <xf numFmtId="0" fontId="17" fillId="0" borderId="45" xfId="0" applyFont="1" applyBorder="1"/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32" xfId="0" applyFont="1" applyBorder="1"/>
    <xf numFmtId="3" fontId="17" fillId="0" borderId="29" xfId="0" applyNumberFormat="1" applyFont="1" applyBorder="1"/>
    <xf numFmtId="165" fontId="17" fillId="0" borderId="29" xfId="0" applyNumberFormat="1" applyFont="1" applyBorder="1"/>
    <xf numFmtId="0" fontId="17" fillId="0" borderId="25" xfId="0" applyFont="1" applyFill="1" applyBorder="1"/>
    <xf numFmtId="0" fontId="0" fillId="0" borderId="32" xfId="0" applyBorder="1"/>
    <xf numFmtId="0" fontId="21" fillId="0" borderId="0" xfId="0" applyFont="1" applyBorder="1"/>
    <xf numFmtId="0" fontId="22" fillId="0" borderId="0" xfId="0" applyFont="1"/>
    <xf numFmtId="0" fontId="18" fillId="0" borderId="0" xfId="0" applyFont="1"/>
    <xf numFmtId="3" fontId="17" fillId="5" borderId="31" xfId="1" applyNumberFormat="1" applyFont="1" applyFill="1" applyBorder="1" applyAlignment="1">
      <alignment horizontal="center"/>
    </xf>
    <xf numFmtId="0" fontId="17" fillId="0" borderId="32" xfId="0" applyFont="1" applyFill="1" applyBorder="1"/>
    <xf numFmtId="0" fontId="0" fillId="0" borderId="46" xfId="0" applyBorder="1"/>
    <xf numFmtId="3" fontId="0" fillId="0" borderId="31" xfId="0" applyNumberFormat="1" applyBorder="1" applyAlignment="1">
      <alignment horizontal="center"/>
    </xf>
    <xf numFmtId="0" fontId="0" fillId="0" borderId="47" xfId="0" applyBorder="1"/>
    <xf numFmtId="0" fontId="0" fillId="0" borderId="0" xfId="0" applyAlignment="1">
      <alignment horizontal="center"/>
    </xf>
    <xf numFmtId="0" fontId="17" fillId="0" borderId="45" xfId="0" applyFont="1" applyFill="1" applyBorder="1"/>
    <xf numFmtId="0" fontId="0" fillId="5" borderId="31" xfId="0" applyFill="1" applyBorder="1" applyAlignment="1">
      <alignment horizontal="center"/>
    </xf>
    <xf numFmtId="0" fontId="17" fillId="0" borderId="47" xfId="0" applyFont="1" applyFill="1" applyBorder="1"/>
    <xf numFmtId="0" fontId="17" fillId="0" borderId="0" xfId="0" applyFont="1" applyFill="1" applyBorder="1"/>
    <xf numFmtId="3" fontId="0" fillId="0" borderId="0" xfId="0" applyNumberFormat="1" applyBorder="1" applyAlignment="1">
      <alignment horizontal="center"/>
    </xf>
    <xf numFmtId="0" fontId="18" fillId="0" borderId="0" xfId="0" applyFont="1" applyFill="1" applyBorder="1"/>
    <xf numFmtId="0" fontId="17" fillId="0" borderId="28" xfId="0" applyFont="1" applyFill="1" applyBorder="1"/>
    <xf numFmtId="3" fontId="0" fillId="5" borderId="31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4" fontId="0" fillId="0" borderId="31" xfId="0" applyNumberFormat="1" applyFill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164" fontId="24" fillId="0" borderId="31" xfId="0" applyNumberFormat="1" applyFont="1" applyBorder="1" applyAlignment="1">
      <alignment horizontal="left"/>
    </xf>
    <xf numFmtId="0" fontId="25" fillId="0" borderId="29" xfId="0" applyFont="1" applyBorder="1" applyAlignment="1">
      <alignment horizontal="left"/>
    </xf>
    <xf numFmtId="0" fontId="25" fillId="0" borderId="35" xfId="0" applyFont="1" applyBorder="1"/>
    <xf numFmtId="0" fontId="24" fillId="0" borderId="29" xfId="0" applyFont="1" applyBorder="1" applyAlignment="1">
      <alignment horizontal="left"/>
    </xf>
    <xf numFmtId="0" fontId="0" fillId="0" borderId="0" xfId="0" applyNumberFormat="1"/>
    <xf numFmtId="0" fontId="26" fillId="0" borderId="0" xfId="0" applyFont="1"/>
    <xf numFmtId="0" fontId="12" fillId="0" borderId="9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4" fillId="0" borderId="0" xfId="0" applyFont="1" applyFill="1" applyAlignment="1"/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workbookViewId="0">
      <selection activeCell="E11" sqref="E11"/>
    </sheetView>
  </sheetViews>
  <sheetFormatPr defaultRowHeight="15" x14ac:dyDescent="0.25"/>
  <cols>
    <col min="1" max="1" width="18.140625" customWidth="1"/>
    <col min="2" max="2" width="16" customWidth="1"/>
    <col min="3" max="3" width="39.42578125" customWidth="1"/>
    <col min="5" max="5" width="17" customWidth="1"/>
  </cols>
  <sheetData>
    <row r="1" spans="1:18" x14ac:dyDescent="0.25">
      <c r="A1" t="s">
        <v>425</v>
      </c>
    </row>
    <row r="3" spans="1:18" x14ac:dyDescent="0.25">
      <c r="A3" t="s">
        <v>13</v>
      </c>
      <c r="B3" t="s">
        <v>155</v>
      </c>
      <c r="C3" t="s">
        <v>15</v>
      </c>
      <c r="D3" t="s">
        <v>156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</row>
    <row r="4" spans="1:18" x14ac:dyDescent="0.25">
      <c r="A4" t="s">
        <v>417</v>
      </c>
      <c r="B4" t="s">
        <v>418</v>
      </c>
      <c r="C4" t="s">
        <v>419</v>
      </c>
      <c r="D4" t="s">
        <v>420</v>
      </c>
      <c r="E4" t="s">
        <v>443</v>
      </c>
      <c r="F4" t="s">
        <v>341</v>
      </c>
      <c r="J4" s="3" t="s">
        <v>37</v>
      </c>
      <c r="L4" s="10"/>
    </row>
    <row r="5" spans="1:18" x14ac:dyDescent="0.25">
      <c r="B5" t="s">
        <v>422</v>
      </c>
      <c r="C5" t="s">
        <v>419</v>
      </c>
      <c r="D5" t="s">
        <v>420</v>
      </c>
      <c r="E5" t="s">
        <v>443</v>
      </c>
      <c r="F5" t="s">
        <v>342</v>
      </c>
      <c r="J5" s="3" t="s">
        <v>37</v>
      </c>
      <c r="L5" s="10"/>
    </row>
    <row r="7" spans="1:18" x14ac:dyDescent="0.25">
      <c r="A7" t="s">
        <v>426</v>
      </c>
      <c r="B7" t="s">
        <v>381</v>
      </c>
      <c r="C7" t="s">
        <v>427</v>
      </c>
      <c r="D7" t="s">
        <v>420</v>
      </c>
      <c r="E7" t="s">
        <v>443</v>
      </c>
      <c r="F7" t="s">
        <v>343</v>
      </c>
      <c r="J7" s="3" t="s">
        <v>37</v>
      </c>
      <c r="L7" s="11" t="s">
        <v>434</v>
      </c>
      <c r="M7" t="s">
        <v>39</v>
      </c>
    </row>
    <row r="8" spans="1:18" x14ac:dyDescent="0.25">
      <c r="B8" t="s">
        <v>382</v>
      </c>
      <c r="C8" t="s">
        <v>427</v>
      </c>
      <c r="D8" t="s">
        <v>420</v>
      </c>
      <c r="E8" t="s">
        <v>443</v>
      </c>
      <c r="F8" t="s">
        <v>148</v>
      </c>
      <c r="J8" s="3" t="s">
        <v>37</v>
      </c>
      <c r="L8" s="11" t="s">
        <v>434</v>
      </c>
      <c r="M8" t="s">
        <v>39</v>
      </c>
    </row>
    <row r="10" spans="1:18" x14ac:dyDescent="0.25">
      <c r="A10" t="s">
        <v>428</v>
      </c>
      <c r="B10" t="s">
        <v>429</v>
      </c>
      <c r="C10" t="s">
        <v>430</v>
      </c>
      <c r="D10" t="s">
        <v>420</v>
      </c>
      <c r="E10" t="s">
        <v>443</v>
      </c>
      <c r="F10" t="s">
        <v>344</v>
      </c>
      <c r="J10" s="3" t="s">
        <v>37</v>
      </c>
      <c r="K10" t="s">
        <v>433</v>
      </c>
      <c r="L10" s="10" t="s">
        <v>431</v>
      </c>
      <c r="M10" t="s">
        <v>39</v>
      </c>
    </row>
    <row r="11" spans="1:18" x14ac:dyDescent="0.25">
      <c r="B11" t="s">
        <v>440</v>
      </c>
      <c r="C11" t="s">
        <v>430</v>
      </c>
      <c r="D11" t="s">
        <v>420</v>
      </c>
      <c r="E11" t="s">
        <v>443</v>
      </c>
      <c r="F11" t="s">
        <v>345</v>
      </c>
      <c r="J11" s="3" t="s">
        <v>37</v>
      </c>
      <c r="K11" t="s">
        <v>433</v>
      </c>
      <c r="L11" s="10" t="s">
        <v>432</v>
      </c>
      <c r="M11" t="s">
        <v>39</v>
      </c>
    </row>
  </sheetData>
  <pageMargins left="0.7" right="0.7" top="0.75" bottom="0.75" header="0.3" footer="0.3"/>
  <pageSetup scale="43" fitToHeight="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topLeftCell="A13" workbookViewId="0">
      <selection activeCell="J59" sqref="J59"/>
    </sheetView>
  </sheetViews>
  <sheetFormatPr defaultRowHeight="15" x14ac:dyDescent="0.25"/>
  <cols>
    <col min="1" max="1" width="31.140625" bestFit="1" customWidth="1"/>
    <col min="2" max="2" width="16.7109375" customWidth="1"/>
    <col min="3" max="3" width="10.42578125" customWidth="1"/>
    <col min="4" max="4" width="14.42578125" bestFit="1" customWidth="1"/>
    <col min="5" max="5" width="2.7109375" customWidth="1"/>
    <col min="6" max="6" width="27.5703125" customWidth="1"/>
    <col min="7" max="7" width="8.28515625" customWidth="1"/>
    <col min="8" max="8" width="2.140625" customWidth="1"/>
    <col min="10" max="10" width="15" customWidth="1"/>
    <col min="11" max="11" width="11.5703125" customWidth="1"/>
    <col min="13" max="13" width="17.140625" customWidth="1"/>
    <col min="15" max="15" width="17.7109375" customWidth="1"/>
    <col min="16" max="16" width="32.85546875" customWidth="1"/>
    <col min="257" max="257" width="31.140625" bestFit="1" customWidth="1"/>
    <col min="258" max="258" width="16.7109375" customWidth="1"/>
    <col min="259" max="259" width="10.42578125" customWidth="1"/>
    <col min="260" max="260" width="14.42578125" bestFit="1" customWidth="1"/>
    <col min="261" max="261" width="2.7109375" customWidth="1"/>
    <col min="262" max="262" width="21" customWidth="1"/>
    <col min="263" max="263" width="8.28515625" customWidth="1"/>
    <col min="264" max="264" width="2.140625" customWidth="1"/>
    <col min="266" max="266" width="15" customWidth="1"/>
    <col min="267" max="267" width="11.5703125" customWidth="1"/>
    <col min="513" max="513" width="31.140625" bestFit="1" customWidth="1"/>
    <col min="514" max="514" width="16.7109375" customWidth="1"/>
    <col min="515" max="515" width="10.42578125" customWidth="1"/>
    <col min="516" max="516" width="14.42578125" bestFit="1" customWidth="1"/>
    <col min="517" max="517" width="2.7109375" customWidth="1"/>
    <col min="518" max="518" width="21" customWidth="1"/>
    <col min="519" max="519" width="8.28515625" customWidth="1"/>
    <col min="520" max="520" width="2.140625" customWidth="1"/>
    <col min="522" max="522" width="15" customWidth="1"/>
    <col min="523" max="523" width="11.5703125" customWidth="1"/>
    <col min="769" max="769" width="31.140625" bestFit="1" customWidth="1"/>
    <col min="770" max="770" width="16.7109375" customWidth="1"/>
    <col min="771" max="771" width="10.42578125" customWidth="1"/>
    <col min="772" max="772" width="14.42578125" bestFit="1" customWidth="1"/>
    <col min="773" max="773" width="2.7109375" customWidth="1"/>
    <col min="774" max="774" width="21" customWidth="1"/>
    <col min="775" max="775" width="8.28515625" customWidth="1"/>
    <col min="776" max="776" width="2.140625" customWidth="1"/>
    <col min="778" max="778" width="15" customWidth="1"/>
    <col min="779" max="779" width="11.5703125" customWidth="1"/>
    <col min="1025" max="1025" width="31.140625" bestFit="1" customWidth="1"/>
    <col min="1026" max="1026" width="16.7109375" customWidth="1"/>
    <col min="1027" max="1027" width="10.42578125" customWidth="1"/>
    <col min="1028" max="1028" width="14.42578125" bestFit="1" customWidth="1"/>
    <col min="1029" max="1029" width="2.7109375" customWidth="1"/>
    <col min="1030" max="1030" width="21" customWidth="1"/>
    <col min="1031" max="1031" width="8.28515625" customWidth="1"/>
    <col min="1032" max="1032" width="2.140625" customWidth="1"/>
    <col min="1034" max="1034" width="15" customWidth="1"/>
    <col min="1035" max="1035" width="11.5703125" customWidth="1"/>
    <col min="1281" max="1281" width="31.140625" bestFit="1" customWidth="1"/>
    <col min="1282" max="1282" width="16.7109375" customWidth="1"/>
    <col min="1283" max="1283" width="10.42578125" customWidth="1"/>
    <col min="1284" max="1284" width="14.42578125" bestFit="1" customWidth="1"/>
    <col min="1285" max="1285" width="2.7109375" customWidth="1"/>
    <col min="1286" max="1286" width="21" customWidth="1"/>
    <col min="1287" max="1287" width="8.28515625" customWidth="1"/>
    <col min="1288" max="1288" width="2.140625" customWidth="1"/>
    <col min="1290" max="1290" width="15" customWidth="1"/>
    <col min="1291" max="1291" width="11.5703125" customWidth="1"/>
    <col min="1537" max="1537" width="31.140625" bestFit="1" customWidth="1"/>
    <col min="1538" max="1538" width="16.7109375" customWidth="1"/>
    <col min="1539" max="1539" width="10.42578125" customWidth="1"/>
    <col min="1540" max="1540" width="14.42578125" bestFit="1" customWidth="1"/>
    <col min="1541" max="1541" width="2.7109375" customWidth="1"/>
    <col min="1542" max="1542" width="21" customWidth="1"/>
    <col min="1543" max="1543" width="8.28515625" customWidth="1"/>
    <col min="1544" max="1544" width="2.140625" customWidth="1"/>
    <col min="1546" max="1546" width="15" customWidth="1"/>
    <col min="1547" max="1547" width="11.5703125" customWidth="1"/>
    <col min="1793" max="1793" width="31.140625" bestFit="1" customWidth="1"/>
    <col min="1794" max="1794" width="16.7109375" customWidth="1"/>
    <col min="1795" max="1795" width="10.42578125" customWidth="1"/>
    <col min="1796" max="1796" width="14.42578125" bestFit="1" customWidth="1"/>
    <col min="1797" max="1797" width="2.7109375" customWidth="1"/>
    <col min="1798" max="1798" width="21" customWidth="1"/>
    <col min="1799" max="1799" width="8.28515625" customWidth="1"/>
    <col min="1800" max="1800" width="2.140625" customWidth="1"/>
    <col min="1802" max="1802" width="15" customWidth="1"/>
    <col min="1803" max="1803" width="11.5703125" customWidth="1"/>
    <col min="2049" max="2049" width="31.140625" bestFit="1" customWidth="1"/>
    <col min="2050" max="2050" width="16.7109375" customWidth="1"/>
    <col min="2051" max="2051" width="10.42578125" customWidth="1"/>
    <col min="2052" max="2052" width="14.42578125" bestFit="1" customWidth="1"/>
    <col min="2053" max="2053" width="2.7109375" customWidth="1"/>
    <col min="2054" max="2054" width="21" customWidth="1"/>
    <col min="2055" max="2055" width="8.28515625" customWidth="1"/>
    <col min="2056" max="2056" width="2.140625" customWidth="1"/>
    <col min="2058" max="2058" width="15" customWidth="1"/>
    <col min="2059" max="2059" width="11.5703125" customWidth="1"/>
    <col min="2305" max="2305" width="31.140625" bestFit="1" customWidth="1"/>
    <col min="2306" max="2306" width="16.7109375" customWidth="1"/>
    <col min="2307" max="2307" width="10.42578125" customWidth="1"/>
    <col min="2308" max="2308" width="14.42578125" bestFit="1" customWidth="1"/>
    <col min="2309" max="2309" width="2.7109375" customWidth="1"/>
    <col min="2310" max="2310" width="21" customWidth="1"/>
    <col min="2311" max="2311" width="8.28515625" customWidth="1"/>
    <col min="2312" max="2312" width="2.140625" customWidth="1"/>
    <col min="2314" max="2314" width="15" customWidth="1"/>
    <col min="2315" max="2315" width="11.5703125" customWidth="1"/>
    <col min="2561" max="2561" width="31.140625" bestFit="1" customWidth="1"/>
    <col min="2562" max="2562" width="16.7109375" customWidth="1"/>
    <col min="2563" max="2563" width="10.42578125" customWidth="1"/>
    <col min="2564" max="2564" width="14.42578125" bestFit="1" customWidth="1"/>
    <col min="2565" max="2565" width="2.7109375" customWidth="1"/>
    <col min="2566" max="2566" width="21" customWidth="1"/>
    <col min="2567" max="2567" width="8.28515625" customWidth="1"/>
    <col min="2568" max="2568" width="2.140625" customWidth="1"/>
    <col min="2570" max="2570" width="15" customWidth="1"/>
    <col min="2571" max="2571" width="11.5703125" customWidth="1"/>
    <col min="2817" max="2817" width="31.140625" bestFit="1" customWidth="1"/>
    <col min="2818" max="2818" width="16.7109375" customWidth="1"/>
    <col min="2819" max="2819" width="10.42578125" customWidth="1"/>
    <col min="2820" max="2820" width="14.42578125" bestFit="1" customWidth="1"/>
    <col min="2821" max="2821" width="2.7109375" customWidth="1"/>
    <col min="2822" max="2822" width="21" customWidth="1"/>
    <col min="2823" max="2823" width="8.28515625" customWidth="1"/>
    <col min="2824" max="2824" width="2.140625" customWidth="1"/>
    <col min="2826" max="2826" width="15" customWidth="1"/>
    <col min="2827" max="2827" width="11.5703125" customWidth="1"/>
    <col min="3073" max="3073" width="31.140625" bestFit="1" customWidth="1"/>
    <col min="3074" max="3074" width="16.7109375" customWidth="1"/>
    <col min="3075" max="3075" width="10.42578125" customWidth="1"/>
    <col min="3076" max="3076" width="14.42578125" bestFit="1" customWidth="1"/>
    <col min="3077" max="3077" width="2.7109375" customWidth="1"/>
    <col min="3078" max="3078" width="21" customWidth="1"/>
    <col min="3079" max="3079" width="8.28515625" customWidth="1"/>
    <col min="3080" max="3080" width="2.140625" customWidth="1"/>
    <col min="3082" max="3082" width="15" customWidth="1"/>
    <col min="3083" max="3083" width="11.5703125" customWidth="1"/>
    <col min="3329" max="3329" width="31.140625" bestFit="1" customWidth="1"/>
    <col min="3330" max="3330" width="16.7109375" customWidth="1"/>
    <col min="3331" max="3331" width="10.42578125" customWidth="1"/>
    <col min="3332" max="3332" width="14.42578125" bestFit="1" customWidth="1"/>
    <col min="3333" max="3333" width="2.7109375" customWidth="1"/>
    <col min="3334" max="3334" width="21" customWidth="1"/>
    <col min="3335" max="3335" width="8.28515625" customWidth="1"/>
    <col min="3336" max="3336" width="2.140625" customWidth="1"/>
    <col min="3338" max="3338" width="15" customWidth="1"/>
    <col min="3339" max="3339" width="11.5703125" customWidth="1"/>
    <col min="3585" max="3585" width="31.140625" bestFit="1" customWidth="1"/>
    <col min="3586" max="3586" width="16.7109375" customWidth="1"/>
    <col min="3587" max="3587" width="10.42578125" customWidth="1"/>
    <col min="3588" max="3588" width="14.42578125" bestFit="1" customWidth="1"/>
    <col min="3589" max="3589" width="2.7109375" customWidth="1"/>
    <col min="3590" max="3590" width="21" customWidth="1"/>
    <col min="3591" max="3591" width="8.28515625" customWidth="1"/>
    <col min="3592" max="3592" width="2.140625" customWidth="1"/>
    <col min="3594" max="3594" width="15" customWidth="1"/>
    <col min="3595" max="3595" width="11.5703125" customWidth="1"/>
    <col min="3841" max="3841" width="31.140625" bestFit="1" customWidth="1"/>
    <col min="3842" max="3842" width="16.7109375" customWidth="1"/>
    <col min="3843" max="3843" width="10.42578125" customWidth="1"/>
    <col min="3844" max="3844" width="14.42578125" bestFit="1" customWidth="1"/>
    <col min="3845" max="3845" width="2.7109375" customWidth="1"/>
    <col min="3846" max="3846" width="21" customWidth="1"/>
    <col min="3847" max="3847" width="8.28515625" customWidth="1"/>
    <col min="3848" max="3848" width="2.140625" customWidth="1"/>
    <col min="3850" max="3850" width="15" customWidth="1"/>
    <col min="3851" max="3851" width="11.5703125" customWidth="1"/>
    <col min="4097" max="4097" width="31.140625" bestFit="1" customWidth="1"/>
    <col min="4098" max="4098" width="16.7109375" customWidth="1"/>
    <col min="4099" max="4099" width="10.42578125" customWidth="1"/>
    <col min="4100" max="4100" width="14.42578125" bestFit="1" customWidth="1"/>
    <col min="4101" max="4101" width="2.7109375" customWidth="1"/>
    <col min="4102" max="4102" width="21" customWidth="1"/>
    <col min="4103" max="4103" width="8.28515625" customWidth="1"/>
    <col min="4104" max="4104" width="2.140625" customWidth="1"/>
    <col min="4106" max="4106" width="15" customWidth="1"/>
    <col min="4107" max="4107" width="11.5703125" customWidth="1"/>
    <col min="4353" max="4353" width="31.140625" bestFit="1" customWidth="1"/>
    <col min="4354" max="4354" width="16.7109375" customWidth="1"/>
    <col min="4355" max="4355" width="10.42578125" customWidth="1"/>
    <col min="4356" max="4356" width="14.42578125" bestFit="1" customWidth="1"/>
    <col min="4357" max="4357" width="2.7109375" customWidth="1"/>
    <col min="4358" max="4358" width="21" customWidth="1"/>
    <col min="4359" max="4359" width="8.28515625" customWidth="1"/>
    <col min="4360" max="4360" width="2.140625" customWidth="1"/>
    <col min="4362" max="4362" width="15" customWidth="1"/>
    <col min="4363" max="4363" width="11.5703125" customWidth="1"/>
    <col min="4609" max="4609" width="31.140625" bestFit="1" customWidth="1"/>
    <col min="4610" max="4610" width="16.7109375" customWidth="1"/>
    <col min="4611" max="4611" width="10.42578125" customWidth="1"/>
    <col min="4612" max="4612" width="14.42578125" bestFit="1" customWidth="1"/>
    <col min="4613" max="4613" width="2.7109375" customWidth="1"/>
    <col min="4614" max="4614" width="21" customWidth="1"/>
    <col min="4615" max="4615" width="8.28515625" customWidth="1"/>
    <col min="4616" max="4616" width="2.140625" customWidth="1"/>
    <col min="4618" max="4618" width="15" customWidth="1"/>
    <col min="4619" max="4619" width="11.5703125" customWidth="1"/>
    <col min="4865" max="4865" width="31.140625" bestFit="1" customWidth="1"/>
    <col min="4866" max="4866" width="16.7109375" customWidth="1"/>
    <col min="4867" max="4867" width="10.42578125" customWidth="1"/>
    <col min="4868" max="4868" width="14.42578125" bestFit="1" customWidth="1"/>
    <col min="4869" max="4869" width="2.7109375" customWidth="1"/>
    <col min="4870" max="4870" width="21" customWidth="1"/>
    <col min="4871" max="4871" width="8.28515625" customWidth="1"/>
    <col min="4872" max="4872" width="2.140625" customWidth="1"/>
    <col min="4874" max="4874" width="15" customWidth="1"/>
    <col min="4875" max="4875" width="11.5703125" customWidth="1"/>
    <col min="5121" max="5121" width="31.140625" bestFit="1" customWidth="1"/>
    <col min="5122" max="5122" width="16.7109375" customWidth="1"/>
    <col min="5123" max="5123" width="10.42578125" customWidth="1"/>
    <col min="5124" max="5124" width="14.42578125" bestFit="1" customWidth="1"/>
    <col min="5125" max="5125" width="2.7109375" customWidth="1"/>
    <col min="5126" max="5126" width="21" customWidth="1"/>
    <col min="5127" max="5127" width="8.28515625" customWidth="1"/>
    <col min="5128" max="5128" width="2.140625" customWidth="1"/>
    <col min="5130" max="5130" width="15" customWidth="1"/>
    <col min="5131" max="5131" width="11.5703125" customWidth="1"/>
    <col min="5377" max="5377" width="31.140625" bestFit="1" customWidth="1"/>
    <col min="5378" max="5378" width="16.7109375" customWidth="1"/>
    <col min="5379" max="5379" width="10.42578125" customWidth="1"/>
    <col min="5380" max="5380" width="14.42578125" bestFit="1" customWidth="1"/>
    <col min="5381" max="5381" width="2.7109375" customWidth="1"/>
    <col min="5382" max="5382" width="21" customWidth="1"/>
    <col min="5383" max="5383" width="8.28515625" customWidth="1"/>
    <col min="5384" max="5384" width="2.140625" customWidth="1"/>
    <col min="5386" max="5386" width="15" customWidth="1"/>
    <col min="5387" max="5387" width="11.5703125" customWidth="1"/>
    <col min="5633" max="5633" width="31.140625" bestFit="1" customWidth="1"/>
    <col min="5634" max="5634" width="16.7109375" customWidth="1"/>
    <col min="5635" max="5635" width="10.42578125" customWidth="1"/>
    <col min="5636" max="5636" width="14.42578125" bestFit="1" customWidth="1"/>
    <col min="5637" max="5637" width="2.7109375" customWidth="1"/>
    <col min="5638" max="5638" width="21" customWidth="1"/>
    <col min="5639" max="5639" width="8.28515625" customWidth="1"/>
    <col min="5640" max="5640" width="2.140625" customWidth="1"/>
    <col min="5642" max="5642" width="15" customWidth="1"/>
    <col min="5643" max="5643" width="11.5703125" customWidth="1"/>
    <col min="5889" max="5889" width="31.140625" bestFit="1" customWidth="1"/>
    <col min="5890" max="5890" width="16.7109375" customWidth="1"/>
    <col min="5891" max="5891" width="10.42578125" customWidth="1"/>
    <col min="5892" max="5892" width="14.42578125" bestFit="1" customWidth="1"/>
    <col min="5893" max="5893" width="2.7109375" customWidth="1"/>
    <col min="5894" max="5894" width="21" customWidth="1"/>
    <col min="5895" max="5895" width="8.28515625" customWidth="1"/>
    <col min="5896" max="5896" width="2.140625" customWidth="1"/>
    <col min="5898" max="5898" width="15" customWidth="1"/>
    <col min="5899" max="5899" width="11.5703125" customWidth="1"/>
    <col min="6145" max="6145" width="31.140625" bestFit="1" customWidth="1"/>
    <col min="6146" max="6146" width="16.7109375" customWidth="1"/>
    <col min="6147" max="6147" width="10.42578125" customWidth="1"/>
    <col min="6148" max="6148" width="14.42578125" bestFit="1" customWidth="1"/>
    <col min="6149" max="6149" width="2.7109375" customWidth="1"/>
    <col min="6150" max="6150" width="21" customWidth="1"/>
    <col min="6151" max="6151" width="8.28515625" customWidth="1"/>
    <col min="6152" max="6152" width="2.140625" customWidth="1"/>
    <col min="6154" max="6154" width="15" customWidth="1"/>
    <col min="6155" max="6155" width="11.5703125" customWidth="1"/>
    <col min="6401" max="6401" width="31.140625" bestFit="1" customWidth="1"/>
    <col min="6402" max="6402" width="16.7109375" customWidth="1"/>
    <col min="6403" max="6403" width="10.42578125" customWidth="1"/>
    <col min="6404" max="6404" width="14.42578125" bestFit="1" customWidth="1"/>
    <col min="6405" max="6405" width="2.7109375" customWidth="1"/>
    <col min="6406" max="6406" width="21" customWidth="1"/>
    <col min="6407" max="6407" width="8.28515625" customWidth="1"/>
    <col min="6408" max="6408" width="2.140625" customWidth="1"/>
    <col min="6410" max="6410" width="15" customWidth="1"/>
    <col min="6411" max="6411" width="11.5703125" customWidth="1"/>
    <col min="6657" max="6657" width="31.140625" bestFit="1" customWidth="1"/>
    <col min="6658" max="6658" width="16.7109375" customWidth="1"/>
    <col min="6659" max="6659" width="10.42578125" customWidth="1"/>
    <col min="6660" max="6660" width="14.42578125" bestFit="1" customWidth="1"/>
    <col min="6661" max="6661" width="2.7109375" customWidth="1"/>
    <col min="6662" max="6662" width="21" customWidth="1"/>
    <col min="6663" max="6663" width="8.28515625" customWidth="1"/>
    <col min="6664" max="6664" width="2.140625" customWidth="1"/>
    <col min="6666" max="6666" width="15" customWidth="1"/>
    <col min="6667" max="6667" width="11.5703125" customWidth="1"/>
    <col min="6913" max="6913" width="31.140625" bestFit="1" customWidth="1"/>
    <col min="6914" max="6914" width="16.7109375" customWidth="1"/>
    <col min="6915" max="6915" width="10.42578125" customWidth="1"/>
    <col min="6916" max="6916" width="14.42578125" bestFit="1" customWidth="1"/>
    <col min="6917" max="6917" width="2.7109375" customWidth="1"/>
    <col min="6918" max="6918" width="21" customWidth="1"/>
    <col min="6919" max="6919" width="8.28515625" customWidth="1"/>
    <col min="6920" max="6920" width="2.140625" customWidth="1"/>
    <col min="6922" max="6922" width="15" customWidth="1"/>
    <col min="6923" max="6923" width="11.5703125" customWidth="1"/>
    <col min="7169" max="7169" width="31.140625" bestFit="1" customWidth="1"/>
    <col min="7170" max="7170" width="16.7109375" customWidth="1"/>
    <col min="7171" max="7171" width="10.42578125" customWidth="1"/>
    <col min="7172" max="7172" width="14.42578125" bestFit="1" customWidth="1"/>
    <col min="7173" max="7173" width="2.7109375" customWidth="1"/>
    <col min="7174" max="7174" width="21" customWidth="1"/>
    <col min="7175" max="7175" width="8.28515625" customWidth="1"/>
    <col min="7176" max="7176" width="2.140625" customWidth="1"/>
    <col min="7178" max="7178" width="15" customWidth="1"/>
    <col min="7179" max="7179" width="11.5703125" customWidth="1"/>
    <col min="7425" max="7425" width="31.140625" bestFit="1" customWidth="1"/>
    <col min="7426" max="7426" width="16.7109375" customWidth="1"/>
    <col min="7427" max="7427" width="10.42578125" customWidth="1"/>
    <col min="7428" max="7428" width="14.42578125" bestFit="1" customWidth="1"/>
    <col min="7429" max="7429" width="2.7109375" customWidth="1"/>
    <col min="7430" max="7430" width="21" customWidth="1"/>
    <col min="7431" max="7431" width="8.28515625" customWidth="1"/>
    <col min="7432" max="7432" width="2.140625" customWidth="1"/>
    <col min="7434" max="7434" width="15" customWidth="1"/>
    <col min="7435" max="7435" width="11.5703125" customWidth="1"/>
    <col min="7681" max="7681" width="31.140625" bestFit="1" customWidth="1"/>
    <col min="7682" max="7682" width="16.7109375" customWidth="1"/>
    <col min="7683" max="7683" width="10.42578125" customWidth="1"/>
    <col min="7684" max="7684" width="14.42578125" bestFit="1" customWidth="1"/>
    <col min="7685" max="7685" width="2.7109375" customWidth="1"/>
    <col min="7686" max="7686" width="21" customWidth="1"/>
    <col min="7687" max="7687" width="8.28515625" customWidth="1"/>
    <col min="7688" max="7688" width="2.140625" customWidth="1"/>
    <col min="7690" max="7690" width="15" customWidth="1"/>
    <col min="7691" max="7691" width="11.5703125" customWidth="1"/>
    <col min="7937" max="7937" width="31.140625" bestFit="1" customWidth="1"/>
    <col min="7938" max="7938" width="16.7109375" customWidth="1"/>
    <col min="7939" max="7939" width="10.42578125" customWidth="1"/>
    <col min="7940" max="7940" width="14.42578125" bestFit="1" customWidth="1"/>
    <col min="7941" max="7941" width="2.7109375" customWidth="1"/>
    <col min="7942" max="7942" width="21" customWidth="1"/>
    <col min="7943" max="7943" width="8.28515625" customWidth="1"/>
    <col min="7944" max="7944" width="2.140625" customWidth="1"/>
    <col min="7946" max="7946" width="15" customWidth="1"/>
    <col min="7947" max="7947" width="11.5703125" customWidth="1"/>
    <col min="8193" max="8193" width="31.140625" bestFit="1" customWidth="1"/>
    <col min="8194" max="8194" width="16.7109375" customWidth="1"/>
    <col min="8195" max="8195" width="10.42578125" customWidth="1"/>
    <col min="8196" max="8196" width="14.42578125" bestFit="1" customWidth="1"/>
    <col min="8197" max="8197" width="2.7109375" customWidth="1"/>
    <col min="8198" max="8198" width="21" customWidth="1"/>
    <col min="8199" max="8199" width="8.28515625" customWidth="1"/>
    <col min="8200" max="8200" width="2.140625" customWidth="1"/>
    <col min="8202" max="8202" width="15" customWidth="1"/>
    <col min="8203" max="8203" width="11.5703125" customWidth="1"/>
    <col min="8449" max="8449" width="31.140625" bestFit="1" customWidth="1"/>
    <col min="8450" max="8450" width="16.7109375" customWidth="1"/>
    <col min="8451" max="8451" width="10.42578125" customWidth="1"/>
    <col min="8452" max="8452" width="14.42578125" bestFit="1" customWidth="1"/>
    <col min="8453" max="8453" width="2.7109375" customWidth="1"/>
    <col min="8454" max="8454" width="21" customWidth="1"/>
    <col min="8455" max="8455" width="8.28515625" customWidth="1"/>
    <col min="8456" max="8456" width="2.140625" customWidth="1"/>
    <col min="8458" max="8458" width="15" customWidth="1"/>
    <col min="8459" max="8459" width="11.5703125" customWidth="1"/>
    <col min="8705" max="8705" width="31.140625" bestFit="1" customWidth="1"/>
    <col min="8706" max="8706" width="16.7109375" customWidth="1"/>
    <col min="8707" max="8707" width="10.42578125" customWidth="1"/>
    <col min="8708" max="8708" width="14.42578125" bestFit="1" customWidth="1"/>
    <col min="8709" max="8709" width="2.7109375" customWidth="1"/>
    <col min="8710" max="8710" width="21" customWidth="1"/>
    <col min="8711" max="8711" width="8.28515625" customWidth="1"/>
    <col min="8712" max="8712" width="2.140625" customWidth="1"/>
    <col min="8714" max="8714" width="15" customWidth="1"/>
    <col min="8715" max="8715" width="11.5703125" customWidth="1"/>
    <col min="8961" max="8961" width="31.140625" bestFit="1" customWidth="1"/>
    <col min="8962" max="8962" width="16.7109375" customWidth="1"/>
    <col min="8963" max="8963" width="10.42578125" customWidth="1"/>
    <col min="8964" max="8964" width="14.42578125" bestFit="1" customWidth="1"/>
    <col min="8965" max="8965" width="2.7109375" customWidth="1"/>
    <col min="8966" max="8966" width="21" customWidth="1"/>
    <col min="8967" max="8967" width="8.28515625" customWidth="1"/>
    <col min="8968" max="8968" width="2.140625" customWidth="1"/>
    <col min="8970" max="8970" width="15" customWidth="1"/>
    <col min="8971" max="8971" width="11.5703125" customWidth="1"/>
    <col min="9217" max="9217" width="31.140625" bestFit="1" customWidth="1"/>
    <col min="9218" max="9218" width="16.7109375" customWidth="1"/>
    <col min="9219" max="9219" width="10.42578125" customWidth="1"/>
    <col min="9220" max="9220" width="14.42578125" bestFit="1" customWidth="1"/>
    <col min="9221" max="9221" width="2.7109375" customWidth="1"/>
    <col min="9222" max="9222" width="21" customWidth="1"/>
    <col min="9223" max="9223" width="8.28515625" customWidth="1"/>
    <col min="9224" max="9224" width="2.140625" customWidth="1"/>
    <col min="9226" max="9226" width="15" customWidth="1"/>
    <col min="9227" max="9227" width="11.5703125" customWidth="1"/>
    <col min="9473" max="9473" width="31.140625" bestFit="1" customWidth="1"/>
    <col min="9474" max="9474" width="16.7109375" customWidth="1"/>
    <col min="9475" max="9475" width="10.42578125" customWidth="1"/>
    <col min="9476" max="9476" width="14.42578125" bestFit="1" customWidth="1"/>
    <col min="9477" max="9477" width="2.7109375" customWidth="1"/>
    <col min="9478" max="9478" width="21" customWidth="1"/>
    <col min="9479" max="9479" width="8.28515625" customWidth="1"/>
    <col min="9480" max="9480" width="2.140625" customWidth="1"/>
    <col min="9482" max="9482" width="15" customWidth="1"/>
    <col min="9483" max="9483" width="11.5703125" customWidth="1"/>
    <col min="9729" max="9729" width="31.140625" bestFit="1" customWidth="1"/>
    <col min="9730" max="9730" width="16.7109375" customWidth="1"/>
    <col min="9731" max="9731" width="10.42578125" customWidth="1"/>
    <col min="9732" max="9732" width="14.42578125" bestFit="1" customWidth="1"/>
    <col min="9733" max="9733" width="2.7109375" customWidth="1"/>
    <col min="9734" max="9734" width="21" customWidth="1"/>
    <col min="9735" max="9735" width="8.28515625" customWidth="1"/>
    <col min="9736" max="9736" width="2.140625" customWidth="1"/>
    <col min="9738" max="9738" width="15" customWidth="1"/>
    <col min="9739" max="9739" width="11.5703125" customWidth="1"/>
    <col min="9985" max="9985" width="31.140625" bestFit="1" customWidth="1"/>
    <col min="9986" max="9986" width="16.7109375" customWidth="1"/>
    <col min="9987" max="9987" width="10.42578125" customWidth="1"/>
    <col min="9988" max="9988" width="14.42578125" bestFit="1" customWidth="1"/>
    <col min="9989" max="9989" width="2.7109375" customWidth="1"/>
    <col min="9990" max="9990" width="21" customWidth="1"/>
    <col min="9991" max="9991" width="8.28515625" customWidth="1"/>
    <col min="9992" max="9992" width="2.140625" customWidth="1"/>
    <col min="9994" max="9994" width="15" customWidth="1"/>
    <col min="9995" max="9995" width="11.5703125" customWidth="1"/>
    <col min="10241" max="10241" width="31.140625" bestFit="1" customWidth="1"/>
    <col min="10242" max="10242" width="16.7109375" customWidth="1"/>
    <col min="10243" max="10243" width="10.42578125" customWidth="1"/>
    <col min="10244" max="10244" width="14.42578125" bestFit="1" customWidth="1"/>
    <col min="10245" max="10245" width="2.7109375" customWidth="1"/>
    <col min="10246" max="10246" width="21" customWidth="1"/>
    <col min="10247" max="10247" width="8.28515625" customWidth="1"/>
    <col min="10248" max="10248" width="2.140625" customWidth="1"/>
    <col min="10250" max="10250" width="15" customWidth="1"/>
    <col min="10251" max="10251" width="11.5703125" customWidth="1"/>
    <col min="10497" max="10497" width="31.140625" bestFit="1" customWidth="1"/>
    <col min="10498" max="10498" width="16.7109375" customWidth="1"/>
    <col min="10499" max="10499" width="10.42578125" customWidth="1"/>
    <col min="10500" max="10500" width="14.42578125" bestFit="1" customWidth="1"/>
    <col min="10501" max="10501" width="2.7109375" customWidth="1"/>
    <col min="10502" max="10502" width="21" customWidth="1"/>
    <col min="10503" max="10503" width="8.28515625" customWidth="1"/>
    <col min="10504" max="10504" width="2.140625" customWidth="1"/>
    <col min="10506" max="10506" width="15" customWidth="1"/>
    <col min="10507" max="10507" width="11.5703125" customWidth="1"/>
    <col min="10753" max="10753" width="31.140625" bestFit="1" customWidth="1"/>
    <col min="10754" max="10754" width="16.7109375" customWidth="1"/>
    <col min="10755" max="10755" width="10.42578125" customWidth="1"/>
    <col min="10756" max="10756" width="14.42578125" bestFit="1" customWidth="1"/>
    <col min="10757" max="10757" width="2.7109375" customWidth="1"/>
    <col min="10758" max="10758" width="21" customWidth="1"/>
    <col min="10759" max="10759" width="8.28515625" customWidth="1"/>
    <col min="10760" max="10760" width="2.140625" customWidth="1"/>
    <col min="10762" max="10762" width="15" customWidth="1"/>
    <col min="10763" max="10763" width="11.5703125" customWidth="1"/>
    <col min="11009" max="11009" width="31.140625" bestFit="1" customWidth="1"/>
    <col min="11010" max="11010" width="16.7109375" customWidth="1"/>
    <col min="11011" max="11011" width="10.42578125" customWidth="1"/>
    <col min="11012" max="11012" width="14.42578125" bestFit="1" customWidth="1"/>
    <col min="11013" max="11013" width="2.7109375" customWidth="1"/>
    <col min="11014" max="11014" width="21" customWidth="1"/>
    <col min="11015" max="11015" width="8.28515625" customWidth="1"/>
    <col min="11016" max="11016" width="2.140625" customWidth="1"/>
    <col min="11018" max="11018" width="15" customWidth="1"/>
    <col min="11019" max="11019" width="11.5703125" customWidth="1"/>
    <col min="11265" max="11265" width="31.140625" bestFit="1" customWidth="1"/>
    <col min="11266" max="11266" width="16.7109375" customWidth="1"/>
    <col min="11267" max="11267" width="10.42578125" customWidth="1"/>
    <col min="11268" max="11268" width="14.42578125" bestFit="1" customWidth="1"/>
    <col min="11269" max="11269" width="2.7109375" customWidth="1"/>
    <col min="11270" max="11270" width="21" customWidth="1"/>
    <col min="11271" max="11271" width="8.28515625" customWidth="1"/>
    <col min="11272" max="11272" width="2.140625" customWidth="1"/>
    <col min="11274" max="11274" width="15" customWidth="1"/>
    <col min="11275" max="11275" width="11.5703125" customWidth="1"/>
    <col min="11521" max="11521" width="31.140625" bestFit="1" customWidth="1"/>
    <col min="11522" max="11522" width="16.7109375" customWidth="1"/>
    <col min="11523" max="11523" width="10.42578125" customWidth="1"/>
    <col min="11524" max="11524" width="14.42578125" bestFit="1" customWidth="1"/>
    <col min="11525" max="11525" width="2.7109375" customWidth="1"/>
    <col min="11526" max="11526" width="21" customWidth="1"/>
    <col min="11527" max="11527" width="8.28515625" customWidth="1"/>
    <col min="11528" max="11528" width="2.140625" customWidth="1"/>
    <col min="11530" max="11530" width="15" customWidth="1"/>
    <col min="11531" max="11531" width="11.5703125" customWidth="1"/>
    <col min="11777" max="11777" width="31.140625" bestFit="1" customWidth="1"/>
    <col min="11778" max="11778" width="16.7109375" customWidth="1"/>
    <col min="11779" max="11779" width="10.42578125" customWidth="1"/>
    <col min="11780" max="11780" width="14.42578125" bestFit="1" customWidth="1"/>
    <col min="11781" max="11781" width="2.7109375" customWidth="1"/>
    <col min="11782" max="11782" width="21" customWidth="1"/>
    <col min="11783" max="11783" width="8.28515625" customWidth="1"/>
    <col min="11784" max="11784" width="2.140625" customWidth="1"/>
    <col min="11786" max="11786" width="15" customWidth="1"/>
    <col min="11787" max="11787" width="11.5703125" customWidth="1"/>
    <col min="12033" max="12033" width="31.140625" bestFit="1" customWidth="1"/>
    <col min="12034" max="12034" width="16.7109375" customWidth="1"/>
    <col min="12035" max="12035" width="10.42578125" customWidth="1"/>
    <col min="12036" max="12036" width="14.42578125" bestFit="1" customWidth="1"/>
    <col min="12037" max="12037" width="2.7109375" customWidth="1"/>
    <col min="12038" max="12038" width="21" customWidth="1"/>
    <col min="12039" max="12039" width="8.28515625" customWidth="1"/>
    <col min="12040" max="12040" width="2.140625" customWidth="1"/>
    <col min="12042" max="12042" width="15" customWidth="1"/>
    <col min="12043" max="12043" width="11.5703125" customWidth="1"/>
    <col min="12289" max="12289" width="31.140625" bestFit="1" customWidth="1"/>
    <col min="12290" max="12290" width="16.7109375" customWidth="1"/>
    <col min="12291" max="12291" width="10.42578125" customWidth="1"/>
    <col min="12292" max="12292" width="14.42578125" bestFit="1" customWidth="1"/>
    <col min="12293" max="12293" width="2.7109375" customWidth="1"/>
    <col min="12294" max="12294" width="21" customWidth="1"/>
    <col min="12295" max="12295" width="8.28515625" customWidth="1"/>
    <col min="12296" max="12296" width="2.140625" customWidth="1"/>
    <col min="12298" max="12298" width="15" customWidth="1"/>
    <col min="12299" max="12299" width="11.5703125" customWidth="1"/>
    <col min="12545" max="12545" width="31.140625" bestFit="1" customWidth="1"/>
    <col min="12546" max="12546" width="16.7109375" customWidth="1"/>
    <col min="12547" max="12547" width="10.42578125" customWidth="1"/>
    <col min="12548" max="12548" width="14.42578125" bestFit="1" customWidth="1"/>
    <col min="12549" max="12549" width="2.7109375" customWidth="1"/>
    <col min="12550" max="12550" width="21" customWidth="1"/>
    <col min="12551" max="12551" width="8.28515625" customWidth="1"/>
    <col min="12552" max="12552" width="2.140625" customWidth="1"/>
    <col min="12554" max="12554" width="15" customWidth="1"/>
    <col min="12555" max="12555" width="11.5703125" customWidth="1"/>
    <col min="12801" max="12801" width="31.140625" bestFit="1" customWidth="1"/>
    <col min="12802" max="12802" width="16.7109375" customWidth="1"/>
    <col min="12803" max="12803" width="10.42578125" customWidth="1"/>
    <col min="12804" max="12804" width="14.42578125" bestFit="1" customWidth="1"/>
    <col min="12805" max="12805" width="2.7109375" customWidth="1"/>
    <col min="12806" max="12806" width="21" customWidth="1"/>
    <col min="12807" max="12807" width="8.28515625" customWidth="1"/>
    <col min="12808" max="12808" width="2.140625" customWidth="1"/>
    <col min="12810" max="12810" width="15" customWidth="1"/>
    <col min="12811" max="12811" width="11.5703125" customWidth="1"/>
    <col min="13057" max="13057" width="31.140625" bestFit="1" customWidth="1"/>
    <col min="13058" max="13058" width="16.7109375" customWidth="1"/>
    <col min="13059" max="13059" width="10.42578125" customWidth="1"/>
    <col min="13060" max="13060" width="14.42578125" bestFit="1" customWidth="1"/>
    <col min="13061" max="13061" width="2.7109375" customWidth="1"/>
    <col min="13062" max="13062" width="21" customWidth="1"/>
    <col min="13063" max="13063" width="8.28515625" customWidth="1"/>
    <col min="13064" max="13064" width="2.140625" customWidth="1"/>
    <col min="13066" max="13066" width="15" customWidth="1"/>
    <col min="13067" max="13067" width="11.5703125" customWidth="1"/>
    <col min="13313" max="13313" width="31.140625" bestFit="1" customWidth="1"/>
    <col min="13314" max="13314" width="16.7109375" customWidth="1"/>
    <col min="13315" max="13315" width="10.42578125" customWidth="1"/>
    <col min="13316" max="13316" width="14.42578125" bestFit="1" customWidth="1"/>
    <col min="13317" max="13317" width="2.7109375" customWidth="1"/>
    <col min="13318" max="13318" width="21" customWidth="1"/>
    <col min="13319" max="13319" width="8.28515625" customWidth="1"/>
    <col min="13320" max="13320" width="2.140625" customWidth="1"/>
    <col min="13322" max="13322" width="15" customWidth="1"/>
    <col min="13323" max="13323" width="11.5703125" customWidth="1"/>
    <col min="13569" max="13569" width="31.140625" bestFit="1" customWidth="1"/>
    <col min="13570" max="13570" width="16.7109375" customWidth="1"/>
    <col min="13571" max="13571" width="10.42578125" customWidth="1"/>
    <col min="13572" max="13572" width="14.42578125" bestFit="1" customWidth="1"/>
    <col min="13573" max="13573" width="2.7109375" customWidth="1"/>
    <col min="13574" max="13574" width="21" customWidth="1"/>
    <col min="13575" max="13575" width="8.28515625" customWidth="1"/>
    <col min="13576" max="13576" width="2.140625" customWidth="1"/>
    <col min="13578" max="13578" width="15" customWidth="1"/>
    <col min="13579" max="13579" width="11.5703125" customWidth="1"/>
    <col min="13825" max="13825" width="31.140625" bestFit="1" customWidth="1"/>
    <col min="13826" max="13826" width="16.7109375" customWidth="1"/>
    <col min="13827" max="13827" width="10.42578125" customWidth="1"/>
    <col min="13828" max="13828" width="14.42578125" bestFit="1" customWidth="1"/>
    <col min="13829" max="13829" width="2.7109375" customWidth="1"/>
    <col min="13830" max="13830" width="21" customWidth="1"/>
    <col min="13831" max="13831" width="8.28515625" customWidth="1"/>
    <col min="13832" max="13832" width="2.140625" customWidth="1"/>
    <col min="13834" max="13834" width="15" customWidth="1"/>
    <col min="13835" max="13835" width="11.5703125" customWidth="1"/>
    <col min="14081" max="14081" width="31.140625" bestFit="1" customWidth="1"/>
    <col min="14082" max="14082" width="16.7109375" customWidth="1"/>
    <col min="14083" max="14083" width="10.42578125" customWidth="1"/>
    <col min="14084" max="14084" width="14.42578125" bestFit="1" customWidth="1"/>
    <col min="14085" max="14085" width="2.7109375" customWidth="1"/>
    <col min="14086" max="14086" width="21" customWidth="1"/>
    <col min="14087" max="14087" width="8.28515625" customWidth="1"/>
    <col min="14088" max="14088" width="2.140625" customWidth="1"/>
    <col min="14090" max="14090" width="15" customWidth="1"/>
    <col min="14091" max="14091" width="11.5703125" customWidth="1"/>
    <col min="14337" max="14337" width="31.140625" bestFit="1" customWidth="1"/>
    <col min="14338" max="14338" width="16.7109375" customWidth="1"/>
    <col min="14339" max="14339" width="10.42578125" customWidth="1"/>
    <col min="14340" max="14340" width="14.42578125" bestFit="1" customWidth="1"/>
    <col min="14341" max="14341" width="2.7109375" customWidth="1"/>
    <col min="14342" max="14342" width="21" customWidth="1"/>
    <col min="14343" max="14343" width="8.28515625" customWidth="1"/>
    <col min="14344" max="14344" width="2.140625" customWidth="1"/>
    <col min="14346" max="14346" width="15" customWidth="1"/>
    <col min="14347" max="14347" width="11.5703125" customWidth="1"/>
    <col min="14593" max="14593" width="31.140625" bestFit="1" customWidth="1"/>
    <col min="14594" max="14594" width="16.7109375" customWidth="1"/>
    <col min="14595" max="14595" width="10.42578125" customWidth="1"/>
    <col min="14596" max="14596" width="14.42578125" bestFit="1" customWidth="1"/>
    <col min="14597" max="14597" width="2.7109375" customWidth="1"/>
    <col min="14598" max="14598" width="21" customWidth="1"/>
    <col min="14599" max="14599" width="8.28515625" customWidth="1"/>
    <col min="14600" max="14600" width="2.140625" customWidth="1"/>
    <col min="14602" max="14602" width="15" customWidth="1"/>
    <col min="14603" max="14603" width="11.5703125" customWidth="1"/>
    <col min="14849" max="14849" width="31.140625" bestFit="1" customWidth="1"/>
    <col min="14850" max="14850" width="16.7109375" customWidth="1"/>
    <col min="14851" max="14851" width="10.42578125" customWidth="1"/>
    <col min="14852" max="14852" width="14.42578125" bestFit="1" customWidth="1"/>
    <col min="14853" max="14853" width="2.7109375" customWidth="1"/>
    <col min="14854" max="14854" width="21" customWidth="1"/>
    <col min="14855" max="14855" width="8.28515625" customWidth="1"/>
    <col min="14856" max="14856" width="2.140625" customWidth="1"/>
    <col min="14858" max="14858" width="15" customWidth="1"/>
    <col min="14859" max="14859" width="11.5703125" customWidth="1"/>
    <col min="15105" max="15105" width="31.140625" bestFit="1" customWidth="1"/>
    <col min="15106" max="15106" width="16.7109375" customWidth="1"/>
    <col min="15107" max="15107" width="10.42578125" customWidth="1"/>
    <col min="15108" max="15108" width="14.42578125" bestFit="1" customWidth="1"/>
    <col min="15109" max="15109" width="2.7109375" customWidth="1"/>
    <col min="15110" max="15110" width="21" customWidth="1"/>
    <col min="15111" max="15111" width="8.28515625" customWidth="1"/>
    <col min="15112" max="15112" width="2.140625" customWidth="1"/>
    <col min="15114" max="15114" width="15" customWidth="1"/>
    <col min="15115" max="15115" width="11.5703125" customWidth="1"/>
    <col min="15361" max="15361" width="31.140625" bestFit="1" customWidth="1"/>
    <col min="15362" max="15362" width="16.7109375" customWidth="1"/>
    <col min="15363" max="15363" width="10.42578125" customWidth="1"/>
    <col min="15364" max="15364" width="14.42578125" bestFit="1" customWidth="1"/>
    <col min="15365" max="15365" width="2.7109375" customWidth="1"/>
    <col min="15366" max="15366" width="21" customWidth="1"/>
    <col min="15367" max="15367" width="8.28515625" customWidth="1"/>
    <col min="15368" max="15368" width="2.140625" customWidth="1"/>
    <col min="15370" max="15370" width="15" customWidth="1"/>
    <col min="15371" max="15371" width="11.5703125" customWidth="1"/>
    <col min="15617" max="15617" width="31.140625" bestFit="1" customWidth="1"/>
    <col min="15618" max="15618" width="16.7109375" customWidth="1"/>
    <col min="15619" max="15619" width="10.42578125" customWidth="1"/>
    <col min="15620" max="15620" width="14.42578125" bestFit="1" customWidth="1"/>
    <col min="15621" max="15621" width="2.7109375" customWidth="1"/>
    <col min="15622" max="15622" width="21" customWidth="1"/>
    <col min="15623" max="15623" width="8.28515625" customWidth="1"/>
    <col min="15624" max="15624" width="2.140625" customWidth="1"/>
    <col min="15626" max="15626" width="15" customWidth="1"/>
    <col min="15627" max="15627" width="11.5703125" customWidth="1"/>
    <col min="15873" max="15873" width="31.140625" bestFit="1" customWidth="1"/>
    <col min="15874" max="15874" width="16.7109375" customWidth="1"/>
    <col min="15875" max="15875" width="10.42578125" customWidth="1"/>
    <col min="15876" max="15876" width="14.42578125" bestFit="1" customWidth="1"/>
    <col min="15877" max="15877" width="2.7109375" customWidth="1"/>
    <col min="15878" max="15878" width="21" customWidth="1"/>
    <col min="15879" max="15879" width="8.28515625" customWidth="1"/>
    <col min="15880" max="15880" width="2.140625" customWidth="1"/>
    <col min="15882" max="15882" width="15" customWidth="1"/>
    <col min="15883" max="15883" width="11.5703125" customWidth="1"/>
    <col min="16129" max="16129" width="31.140625" bestFit="1" customWidth="1"/>
    <col min="16130" max="16130" width="16.7109375" customWidth="1"/>
    <col min="16131" max="16131" width="10.42578125" customWidth="1"/>
    <col min="16132" max="16132" width="14.42578125" bestFit="1" customWidth="1"/>
    <col min="16133" max="16133" width="2.7109375" customWidth="1"/>
    <col min="16134" max="16134" width="21" customWidth="1"/>
    <col min="16135" max="16135" width="8.28515625" customWidth="1"/>
    <col min="16136" max="16136" width="2.140625" customWidth="1"/>
    <col min="16138" max="16138" width="15" customWidth="1"/>
    <col min="16139" max="16139" width="11.5703125" customWidth="1"/>
  </cols>
  <sheetData>
    <row r="1" spans="1:11" x14ac:dyDescent="0.25">
      <c r="A1" s="32" t="s">
        <v>256</v>
      </c>
      <c r="B1" s="33"/>
      <c r="C1" s="33"/>
      <c r="D1" s="34"/>
    </row>
    <row r="2" spans="1:11" ht="15.75" thickBot="1" x14ac:dyDescent="0.3">
      <c r="A2" s="35" t="s">
        <v>257</v>
      </c>
      <c r="B2" s="36" t="s">
        <v>258</v>
      </c>
      <c r="C2" s="36"/>
      <c r="D2" s="37">
        <v>41562</v>
      </c>
    </row>
    <row r="3" spans="1:11" x14ac:dyDescent="0.25">
      <c r="D3" s="38"/>
    </row>
    <row r="4" spans="1:11" ht="15.75" thickBot="1" x14ac:dyDescent="0.3"/>
    <row r="5" spans="1:11" x14ac:dyDescent="0.25">
      <c r="A5" s="39" t="s">
        <v>259</v>
      </c>
      <c r="B5" s="40" t="s">
        <v>260</v>
      </c>
      <c r="C5" s="33"/>
      <c r="D5" s="41"/>
      <c r="E5" s="33"/>
      <c r="F5" s="42" t="s">
        <v>261</v>
      </c>
      <c r="G5" s="43" t="s">
        <v>262</v>
      </c>
      <c r="H5" s="44"/>
      <c r="I5" s="44"/>
      <c r="J5" s="44"/>
      <c r="K5" s="45"/>
    </row>
    <row r="6" spans="1:11" x14ac:dyDescent="0.25">
      <c r="A6" s="46" t="s">
        <v>263</v>
      </c>
      <c r="B6" s="47" t="s">
        <v>264</v>
      </c>
      <c r="C6" s="47"/>
      <c r="D6" s="48"/>
      <c r="E6" s="49"/>
      <c r="F6" s="50" t="s">
        <v>265</v>
      </c>
      <c r="G6" s="51" t="s">
        <v>266</v>
      </c>
      <c r="H6" s="52"/>
      <c r="I6" s="53"/>
      <c r="J6" s="52"/>
      <c r="K6" s="54"/>
    </row>
    <row r="7" spans="1:11" x14ac:dyDescent="0.25">
      <c r="A7" s="46" t="s">
        <v>267</v>
      </c>
      <c r="B7" s="55">
        <v>400</v>
      </c>
      <c r="C7" s="56"/>
      <c r="D7" s="57"/>
      <c r="E7" s="49"/>
      <c r="F7" s="50" t="s">
        <v>268</v>
      </c>
      <c r="G7" s="51" t="s">
        <v>269</v>
      </c>
      <c r="H7" s="52"/>
      <c r="I7" s="53"/>
      <c r="J7" s="52"/>
      <c r="K7" s="54"/>
    </row>
    <row r="8" spans="1:11" x14ac:dyDescent="0.25">
      <c r="A8" s="46" t="s">
        <v>270</v>
      </c>
      <c r="B8" s="55">
        <v>8</v>
      </c>
      <c r="C8" s="56"/>
      <c r="D8" s="57"/>
      <c r="E8" s="49"/>
      <c r="F8" s="50" t="s">
        <v>271</v>
      </c>
      <c r="G8" s="121">
        <v>0.1</v>
      </c>
      <c r="H8" s="52" t="s">
        <v>272</v>
      </c>
      <c r="I8" s="53"/>
      <c r="J8" s="52"/>
      <c r="K8" s="54"/>
    </row>
    <row r="9" spans="1:11" x14ac:dyDescent="0.25">
      <c r="A9" s="58" t="s">
        <v>273</v>
      </c>
      <c r="B9" s="59">
        <v>1</v>
      </c>
      <c r="C9" s="60"/>
      <c r="D9" s="61"/>
      <c r="E9" s="49"/>
      <c r="F9" s="49"/>
      <c r="G9" s="49"/>
      <c r="H9" s="49"/>
      <c r="I9" s="49"/>
      <c r="J9" s="49"/>
      <c r="K9" s="62"/>
    </row>
    <row r="10" spans="1:11" x14ac:dyDescent="0.25">
      <c r="A10" s="63" t="s">
        <v>274</v>
      </c>
      <c r="B10" s="64">
        <f>(B7*B8)/B9</f>
        <v>3200</v>
      </c>
      <c r="C10" s="52"/>
      <c r="D10" s="65"/>
      <c r="E10" s="49"/>
      <c r="F10" s="49"/>
      <c r="G10" s="49"/>
      <c r="H10" s="49"/>
      <c r="I10" s="49"/>
      <c r="J10" s="49"/>
      <c r="K10" s="62"/>
    </row>
    <row r="11" spans="1:11" x14ac:dyDescent="0.25">
      <c r="A11" s="122" t="s">
        <v>275</v>
      </c>
      <c r="B11" s="120">
        <f>1000/B10</f>
        <v>0.3125</v>
      </c>
      <c r="C11" s="52"/>
      <c r="D11" s="65"/>
      <c r="E11" s="49"/>
      <c r="F11" s="49"/>
      <c r="G11" s="66"/>
      <c r="H11" s="49"/>
      <c r="I11" s="67"/>
      <c r="J11" s="49"/>
      <c r="K11" s="62"/>
    </row>
    <row r="12" spans="1:11" x14ac:dyDescent="0.25">
      <c r="A12" s="68"/>
      <c r="B12" s="69"/>
      <c r="C12" s="49"/>
      <c r="D12" s="67"/>
      <c r="E12" s="49"/>
      <c r="F12" s="49"/>
      <c r="G12" s="49"/>
      <c r="H12" s="49"/>
      <c r="I12" s="67"/>
      <c r="J12" s="49"/>
      <c r="K12" s="62"/>
    </row>
    <row r="13" spans="1:11" ht="15.75" thickBot="1" x14ac:dyDescent="0.3">
      <c r="A13" s="70" t="s">
        <v>276</v>
      </c>
      <c r="B13" s="71" t="s">
        <v>277</v>
      </c>
      <c r="C13" s="72">
        <v>0.6</v>
      </c>
      <c r="D13" s="73" t="s">
        <v>272</v>
      </c>
      <c r="E13" s="74"/>
      <c r="F13" s="75" t="s">
        <v>278</v>
      </c>
      <c r="G13" s="76" t="str">
        <f>IF(C13&gt;G8,"YES","NO")</f>
        <v>YES</v>
      </c>
      <c r="H13" s="77"/>
      <c r="I13" s="78" t="s">
        <v>279</v>
      </c>
      <c r="J13" s="73"/>
      <c r="K13" s="79" t="str">
        <f>IF(C13&gt;B11,"YES","NO")</f>
        <v>YES</v>
      </c>
    </row>
    <row r="14" spans="1:11" ht="15.75" thickBot="1" x14ac:dyDescent="0.3">
      <c r="A14" s="80"/>
      <c r="B14" s="80"/>
      <c r="C14" s="81"/>
      <c r="D14" s="80"/>
      <c r="E14" s="49"/>
      <c r="F14" s="80"/>
      <c r="G14" s="81"/>
      <c r="H14" s="82"/>
      <c r="I14" s="80"/>
      <c r="J14" s="80"/>
      <c r="K14" s="81"/>
    </row>
    <row r="15" spans="1:11" x14ac:dyDescent="0.25">
      <c r="A15" s="39" t="s">
        <v>259</v>
      </c>
      <c r="B15" s="40" t="s">
        <v>280</v>
      </c>
      <c r="C15" s="33"/>
      <c r="D15" s="41"/>
      <c r="E15" s="33"/>
      <c r="F15" s="42" t="s">
        <v>261</v>
      </c>
      <c r="G15" s="43" t="s">
        <v>262</v>
      </c>
      <c r="H15" s="44"/>
      <c r="I15" s="44"/>
      <c r="J15" s="44"/>
      <c r="K15" s="45"/>
    </row>
    <row r="16" spans="1:11" x14ac:dyDescent="0.25">
      <c r="A16" s="46" t="s">
        <v>263</v>
      </c>
      <c r="B16" s="47" t="s">
        <v>281</v>
      </c>
      <c r="C16" s="47"/>
      <c r="D16" s="48"/>
      <c r="E16" s="49"/>
      <c r="F16" s="50" t="s">
        <v>265</v>
      </c>
      <c r="G16" s="51" t="s">
        <v>266</v>
      </c>
      <c r="H16" s="52"/>
      <c r="I16" s="53"/>
      <c r="J16" s="52"/>
      <c r="K16" s="54"/>
    </row>
    <row r="17" spans="1:16" x14ac:dyDescent="0.25">
      <c r="A17" s="46" t="s">
        <v>267</v>
      </c>
      <c r="B17" s="55">
        <v>400</v>
      </c>
      <c r="C17" s="56"/>
      <c r="D17" s="57"/>
      <c r="E17" s="49"/>
      <c r="F17" s="50" t="s">
        <v>268</v>
      </c>
      <c r="G17" s="51" t="s">
        <v>282</v>
      </c>
      <c r="H17" s="52"/>
      <c r="I17" s="53"/>
      <c r="J17" s="52"/>
      <c r="K17" s="54"/>
    </row>
    <row r="18" spans="1:16" x14ac:dyDescent="0.25">
      <c r="A18" s="46" t="s">
        <v>270</v>
      </c>
      <c r="B18" s="55">
        <v>16</v>
      </c>
      <c r="C18" s="56"/>
      <c r="D18" s="57"/>
      <c r="E18" s="49"/>
      <c r="F18" s="50" t="s">
        <v>271</v>
      </c>
      <c r="G18" s="121">
        <v>0.1</v>
      </c>
      <c r="H18" s="52" t="s">
        <v>272</v>
      </c>
      <c r="I18" s="53"/>
      <c r="J18" s="52"/>
      <c r="K18" s="54"/>
    </row>
    <row r="19" spans="1:16" x14ac:dyDescent="0.25">
      <c r="A19" s="58" t="s">
        <v>273</v>
      </c>
      <c r="B19" s="59">
        <v>1</v>
      </c>
      <c r="C19" s="60"/>
      <c r="D19" s="61"/>
      <c r="E19" s="49"/>
      <c r="F19" s="49"/>
      <c r="G19" s="49"/>
      <c r="H19" s="49"/>
      <c r="I19" s="49"/>
      <c r="J19" s="49"/>
      <c r="K19" s="62"/>
    </row>
    <row r="20" spans="1:16" x14ac:dyDescent="0.25">
      <c r="A20" s="63" t="s">
        <v>274</v>
      </c>
      <c r="B20" s="64">
        <f>(B17*B18)/B19</f>
        <v>6400</v>
      </c>
      <c r="C20" s="52"/>
      <c r="D20" s="65"/>
      <c r="E20" s="49"/>
      <c r="F20" s="49"/>
      <c r="G20" s="49"/>
      <c r="H20" s="49"/>
      <c r="I20" s="49"/>
      <c r="J20" s="49"/>
      <c r="K20" s="62"/>
    </row>
    <row r="21" spans="1:16" x14ac:dyDescent="0.25">
      <c r="A21" s="122" t="s">
        <v>275</v>
      </c>
      <c r="B21" s="120">
        <f>1000/B20</f>
        <v>0.15625</v>
      </c>
      <c r="C21" s="52"/>
      <c r="D21" s="65"/>
      <c r="E21" s="49"/>
      <c r="F21" s="49"/>
      <c r="G21" s="66"/>
      <c r="H21" s="49"/>
      <c r="I21" s="67"/>
      <c r="J21" s="49"/>
      <c r="K21" s="62"/>
    </row>
    <row r="22" spans="1:16" x14ac:dyDescent="0.25">
      <c r="A22" s="68"/>
      <c r="B22" s="69"/>
      <c r="C22" s="49"/>
      <c r="D22" s="67"/>
      <c r="E22" s="49"/>
      <c r="F22" s="49"/>
      <c r="G22" s="49"/>
      <c r="H22" s="49"/>
      <c r="I22" s="67"/>
      <c r="J22" s="49"/>
      <c r="K22" s="62"/>
    </row>
    <row r="23" spans="1:16" ht="15.75" thickBot="1" x14ac:dyDescent="0.3">
      <c r="A23" s="70" t="s">
        <v>276</v>
      </c>
      <c r="B23" s="71" t="s">
        <v>277</v>
      </c>
      <c r="C23" s="72">
        <v>0.6</v>
      </c>
      <c r="D23" s="73" t="s">
        <v>272</v>
      </c>
      <c r="E23" s="74"/>
      <c r="F23" s="75" t="s">
        <v>278</v>
      </c>
      <c r="G23" s="76" t="str">
        <f>IF(C23&gt;G18,"YES","NO")</f>
        <v>YES</v>
      </c>
      <c r="H23" s="77"/>
      <c r="I23" s="78" t="s">
        <v>279</v>
      </c>
      <c r="J23" s="73"/>
      <c r="K23" s="79" t="str">
        <f>IF(C23&gt;B21,"YES","NO")</f>
        <v>YES</v>
      </c>
    </row>
    <row r="24" spans="1:16" x14ac:dyDescent="0.25">
      <c r="A24" s="80"/>
      <c r="B24" s="80"/>
      <c r="C24" s="81"/>
      <c r="D24" s="80"/>
      <c r="E24" s="49"/>
      <c r="F24" s="80"/>
      <c r="G24" s="81"/>
      <c r="H24" s="82"/>
      <c r="I24" s="80"/>
      <c r="J24" s="80"/>
      <c r="K24" s="81"/>
    </row>
    <row r="25" spans="1:16" ht="15.75" thickBot="1" x14ac:dyDescent="0.3"/>
    <row r="26" spans="1:16" ht="15.75" x14ac:dyDescent="0.25">
      <c r="A26" s="39" t="s">
        <v>283</v>
      </c>
      <c r="B26" s="40" t="s">
        <v>284</v>
      </c>
      <c r="C26" s="33"/>
      <c r="D26" s="41"/>
      <c r="E26" s="33"/>
      <c r="F26" s="42" t="s">
        <v>261</v>
      </c>
      <c r="G26" s="43" t="s">
        <v>262</v>
      </c>
      <c r="H26" s="44"/>
      <c r="I26" s="44"/>
      <c r="J26" s="44"/>
      <c r="K26" s="45"/>
      <c r="M26" s="101" t="s">
        <v>284</v>
      </c>
    </row>
    <row r="27" spans="1:16" x14ac:dyDescent="0.25">
      <c r="A27" s="46" t="s">
        <v>263</v>
      </c>
      <c r="B27" s="55" t="s">
        <v>285</v>
      </c>
      <c r="C27" s="83"/>
      <c r="D27" s="84"/>
      <c r="E27" s="49"/>
      <c r="F27" s="50" t="s">
        <v>286</v>
      </c>
      <c r="G27" s="85">
        <v>123</v>
      </c>
      <c r="H27" s="52" t="s">
        <v>3</v>
      </c>
      <c r="I27" s="53"/>
      <c r="J27" s="52"/>
      <c r="K27" s="54"/>
    </row>
    <row r="28" spans="1:16" x14ac:dyDescent="0.25">
      <c r="A28" s="46" t="s">
        <v>267</v>
      </c>
      <c r="B28" s="55">
        <v>400</v>
      </c>
      <c r="C28" s="56"/>
      <c r="D28" s="57"/>
      <c r="E28" s="49"/>
      <c r="F28" s="50" t="s">
        <v>287</v>
      </c>
      <c r="G28" s="86">
        <f>(B32/G27)*1000</f>
        <v>0.41480006636801064</v>
      </c>
      <c r="H28" s="87" t="s">
        <v>288</v>
      </c>
      <c r="I28" s="53"/>
      <c r="J28" s="52"/>
      <c r="K28" s="54"/>
      <c r="M28" s="102" t="s">
        <v>304</v>
      </c>
    </row>
    <row r="29" spans="1:16" x14ac:dyDescent="0.25">
      <c r="A29" s="46" t="s">
        <v>270</v>
      </c>
      <c r="B29" s="55">
        <v>49</v>
      </c>
      <c r="C29" s="56"/>
      <c r="D29" s="57"/>
      <c r="E29" s="49"/>
      <c r="F29" s="50" t="s">
        <v>265</v>
      </c>
      <c r="G29" s="51" t="s">
        <v>266</v>
      </c>
      <c r="H29" s="52"/>
      <c r="I29" s="53"/>
      <c r="J29" s="52"/>
      <c r="K29" s="54"/>
      <c r="M29" s="91" t="s">
        <v>305</v>
      </c>
      <c r="N29" s="103">
        <v>19600</v>
      </c>
      <c r="O29" s="104" t="s">
        <v>306</v>
      </c>
    </row>
    <row r="30" spans="1:16" x14ac:dyDescent="0.25">
      <c r="A30" s="58" t="s">
        <v>273</v>
      </c>
      <c r="B30" s="59">
        <v>1</v>
      </c>
      <c r="C30" s="60"/>
      <c r="D30" s="61"/>
      <c r="E30" s="49"/>
      <c r="F30" s="50" t="s">
        <v>268</v>
      </c>
      <c r="G30" s="51" t="s">
        <v>269</v>
      </c>
      <c r="H30" s="52"/>
      <c r="I30" s="53"/>
      <c r="J30" s="52"/>
      <c r="K30" s="54"/>
      <c r="M30" s="105"/>
      <c r="N30" s="106">
        <f>SUM(N29/2)</f>
        <v>9800</v>
      </c>
      <c r="O30" s="95" t="s">
        <v>307</v>
      </c>
    </row>
    <row r="31" spans="1:16" x14ac:dyDescent="0.25">
      <c r="A31" s="63" t="s">
        <v>274</v>
      </c>
      <c r="B31" s="64">
        <f>(B28*B29)/B30</f>
        <v>19600</v>
      </c>
      <c r="C31" s="52"/>
      <c r="D31" s="65"/>
      <c r="E31" s="49"/>
      <c r="F31" s="50" t="s">
        <v>271</v>
      </c>
      <c r="G31" s="121">
        <v>0.1</v>
      </c>
      <c r="H31" s="52" t="s">
        <v>272</v>
      </c>
      <c r="I31" s="53"/>
      <c r="J31" s="52"/>
      <c r="K31" s="54"/>
      <c r="M31" s="107"/>
      <c r="N31" s="106">
        <f>SUM(N30*N38)</f>
        <v>196000</v>
      </c>
      <c r="O31" s="95" t="s">
        <v>308</v>
      </c>
      <c r="P31" t="s">
        <v>445</v>
      </c>
    </row>
    <row r="32" spans="1:16" x14ac:dyDescent="0.25">
      <c r="A32" s="122" t="s">
        <v>275</v>
      </c>
      <c r="B32" s="120">
        <f>1000/B31</f>
        <v>5.1020408163265307E-2</v>
      </c>
      <c r="C32" s="52"/>
      <c r="D32" s="65"/>
      <c r="E32" s="49"/>
      <c r="F32" s="50" t="s">
        <v>289</v>
      </c>
      <c r="G32" s="86">
        <f>(G31/G27)*1000</f>
        <v>0.81300813008130079</v>
      </c>
      <c r="H32" s="52" t="s">
        <v>290</v>
      </c>
      <c r="I32" s="53"/>
      <c r="J32" s="52"/>
      <c r="K32" s="54"/>
      <c r="N32" s="108"/>
    </row>
    <row r="33" spans="1:15" x14ac:dyDescent="0.25">
      <c r="A33" s="68"/>
      <c r="B33" s="69"/>
      <c r="C33" s="49"/>
      <c r="D33" s="67"/>
      <c r="E33" s="49"/>
      <c r="F33" s="49"/>
      <c r="G33" s="49"/>
      <c r="H33" s="49"/>
      <c r="I33" s="67"/>
      <c r="J33" s="49"/>
      <c r="K33" s="62"/>
      <c r="M33" s="102" t="s">
        <v>309</v>
      </c>
      <c r="N33" s="108"/>
    </row>
    <row r="34" spans="1:15" ht="15.75" thickBot="1" x14ac:dyDescent="0.3">
      <c r="A34" s="70" t="s">
        <v>276</v>
      </c>
      <c r="B34" s="71" t="s">
        <v>289</v>
      </c>
      <c r="C34" s="72">
        <v>1.5</v>
      </c>
      <c r="D34" s="73" t="s">
        <v>290</v>
      </c>
      <c r="E34" s="74"/>
      <c r="F34" s="75" t="s">
        <v>278</v>
      </c>
      <c r="G34" s="76" t="str">
        <f>IF(C34&gt;G32,"YES","NO")</f>
        <v>YES</v>
      </c>
      <c r="H34" s="77"/>
      <c r="I34" s="78" t="s">
        <v>279</v>
      </c>
      <c r="J34" s="73"/>
      <c r="K34" s="79" t="str">
        <f>IF(C34&gt;B32,"YES","NO")</f>
        <v>YES</v>
      </c>
      <c r="M34" s="109" t="s">
        <v>310</v>
      </c>
      <c r="N34" s="110">
        <v>0.05</v>
      </c>
      <c r="O34" s="104" t="s">
        <v>311</v>
      </c>
    </row>
    <row r="35" spans="1:15" ht="15.75" thickBot="1" x14ac:dyDescent="0.3">
      <c r="A35" s="88"/>
      <c r="B35" s="80"/>
      <c r="C35" s="81"/>
      <c r="D35" s="80"/>
      <c r="E35" s="49"/>
      <c r="F35" s="80"/>
      <c r="G35" s="81"/>
      <c r="H35" s="82"/>
      <c r="I35" s="80"/>
      <c r="J35" s="80"/>
      <c r="K35" s="81"/>
      <c r="M35" s="111"/>
      <c r="N35" s="106">
        <f>SUM(1000/N34)</f>
        <v>20000</v>
      </c>
      <c r="O35" s="104" t="s">
        <v>312</v>
      </c>
    </row>
    <row r="36" spans="1:15" x14ac:dyDescent="0.25">
      <c r="A36" s="39" t="s">
        <v>191</v>
      </c>
      <c r="B36" s="40" t="s">
        <v>291</v>
      </c>
      <c r="C36" s="89"/>
      <c r="D36" s="89"/>
      <c r="E36" s="33"/>
      <c r="F36" s="42" t="s">
        <v>261</v>
      </c>
      <c r="G36" s="43" t="s">
        <v>262</v>
      </c>
      <c r="H36" s="44"/>
      <c r="I36" s="44"/>
      <c r="J36" s="44"/>
      <c r="K36" s="45"/>
      <c r="M36" s="112"/>
      <c r="N36" s="113"/>
      <c r="O36" s="112"/>
    </row>
    <row r="37" spans="1:15" x14ac:dyDescent="0.25">
      <c r="A37" s="90" t="s">
        <v>263</v>
      </c>
      <c r="B37" s="91" t="s">
        <v>292</v>
      </c>
      <c r="C37" s="92"/>
      <c r="D37" s="93"/>
      <c r="E37" s="49"/>
      <c r="F37" s="94" t="s">
        <v>286</v>
      </c>
      <c r="G37" s="87">
        <v>123</v>
      </c>
      <c r="H37" s="52" t="s">
        <v>3</v>
      </c>
      <c r="I37" s="52"/>
      <c r="J37" s="52"/>
      <c r="K37" s="54"/>
      <c r="M37" s="114" t="s">
        <v>313</v>
      </c>
      <c r="N37" s="113"/>
      <c r="O37" s="112"/>
    </row>
    <row r="38" spans="1:15" x14ac:dyDescent="0.25">
      <c r="A38" s="58" t="s">
        <v>293</v>
      </c>
      <c r="B38" s="85">
        <v>45</v>
      </c>
      <c r="C38" s="87"/>
      <c r="D38" s="95"/>
      <c r="E38" s="49"/>
      <c r="F38" s="94" t="s">
        <v>294</v>
      </c>
      <c r="G38" s="96">
        <f>(B38*1000)/G37</f>
        <v>365.85365853658539</v>
      </c>
      <c r="H38" s="87" t="s">
        <v>295</v>
      </c>
      <c r="I38" s="97"/>
      <c r="J38" s="52"/>
      <c r="K38" s="54"/>
      <c r="M38" s="115" t="s">
        <v>314</v>
      </c>
      <c r="N38" s="116">
        <v>20</v>
      </c>
      <c r="O38" s="104" t="s">
        <v>315</v>
      </c>
    </row>
    <row r="39" spans="1:15" x14ac:dyDescent="0.25">
      <c r="A39" s="58" t="s">
        <v>296</v>
      </c>
      <c r="B39" s="85">
        <v>45</v>
      </c>
      <c r="C39" s="87"/>
      <c r="D39" s="95"/>
      <c r="E39" s="49"/>
      <c r="F39" s="94" t="s">
        <v>294</v>
      </c>
      <c r="G39" s="96">
        <f>(B39*1000)/G37</f>
        <v>365.85365853658539</v>
      </c>
      <c r="H39" s="87" t="s">
        <v>297</v>
      </c>
      <c r="I39" s="87"/>
      <c r="J39" s="52"/>
      <c r="K39" s="54"/>
      <c r="M39" s="112" t="s">
        <v>446</v>
      </c>
      <c r="N39" s="117">
        <v>16</v>
      </c>
      <c r="O39" s="112"/>
    </row>
    <row r="40" spans="1:15" x14ac:dyDescent="0.25">
      <c r="A40" s="98" t="s">
        <v>298</v>
      </c>
      <c r="B40" s="123">
        <v>1</v>
      </c>
      <c r="C40" s="52"/>
      <c r="D40" s="99"/>
      <c r="E40" s="49"/>
      <c r="F40" s="94" t="s">
        <v>299</v>
      </c>
      <c r="G40" s="87">
        <f>G38/B38</f>
        <v>8.1300813008130088</v>
      </c>
      <c r="H40" s="87" t="s">
        <v>300</v>
      </c>
      <c r="I40" s="87"/>
      <c r="J40" s="52"/>
      <c r="K40" s="54"/>
      <c r="M40" s="114" t="s">
        <v>316</v>
      </c>
      <c r="N40" s="117"/>
      <c r="O40" s="112"/>
    </row>
    <row r="41" spans="1:15" x14ac:dyDescent="0.25">
      <c r="A41" s="68"/>
      <c r="B41" s="49"/>
      <c r="C41" s="49"/>
      <c r="D41" s="49"/>
      <c r="E41" s="100"/>
      <c r="F41" s="100"/>
      <c r="G41" s="100"/>
      <c r="H41" s="100"/>
      <c r="I41" s="100"/>
      <c r="J41" s="49"/>
      <c r="K41" s="62"/>
      <c r="M41" s="115" t="s">
        <v>316</v>
      </c>
      <c r="N41" s="118">
        <f>SUM(N31/N35)</f>
        <v>9.8000000000000007</v>
      </c>
      <c r="O41" s="104" t="s">
        <v>317</v>
      </c>
    </row>
    <row r="42" spans="1:15" ht="15.75" thickBot="1" x14ac:dyDescent="0.3">
      <c r="A42" s="70" t="s">
        <v>276</v>
      </c>
      <c r="B42" s="71" t="s">
        <v>301</v>
      </c>
      <c r="C42" s="72">
        <v>300</v>
      </c>
      <c r="D42" s="73" t="s">
        <v>302</v>
      </c>
      <c r="E42" s="74"/>
      <c r="F42" s="75" t="s">
        <v>278</v>
      </c>
      <c r="G42" s="76" t="str">
        <f>IF(C42&lt;G39,"YES","NO")</f>
        <v>YES</v>
      </c>
      <c r="H42" s="77"/>
      <c r="I42" s="78" t="s">
        <v>279</v>
      </c>
      <c r="J42" s="73"/>
      <c r="K42" s="79" t="str">
        <f>IF(C42&lt;G38,"YES","NO")</f>
        <v>YES</v>
      </c>
      <c r="M42" s="112" t="s">
        <v>446</v>
      </c>
      <c r="N42" s="113"/>
      <c r="O42" s="112"/>
    </row>
    <row r="43" spans="1:15" ht="15.75" thickBot="1" x14ac:dyDescent="0.3">
      <c r="A43" s="80"/>
      <c r="B43" s="80"/>
      <c r="C43" s="81"/>
      <c r="D43" s="80"/>
      <c r="E43" s="49"/>
      <c r="F43" s="80"/>
      <c r="G43" s="81"/>
      <c r="H43" s="82"/>
      <c r="I43" s="80"/>
      <c r="J43" s="80"/>
      <c r="K43" s="81"/>
      <c r="M43" s="114" t="s">
        <v>318</v>
      </c>
      <c r="N43" s="113"/>
      <c r="O43" s="112"/>
    </row>
    <row r="44" spans="1:15" x14ac:dyDescent="0.25">
      <c r="A44" s="39" t="s">
        <v>283</v>
      </c>
      <c r="B44" s="40" t="s">
        <v>303</v>
      </c>
      <c r="C44" s="33"/>
      <c r="D44" s="41"/>
      <c r="E44" s="33"/>
      <c r="F44" s="42" t="s">
        <v>261</v>
      </c>
      <c r="G44" s="43" t="s">
        <v>262</v>
      </c>
      <c r="H44" s="44"/>
      <c r="I44" s="44"/>
      <c r="J44" s="44"/>
      <c r="K44" s="45"/>
      <c r="M44" s="115" t="s">
        <v>319</v>
      </c>
      <c r="N44" s="119">
        <f>SUM(700*N41)</f>
        <v>6860.0000000000009</v>
      </c>
      <c r="O44" s="115" t="s">
        <v>320</v>
      </c>
    </row>
    <row r="45" spans="1:15" x14ac:dyDescent="0.25">
      <c r="A45" s="46" t="s">
        <v>263</v>
      </c>
      <c r="B45" s="55" t="s">
        <v>285</v>
      </c>
      <c r="C45" s="83"/>
      <c r="D45" s="84"/>
      <c r="E45" s="49"/>
      <c r="F45" s="50" t="s">
        <v>286</v>
      </c>
      <c r="G45" s="85">
        <v>123</v>
      </c>
      <c r="H45" s="52" t="s">
        <v>3</v>
      </c>
      <c r="I45" s="53"/>
      <c r="J45" s="52"/>
      <c r="K45" s="54"/>
      <c r="M45" s="115" t="s">
        <v>321</v>
      </c>
      <c r="N45" s="119">
        <v>0</v>
      </c>
      <c r="O45" s="115" t="s">
        <v>322</v>
      </c>
    </row>
    <row r="46" spans="1:15" x14ac:dyDescent="0.25">
      <c r="A46" s="46" t="s">
        <v>267</v>
      </c>
      <c r="B46" s="55">
        <v>400</v>
      </c>
      <c r="C46" s="56"/>
      <c r="D46" s="57"/>
      <c r="E46" s="49"/>
      <c r="F46" s="50" t="s">
        <v>287</v>
      </c>
      <c r="G46" s="86">
        <f>(B50/G45)*1000</f>
        <v>0.41480006636801064</v>
      </c>
      <c r="H46" s="87" t="s">
        <v>288</v>
      </c>
      <c r="I46" s="53"/>
      <c r="J46" s="52"/>
      <c r="K46" s="54"/>
      <c r="M46" s="115" t="s">
        <v>323</v>
      </c>
      <c r="N46" s="119">
        <v>15050</v>
      </c>
      <c r="O46" s="115" t="s">
        <v>324</v>
      </c>
    </row>
    <row r="47" spans="1:15" x14ac:dyDescent="0.25">
      <c r="A47" s="46" t="s">
        <v>270</v>
      </c>
      <c r="B47" s="55">
        <v>49</v>
      </c>
      <c r="C47" s="56"/>
      <c r="D47" s="57"/>
      <c r="E47" s="49"/>
      <c r="F47" s="50" t="s">
        <v>265</v>
      </c>
      <c r="G47" s="51" t="s">
        <v>266</v>
      </c>
      <c r="H47" s="52"/>
      <c r="I47" s="53"/>
      <c r="J47" s="52"/>
      <c r="K47" s="54"/>
      <c r="M47" s="115" t="s">
        <v>325</v>
      </c>
      <c r="N47" s="119">
        <v>0</v>
      </c>
      <c r="O47" s="115" t="s">
        <v>326</v>
      </c>
    </row>
    <row r="48" spans="1:15" x14ac:dyDescent="0.25">
      <c r="A48" s="58" t="s">
        <v>273</v>
      </c>
      <c r="B48" s="59">
        <v>1</v>
      </c>
      <c r="C48" s="60"/>
      <c r="D48" s="61"/>
      <c r="E48" s="49"/>
      <c r="F48" s="50" t="s">
        <v>268</v>
      </c>
      <c r="G48" s="51" t="s">
        <v>269</v>
      </c>
      <c r="H48" s="52"/>
      <c r="I48" s="53"/>
      <c r="J48" s="52"/>
      <c r="K48" s="54"/>
      <c r="M48" s="115" t="s">
        <v>327</v>
      </c>
      <c r="N48" s="119">
        <v>1</v>
      </c>
      <c r="O48" s="115" t="s">
        <v>328</v>
      </c>
    </row>
    <row r="49" spans="1:15" x14ac:dyDescent="0.25">
      <c r="A49" s="63" t="s">
        <v>274</v>
      </c>
      <c r="B49" s="64">
        <f>(B46*B47)/B48</f>
        <v>19600</v>
      </c>
      <c r="C49" s="52"/>
      <c r="D49" s="65"/>
      <c r="E49" s="49"/>
      <c r="F49" s="50" t="s">
        <v>271</v>
      </c>
      <c r="G49" s="121">
        <v>0.1</v>
      </c>
      <c r="H49" s="52" t="s">
        <v>272</v>
      </c>
      <c r="I49" s="53"/>
      <c r="J49" s="52"/>
      <c r="K49" s="54"/>
      <c r="M49" s="115" t="s">
        <v>329</v>
      </c>
      <c r="N49" s="119">
        <v>0</v>
      </c>
      <c r="O49" s="115" t="s">
        <v>330</v>
      </c>
    </row>
    <row r="50" spans="1:15" x14ac:dyDescent="0.25">
      <c r="A50" s="122" t="s">
        <v>275</v>
      </c>
      <c r="B50" s="120">
        <f>1000/B49</f>
        <v>5.1020408163265307E-2</v>
      </c>
      <c r="C50" s="52"/>
      <c r="D50" s="65"/>
      <c r="E50" s="49"/>
      <c r="F50" s="50" t="s">
        <v>289</v>
      </c>
      <c r="G50" s="86">
        <f>(G49/G45)*1000</f>
        <v>0.81300813008130079</v>
      </c>
      <c r="H50" s="52" t="s">
        <v>290</v>
      </c>
      <c r="I50" s="53"/>
      <c r="J50" s="52"/>
      <c r="K50" s="54"/>
      <c r="M50" s="112"/>
      <c r="N50" s="113"/>
      <c r="O50" s="112"/>
    </row>
    <row r="51" spans="1:15" x14ac:dyDescent="0.25">
      <c r="A51" s="68"/>
      <c r="B51" s="69"/>
      <c r="C51" s="49"/>
      <c r="D51" s="67"/>
      <c r="E51" s="49"/>
      <c r="F51" s="49"/>
      <c r="G51" s="49"/>
      <c r="H51" s="49"/>
      <c r="I51" s="67"/>
      <c r="J51" s="49"/>
      <c r="K51" s="62"/>
      <c r="M51" s="114" t="s">
        <v>331</v>
      </c>
      <c r="N51" s="113"/>
      <c r="O51" s="112"/>
    </row>
    <row r="52" spans="1:15" ht="15.75" thickBot="1" x14ac:dyDescent="0.3">
      <c r="A52" s="70" t="s">
        <v>276</v>
      </c>
      <c r="B52" s="71" t="s">
        <v>289</v>
      </c>
      <c r="C52" s="72">
        <v>1.5</v>
      </c>
      <c r="D52" s="73" t="s">
        <v>290</v>
      </c>
      <c r="E52" s="74"/>
      <c r="F52" s="75" t="s">
        <v>278</v>
      </c>
      <c r="G52" s="76" t="str">
        <f>IF(C52&gt;G50,"YES","NO")</f>
        <v>YES</v>
      </c>
      <c r="H52" s="77"/>
      <c r="I52" s="78" t="s">
        <v>279</v>
      </c>
      <c r="J52" s="73"/>
      <c r="K52" s="79" t="str">
        <f>IF(C52&gt;B50,"YES","NO")</f>
        <v>YES</v>
      </c>
      <c r="M52" s="115" t="s">
        <v>319</v>
      </c>
      <c r="N52" s="119">
        <v>700</v>
      </c>
      <c r="O52" s="115" t="s">
        <v>320</v>
      </c>
    </row>
    <row r="53" spans="1:15" x14ac:dyDescent="0.25">
      <c r="M53" s="115" t="s">
        <v>321</v>
      </c>
      <c r="N53" s="119">
        <v>0</v>
      </c>
      <c r="O53" s="115" t="s">
        <v>322</v>
      </c>
    </row>
    <row r="54" spans="1:15" x14ac:dyDescent="0.25">
      <c r="M54" s="115" t="s">
        <v>323</v>
      </c>
      <c r="N54" s="119">
        <v>15050</v>
      </c>
      <c r="O54" s="115" t="s">
        <v>324</v>
      </c>
    </row>
    <row r="55" spans="1:15" x14ac:dyDescent="0.25">
      <c r="M55" s="115" t="s">
        <v>325</v>
      </c>
      <c r="N55" s="119">
        <v>0</v>
      </c>
      <c r="O55" s="115" t="s">
        <v>326</v>
      </c>
    </row>
    <row r="56" spans="1:15" x14ac:dyDescent="0.25">
      <c r="M56" s="115" t="s">
        <v>327</v>
      </c>
      <c r="N56" s="119">
        <v>1</v>
      </c>
      <c r="O56" s="115" t="s">
        <v>328</v>
      </c>
    </row>
    <row r="57" spans="1:15" x14ac:dyDescent="0.25">
      <c r="M57" s="115" t="s">
        <v>329</v>
      </c>
      <c r="N57" s="119">
        <v>0</v>
      </c>
      <c r="O57" s="115" t="s">
        <v>330</v>
      </c>
    </row>
  </sheetData>
  <pageMargins left="0.25" right="0.25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G5" sqref="G5"/>
    </sheetView>
  </sheetViews>
  <sheetFormatPr defaultRowHeight="15" x14ac:dyDescent="0.25"/>
  <cols>
    <col min="1" max="1" width="23.85546875" customWidth="1"/>
    <col min="2" max="2" width="21.42578125" customWidth="1"/>
    <col min="3" max="3" width="34.5703125" customWidth="1"/>
    <col min="5" max="5" width="19.28515625" customWidth="1"/>
    <col min="7" max="7" width="40.42578125" customWidth="1"/>
    <col min="8" max="8" width="22.28515625" customWidth="1"/>
    <col min="14" max="14" width="16" customWidth="1"/>
    <col min="15" max="15" width="16.5703125" customWidth="1"/>
    <col min="16" max="16" width="13.85546875" customWidth="1"/>
    <col min="17" max="17" width="13.7109375" customWidth="1"/>
  </cols>
  <sheetData>
    <row r="1" spans="1:18" x14ac:dyDescent="0.25">
      <c r="A1" t="s">
        <v>423</v>
      </c>
      <c r="J1" s="3"/>
    </row>
    <row r="2" spans="1:18" x14ac:dyDescent="0.25">
      <c r="J2" s="3"/>
    </row>
    <row r="3" spans="1:18" x14ac:dyDescent="0.25">
      <c r="A3" t="s">
        <v>13</v>
      </c>
      <c r="B3" t="s">
        <v>155</v>
      </c>
      <c r="C3" t="s">
        <v>15</v>
      </c>
      <c r="D3" t="s">
        <v>156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</row>
    <row r="4" spans="1:18" x14ac:dyDescent="0.25">
      <c r="B4" s="1" t="s">
        <v>157</v>
      </c>
      <c r="J4" s="3"/>
    </row>
    <row r="5" spans="1:18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46</v>
      </c>
      <c r="G5" t="s">
        <v>163</v>
      </c>
      <c r="H5" t="s">
        <v>164</v>
      </c>
      <c r="J5" s="3"/>
    </row>
    <row r="6" spans="1:18" x14ac:dyDescent="0.25">
      <c r="B6" t="s">
        <v>165</v>
      </c>
      <c r="C6" t="s">
        <v>166</v>
      </c>
      <c r="D6" t="s">
        <v>161</v>
      </c>
      <c r="E6" t="s">
        <v>441</v>
      </c>
      <c r="F6" t="s">
        <v>73</v>
      </c>
      <c r="G6" t="s">
        <v>168</v>
      </c>
      <c r="H6" t="s">
        <v>169</v>
      </c>
      <c r="I6" t="s">
        <v>170</v>
      </c>
      <c r="J6" s="3" t="s">
        <v>171</v>
      </c>
      <c r="K6">
        <v>400</v>
      </c>
      <c r="L6" s="10">
        <v>4.7222222222222221E-2</v>
      </c>
      <c r="M6" t="s">
        <v>39</v>
      </c>
      <c r="N6" t="s">
        <v>172</v>
      </c>
      <c r="O6" t="s">
        <v>173</v>
      </c>
      <c r="P6">
        <v>12</v>
      </c>
      <c r="Q6" t="s">
        <v>174</v>
      </c>
    </row>
    <row r="7" spans="1:18" x14ac:dyDescent="0.25">
      <c r="B7" t="s">
        <v>175</v>
      </c>
      <c r="C7" t="s">
        <v>176</v>
      </c>
      <c r="D7" t="s">
        <v>161</v>
      </c>
      <c r="E7" t="s">
        <v>183</v>
      </c>
      <c r="F7" t="s">
        <v>80</v>
      </c>
      <c r="G7" t="s">
        <v>168</v>
      </c>
      <c r="H7" t="s">
        <v>169</v>
      </c>
      <c r="I7" t="s">
        <v>170</v>
      </c>
      <c r="J7" s="3" t="s">
        <v>171</v>
      </c>
      <c r="K7">
        <v>400</v>
      </c>
      <c r="L7" s="10">
        <v>5.2777777777777778E-2</v>
      </c>
      <c r="M7" t="s">
        <v>39</v>
      </c>
      <c r="N7" t="s">
        <v>178</v>
      </c>
      <c r="O7" t="s">
        <v>179</v>
      </c>
      <c r="P7">
        <v>25</v>
      </c>
      <c r="Q7" t="s">
        <v>180</v>
      </c>
    </row>
    <row r="8" spans="1:18" x14ac:dyDescent="0.25">
      <c r="B8" t="s">
        <v>181</v>
      </c>
      <c r="C8" t="s">
        <v>182</v>
      </c>
      <c r="D8" t="s">
        <v>34</v>
      </c>
      <c r="E8" t="s">
        <v>183</v>
      </c>
      <c r="F8" t="s">
        <v>89</v>
      </c>
      <c r="G8" t="s">
        <v>168</v>
      </c>
      <c r="H8" t="s">
        <v>169</v>
      </c>
      <c r="I8" s="11" t="s">
        <v>170</v>
      </c>
      <c r="J8" s="12" t="s">
        <v>171</v>
      </c>
      <c r="K8">
        <v>400</v>
      </c>
      <c r="L8" s="10">
        <v>7.5694444444444439E-2</v>
      </c>
      <c r="M8" s="11" t="s">
        <v>39</v>
      </c>
      <c r="N8" s="11" t="s">
        <v>184</v>
      </c>
      <c r="O8" s="11" t="s">
        <v>185</v>
      </c>
      <c r="P8">
        <v>-13000</v>
      </c>
      <c r="Q8" s="11" t="s">
        <v>186</v>
      </c>
    </row>
    <row r="9" spans="1:18" x14ac:dyDescent="0.25">
      <c r="B9" t="s">
        <v>187</v>
      </c>
      <c r="C9" t="s">
        <v>182</v>
      </c>
      <c r="D9" t="s">
        <v>34</v>
      </c>
      <c r="E9" t="s">
        <v>183</v>
      </c>
      <c r="F9" t="s">
        <v>93</v>
      </c>
      <c r="G9" t="s">
        <v>168</v>
      </c>
      <c r="H9" t="s">
        <v>169</v>
      </c>
      <c r="I9" t="s">
        <v>170</v>
      </c>
      <c r="J9" s="3" t="s">
        <v>171</v>
      </c>
      <c r="K9">
        <v>400</v>
      </c>
      <c r="L9" s="10">
        <v>7.5694444444444439E-2</v>
      </c>
      <c r="M9" t="s">
        <v>39</v>
      </c>
      <c r="N9" t="s">
        <v>184</v>
      </c>
      <c r="O9" t="s">
        <v>185</v>
      </c>
      <c r="P9">
        <v>-13000</v>
      </c>
      <c r="Q9" t="s">
        <v>186</v>
      </c>
    </row>
    <row r="10" spans="1:18" x14ac:dyDescent="0.25">
      <c r="B10" t="s">
        <v>188</v>
      </c>
      <c r="C10" t="s">
        <v>182</v>
      </c>
      <c r="D10" t="s">
        <v>34</v>
      </c>
      <c r="E10" t="s">
        <v>183</v>
      </c>
      <c r="F10" t="s">
        <v>97</v>
      </c>
      <c r="G10" t="s">
        <v>189</v>
      </c>
      <c r="H10" s="125" t="s">
        <v>448</v>
      </c>
      <c r="J10" s="3"/>
      <c r="K10">
        <v>200</v>
      </c>
      <c r="L10" s="10">
        <v>7.5694444444444439E-2</v>
      </c>
    </row>
    <row r="11" spans="1:18" x14ac:dyDescent="0.25">
      <c r="B11" t="s">
        <v>367</v>
      </c>
      <c r="C11" t="s">
        <v>182</v>
      </c>
      <c r="D11" t="s">
        <v>34</v>
      </c>
      <c r="E11" t="s">
        <v>183</v>
      </c>
      <c r="F11" t="s">
        <v>101</v>
      </c>
      <c r="G11" t="s">
        <v>189</v>
      </c>
      <c r="H11" s="125" t="s">
        <v>448</v>
      </c>
      <c r="J11" s="3"/>
      <c r="K11">
        <v>200</v>
      </c>
      <c r="L11" s="10">
        <v>6.1111111111111116E-2</v>
      </c>
    </row>
    <row r="12" spans="1:18" x14ac:dyDescent="0.25">
      <c r="B12" t="s">
        <v>368</v>
      </c>
      <c r="C12" t="s">
        <v>182</v>
      </c>
      <c r="D12" t="s">
        <v>34</v>
      </c>
      <c r="E12" t="s">
        <v>183</v>
      </c>
      <c r="F12" t="s">
        <v>104</v>
      </c>
      <c r="G12" t="s">
        <v>189</v>
      </c>
      <c r="H12" t="s">
        <v>448</v>
      </c>
      <c r="J12" s="3"/>
      <c r="K12">
        <v>200</v>
      </c>
      <c r="L12" s="10">
        <v>6.1111111111111116E-2</v>
      </c>
    </row>
    <row r="13" spans="1:18" x14ac:dyDescent="0.25">
      <c r="B13" t="s">
        <v>190</v>
      </c>
      <c r="C13" t="s">
        <v>191</v>
      </c>
      <c r="D13" t="s">
        <v>192</v>
      </c>
      <c r="G13" t="s">
        <v>193</v>
      </c>
      <c r="J13" s="3"/>
      <c r="N13" t="s">
        <v>194</v>
      </c>
      <c r="P13">
        <v>0</v>
      </c>
      <c r="Q13" t="s">
        <v>195</v>
      </c>
    </row>
    <row r="14" spans="1:18" x14ac:dyDescent="0.25">
      <c r="B14" t="s">
        <v>196</v>
      </c>
      <c r="C14" t="s">
        <v>191</v>
      </c>
      <c r="D14" t="s">
        <v>192</v>
      </c>
      <c r="G14" t="s">
        <v>193</v>
      </c>
      <c r="J14" s="3"/>
      <c r="N14" t="s">
        <v>194</v>
      </c>
      <c r="P14">
        <v>0</v>
      </c>
      <c r="Q14" t="s">
        <v>195</v>
      </c>
    </row>
    <row r="15" spans="1:18" x14ac:dyDescent="0.25">
      <c r="B15" t="s">
        <v>447</v>
      </c>
      <c r="C15" t="s">
        <v>182</v>
      </c>
      <c r="D15" t="s">
        <v>34</v>
      </c>
      <c r="E15" t="s">
        <v>183</v>
      </c>
      <c r="F15" t="s">
        <v>109</v>
      </c>
      <c r="L15" s="10">
        <v>6.1111111111111116E-2</v>
      </c>
    </row>
    <row r="16" spans="1:18" x14ac:dyDescent="0.25">
      <c r="A16" t="s">
        <v>417</v>
      </c>
      <c r="B16" t="s">
        <v>418</v>
      </c>
      <c r="C16" t="s">
        <v>419</v>
      </c>
      <c r="D16" t="s">
        <v>444</v>
      </c>
      <c r="E16" t="s">
        <v>410</v>
      </c>
      <c r="F16" t="s">
        <v>36</v>
      </c>
      <c r="J16" s="3" t="s">
        <v>37</v>
      </c>
      <c r="L16" s="10"/>
    </row>
    <row r="17" spans="2:12" x14ac:dyDescent="0.25">
      <c r="B17" t="s">
        <v>422</v>
      </c>
      <c r="C17" t="s">
        <v>419</v>
      </c>
      <c r="D17" t="s">
        <v>444</v>
      </c>
      <c r="E17" t="s">
        <v>410</v>
      </c>
      <c r="F17" t="s">
        <v>43</v>
      </c>
      <c r="J17" s="3" t="s">
        <v>37</v>
      </c>
      <c r="L17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workbookViewId="0">
      <selection activeCell="E13" sqref="E13"/>
    </sheetView>
  </sheetViews>
  <sheetFormatPr defaultRowHeight="15" x14ac:dyDescent="0.25"/>
  <cols>
    <col min="1" max="1" width="22.85546875" customWidth="1"/>
    <col min="2" max="2" width="23.5703125" customWidth="1"/>
    <col min="3" max="3" width="44.42578125" customWidth="1"/>
    <col min="5" max="5" width="20.7109375" customWidth="1"/>
    <col min="14" max="14" width="18.5703125" customWidth="1"/>
    <col min="15" max="15" width="11.140625" customWidth="1"/>
  </cols>
  <sheetData>
    <row r="1" spans="1:19" x14ac:dyDescent="0.25">
      <c r="A1" t="s">
        <v>13</v>
      </c>
      <c r="J1" s="3"/>
    </row>
    <row r="2" spans="1:19" x14ac:dyDescent="0.25">
      <c r="J2" s="3"/>
    </row>
    <row r="3" spans="1:19" x14ac:dyDescent="0.25">
      <c r="A3" t="s">
        <v>405</v>
      </c>
      <c r="B3" t="s">
        <v>155</v>
      </c>
      <c r="C3" t="s">
        <v>15</v>
      </c>
      <c r="D3" t="s">
        <v>156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3" t="s">
        <v>22</v>
      </c>
      <c r="K3" t="s">
        <v>361</v>
      </c>
      <c r="L3" t="s">
        <v>24</v>
      </c>
      <c r="M3" t="s">
        <v>25</v>
      </c>
      <c r="N3" t="s">
        <v>435</v>
      </c>
      <c r="O3" t="s">
        <v>26</v>
      </c>
      <c r="P3" t="s">
        <v>28</v>
      </c>
      <c r="Q3" t="s">
        <v>29</v>
      </c>
      <c r="R3" t="s">
        <v>30</v>
      </c>
      <c r="S3" t="s">
        <v>412</v>
      </c>
    </row>
    <row r="4" spans="1:19" x14ac:dyDescent="0.25">
      <c r="B4" t="s">
        <v>338</v>
      </c>
      <c r="C4" t="s">
        <v>349</v>
      </c>
      <c r="D4" t="s">
        <v>34</v>
      </c>
      <c r="E4" t="s">
        <v>442</v>
      </c>
      <c r="F4" t="s">
        <v>341</v>
      </c>
      <c r="G4" t="s">
        <v>346</v>
      </c>
      <c r="H4" t="s">
        <v>169</v>
      </c>
      <c r="I4" t="s">
        <v>358</v>
      </c>
      <c r="J4" s="3" t="s">
        <v>37</v>
      </c>
      <c r="K4">
        <v>12800</v>
      </c>
      <c r="L4" s="124" t="s">
        <v>354</v>
      </c>
      <c r="M4" t="s">
        <v>85</v>
      </c>
      <c r="N4" t="s">
        <v>436</v>
      </c>
      <c r="O4" t="s">
        <v>357</v>
      </c>
      <c r="P4">
        <v>-10</v>
      </c>
      <c r="Q4" t="s">
        <v>364</v>
      </c>
    </row>
    <row r="5" spans="1:19" x14ac:dyDescent="0.25">
      <c r="B5" t="s">
        <v>337</v>
      </c>
      <c r="C5" t="s">
        <v>350</v>
      </c>
      <c r="D5" t="s">
        <v>34</v>
      </c>
      <c r="E5" t="s">
        <v>442</v>
      </c>
      <c r="F5" t="s">
        <v>342</v>
      </c>
      <c r="G5" t="s">
        <v>346</v>
      </c>
      <c r="H5" t="s">
        <v>169</v>
      </c>
      <c r="I5" t="s">
        <v>358</v>
      </c>
      <c r="J5" s="3" t="s">
        <v>37</v>
      </c>
      <c r="K5">
        <v>12800</v>
      </c>
      <c r="L5" s="10" t="s">
        <v>355</v>
      </c>
      <c r="M5" t="s">
        <v>127</v>
      </c>
      <c r="N5" t="s">
        <v>437</v>
      </c>
      <c r="O5" t="s">
        <v>360</v>
      </c>
      <c r="P5">
        <v>-10</v>
      </c>
      <c r="Q5" t="s">
        <v>365</v>
      </c>
    </row>
    <row r="6" spans="1:19" x14ac:dyDescent="0.25">
      <c r="B6" t="s">
        <v>339</v>
      </c>
      <c r="C6" t="s">
        <v>350</v>
      </c>
      <c r="D6" t="s">
        <v>34</v>
      </c>
      <c r="E6" t="s">
        <v>442</v>
      </c>
      <c r="F6" t="s">
        <v>343</v>
      </c>
      <c r="G6" t="s">
        <v>347</v>
      </c>
      <c r="H6" t="s">
        <v>169</v>
      </c>
      <c r="I6" s="11" t="s">
        <v>359</v>
      </c>
      <c r="J6" s="12" t="s">
        <v>37</v>
      </c>
      <c r="K6">
        <v>12800</v>
      </c>
      <c r="L6" s="10" t="s">
        <v>356</v>
      </c>
      <c r="M6" s="11" t="s">
        <v>127</v>
      </c>
      <c r="N6" s="11" t="s">
        <v>438</v>
      </c>
      <c r="O6" s="11" t="s">
        <v>362</v>
      </c>
      <c r="P6">
        <v>-1</v>
      </c>
      <c r="Q6" s="11" t="s">
        <v>366</v>
      </c>
    </row>
    <row r="7" spans="1:19" x14ac:dyDescent="0.25">
      <c r="B7" t="s">
        <v>340</v>
      </c>
      <c r="C7" t="s">
        <v>350</v>
      </c>
      <c r="D7" t="s">
        <v>34</v>
      </c>
      <c r="E7" t="s">
        <v>442</v>
      </c>
      <c r="F7" t="s">
        <v>148</v>
      </c>
      <c r="G7" t="s">
        <v>347</v>
      </c>
      <c r="H7" t="s">
        <v>169</v>
      </c>
      <c r="I7" t="s">
        <v>359</v>
      </c>
      <c r="J7" s="3" t="s">
        <v>37</v>
      </c>
      <c r="K7">
        <v>12800</v>
      </c>
      <c r="L7" s="10" t="s">
        <v>356</v>
      </c>
      <c r="M7" t="s">
        <v>127</v>
      </c>
      <c r="N7" t="s">
        <v>438</v>
      </c>
      <c r="O7" t="s">
        <v>363</v>
      </c>
      <c r="P7">
        <v>-1</v>
      </c>
      <c r="Q7" t="s">
        <v>366</v>
      </c>
    </row>
    <row r="8" spans="1:19" x14ac:dyDescent="0.25">
      <c r="A8" t="s">
        <v>417</v>
      </c>
      <c r="B8" t="s">
        <v>418</v>
      </c>
      <c r="C8" t="s">
        <v>419</v>
      </c>
      <c r="D8" t="s">
        <v>420</v>
      </c>
      <c r="E8" t="s">
        <v>442</v>
      </c>
      <c r="F8" t="s">
        <v>344</v>
      </c>
      <c r="J8" s="3" t="s">
        <v>37</v>
      </c>
      <c r="L8" s="10"/>
    </row>
    <row r="9" spans="1:19" x14ac:dyDescent="0.25">
      <c r="B9" t="s">
        <v>422</v>
      </c>
      <c r="C9" t="s">
        <v>419</v>
      </c>
      <c r="D9" t="s">
        <v>420</v>
      </c>
      <c r="E9" t="s">
        <v>442</v>
      </c>
      <c r="F9" t="s">
        <v>345</v>
      </c>
      <c r="J9" s="3" t="s">
        <v>37</v>
      </c>
      <c r="L9" s="10"/>
    </row>
    <row r="10" spans="1:19" hidden="1" x14ac:dyDescent="0.25">
      <c r="J10" s="3"/>
      <c r="L10" s="10"/>
    </row>
    <row r="11" spans="1:19" x14ac:dyDescent="0.25">
      <c r="B11" t="s">
        <v>351</v>
      </c>
      <c r="C11" t="s">
        <v>176</v>
      </c>
      <c r="D11" t="s">
        <v>34</v>
      </c>
      <c r="E11" t="s">
        <v>442</v>
      </c>
      <c r="F11" t="s">
        <v>421</v>
      </c>
      <c r="G11" t="s">
        <v>348</v>
      </c>
      <c r="J11" s="3" t="s">
        <v>439</v>
      </c>
      <c r="K11">
        <v>3200</v>
      </c>
      <c r="L11" s="10" t="s">
        <v>353</v>
      </c>
      <c r="M11" t="s">
        <v>39</v>
      </c>
    </row>
    <row r="12" spans="1:19" x14ac:dyDescent="0.25">
      <c r="B12" t="s">
        <v>352</v>
      </c>
      <c r="C12" t="s">
        <v>176</v>
      </c>
      <c r="D12" t="s">
        <v>34</v>
      </c>
      <c r="E12" t="s">
        <v>442</v>
      </c>
      <c r="F12" t="s">
        <v>424</v>
      </c>
      <c r="G12" t="s">
        <v>348</v>
      </c>
      <c r="J12" s="3" t="s">
        <v>439</v>
      </c>
      <c r="K12">
        <v>3200</v>
      </c>
      <c r="L12" s="10" t="s">
        <v>353</v>
      </c>
      <c r="M12" t="s">
        <v>39</v>
      </c>
    </row>
    <row r="13" spans="1:19" x14ac:dyDescent="0.25">
      <c r="J13" s="3"/>
    </row>
    <row r="14" spans="1:19" x14ac:dyDescent="0.25">
      <c r="A14" t="s">
        <v>406</v>
      </c>
      <c r="B14" t="s">
        <v>407</v>
      </c>
      <c r="C14" t="s">
        <v>408</v>
      </c>
      <c r="D14" t="s">
        <v>161</v>
      </c>
      <c r="E14" t="s">
        <v>409</v>
      </c>
      <c r="F14" t="s">
        <v>341</v>
      </c>
      <c r="J14" s="12" t="s">
        <v>411</v>
      </c>
      <c r="K14">
        <v>400</v>
      </c>
      <c r="M14" t="s">
        <v>39</v>
      </c>
      <c r="S14" t="s">
        <v>413</v>
      </c>
    </row>
    <row r="15" spans="1:19" x14ac:dyDescent="0.25">
      <c r="B15" t="s">
        <v>414</v>
      </c>
      <c r="C15" t="s">
        <v>408</v>
      </c>
      <c r="D15" t="s">
        <v>161</v>
      </c>
      <c r="E15" t="s">
        <v>409</v>
      </c>
      <c r="F15" t="s">
        <v>342</v>
      </c>
      <c r="J15" s="12" t="s">
        <v>411</v>
      </c>
      <c r="K15">
        <v>400</v>
      </c>
      <c r="M15" t="s">
        <v>39</v>
      </c>
      <c r="S15" t="s">
        <v>413</v>
      </c>
    </row>
    <row r="16" spans="1:19" x14ac:dyDescent="0.25">
      <c r="B16" t="s">
        <v>415</v>
      </c>
      <c r="C16" t="s">
        <v>408</v>
      </c>
      <c r="D16" t="s">
        <v>161</v>
      </c>
      <c r="E16" t="s">
        <v>409</v>
      </c>
      <c r="F16" t="s">
        <v>343</v>
      </c>
      <c r="J16" s="12" t="s">
        <v>411</v>
      </c>
      <c r="K16">
        <v>400</v>
      </c>
      <c r="M16" t="s">
        <v>39</v>
      </c>
      <c r="S16" t="s">
        <v>413</v>
      </c>
    </row>
    <row r="17" spans="2:19" x14ac:dyDescent="0.25">
      <c r="B17" t="s">
        <v>416</v>
      </c>
      <c r="C17" t="s">
        <v>408</v>
      </c>
      <c r="D17" t="s">
        <v>161</v>
      </c>
      <c r="E17" t="s">
        <v>409</v>
      </c>
      <c r="F17" t="s">
        <v>148</v>
      </c>
      <c r="J17" s="12" t="s">
        <v>411</v>
      </c>
      <c r="K17">
        <v>400</v>
      </c>
      <c r="M17" t="s">
        <v>39</v>
      </c>
      <c r="S17" t="s">
        <v>413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8" workbookViewId="0">
      <selection activeCell="G19" sqref="G19"/>
    </sheetView>
  </sheetViews>
  <sheetFormatPr defaultRowHeight="15" x14ac:dyDescent="0.25"/>
  <cols>
    <col min="1" max="1" width="26.85546875" customWidth="1"/>
    <col min="2" max="2" width="22.140625" customWidth="1"/>
    <col min="3" max="3" width="44.42578125" customWidth="1"/>
    <col min="4" max="4" width="11.7109375" customWidth="1"/>
    <col min="5" max="5" width="25.140625" customWidth="1"/>
    <col min="6" max="6" width="6.85546875" customWidth="1"/>
    <col min="7" max="7" width="20.85546875" customWidth="1"/>
    <col min="8" max="8" width="20.28515625" customWidth="1"/>
    <col min="9" max="9" width="14" customWidth="1"/>
    <col min="10" max="10" width="10.140625" customWidth="1"/>
    <col min="11" max="11" width="7.85546875" customWidth="1"/>
    <col min="13" max="13" width="17.28515625" customWidth="1"/>
    <col min="14" max="14" width="10.5703125" customWidth="1"/>
    <col min="15" max="15" width="21.7109375" customWidth="1"/>
    <col min="16" max="16" width="12.140625" customWidth="1"/>
  </cols>
  <sheetData>
    <row r="1" spans="1:18" x14ac:dyDescent="0.25">
      <c r="A1" s="1" t="s">
        <v>6</v>
      </c>
    </row>
    <row r="2" spans="1:18" x14ac:dyDescent="0.25">
      <c r="A2" t="s">
        <v>7</v>
      </c>
    </row>
    <row r="3" spans="1:18" x14ac:dyDescent="0.25">
      <c r="A3" t="s">
        <v>8</v>
      </c>
    </row>
    <row r="4" spans="1:18" x14ac:dyDescent="0.25">
      <c r="A4" t="s">
        <v>9</v>
      </c>
    </row>
    <row r="5" spans="1:18" x14ac:dyDescent="0.25">
      <c r="A5" t="s">
        <v>10</v>
      </c>
    </row>
    <row r="6" spans="1:18" x14ac:dyDescent="0.25">
      <c r="A6" t="s">
        <v>11</v>
      </c>
    </row>
    <row r="7" spans="1:18" x14ac:dyDescent="0.25">
      <c r="A7" t="s">
        <v>12</v>
      </c>
    </row>
    <row r="9" spans="1:18" x14ac:dyDescent="0.25">
      <c r="A9" t="s">
        <v>13</v>
      </c>
      <c r="B9" t="s">
        <v>14</v>
      </c>
      <c r="C9" t="s">
        <v>15</v>
      </c>
      <c r="D9" s="2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s="3" t="s">
        <v>22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  <c r="Q9" t="s">
        <v>29</v>
      </c>
      <c r="R9" t="s">
        <v>30</v>
      </c>
    </row>
    <row r="10" spans="1:18" x14ac:dyDescent="0.25">
      <c r="A10" t="s">
        <v>31</v>
      </c>
      <c r="B10" t="s">
        <v>32</v>
      </c>
      <c r="C10" t="s">
        <v>33</v>
      </c>
      <c r="D10" s="2" t="s">
        <v>34</v>
      </c>
      <c r="E10" s="4" t="s">
        <v>35</v>
      </c>
      <c r="F10" t="s">
        <v>36</v>
      </c>
      <c r="J10" t="s">
        <v>37</v>
      </c>
      <c r="K10">
        <v>200</v>
      </c>
      <c r="L10" s="5" t="s">
        <v>38</v>
      </c>
      <c r="M10" s="2" t="s">
        <v>39</v>
      </c>
      <c r="O10" s="6" t="s">
        <v>40</v>
      </c>
      <c r="P10" s="6">
        <v>0</v>
      </c>
      <c r="Q10" t="s">
        <v>41</v>
      </c>
      <c r="R10" s="7" t="s">
        <v>5</v>
      </c>
    </row>
    <row r="11" spans="1:18" x14ac:dyDescent="0.25">
      <c r="B11" t="s">
        <v>42</v>
      </c>
      <c r="C11" t="s">
        <v>33</v>
      </c>
      <c r="D11" s="2" t="s">
        <v>34</v>
      </c>
      <c r="E11" s="4" t="s">
        <v>35</v>
      </c>
      <c r="F11" t="s">
        <v>43</v>
      </c>
      <c r="J11" t="s">
        <v>37</v>
      </c>
      <c r="K11">
        <v>200</v>
      </c>
      <c r="L11" s="5" t="s">
        <v>38</v>
      </c>
      <c r="M11" s="2" t="s">
        <v>39</v>
      </c>
      <c r="O11" s="6" t="s">
        <v>40</v>
      </c>
      <c r="P11" s="6">
        <v>0</v>
      </c>
      <c r="Q11" t="s">
        <v>41</v>
      </c>
      <c r="R11" s="7" t="s">
        <v>5</v>
      </c>
    </row>
    <row r="12" spans="1:18" x14ac:dyDescent="0.25">
      <c r="B12" t="s">
        <v>44</v>
      </c>
      <c r="C12" s="2" t="s">
        <v>45</v>
      </c>
      <c r="D12" s="2" t="s">
        <v>34</v>
      </c>
      <c r="E12" s="4" t="s">
        <v>35</v>
      </c>
      <c r="F12" t="s">
        <v>46</v>
      </c>
      <c r="J12" t="s">
        <v>37</v>
      </c>
      <c r="K12" s="2" t="s">
        <v>47</v>
      </c>
      <c r="L12" s="2" t="s">
        <v>47</v>
      </c>
      <c r="M12" s="2"/>
      <c r="O12" s="6" t="s">
        <v>47</v>
      </c>
      <c r="P12" s="8" t="s">
        <v>47</v>
      </c>
      <c r="Q12" s="7" t="s">
        <v>47</v>
      </c>
      <c r="R12" s="7" t="s">
        <v>47</v>
      </c>
    </row>
    <row r="13" spans="1:18" x14ac:dyDescent="0.25">
      <c r="B13" t="s">
        <v>48</v>
      </c>
      <c r="C13" t="s">
        <v>33</v>
      </c>
      <c r="D13" s="2" t="s">
        <v>34</v>
      </c>
      <c r="E13" s="4" t="s">
        <v>35</v>
      </c>
      <c r="F13" t="s">
        <v>49</v>
      </c>
      <c r="J13" t="s">
        <v>37</v>
      </c>
      <c r="K13">
        <v>200</v>
      </c>
      <c r="L13" s="5" t="s">
        <v>38</v>
      </c>
      <c r="M13" s="2" t="s">
        <v>39</v>
      </c>
      <c r="O13" s="6" t="s">
        <v>40</v>
      </c>
      <c r="P13" s="6">
        <v>0</v>
      </c>
      <c r="Q13" t="s">
        <v>41</v>
      </c>
      <c r="R13" s="7" t="s">
        <v>5</v>
      </c>
    </row>
    <row r="14" spans="1:18" x14ac:dyDescent="0.25">
      <c r="B14" t="s">
        <v>50</v>
      </c>
      <c r="C14" t="s">
        <v>33</v>
      </c>
      <c r="D14" s="2" t="s">
        <v>34</v>
      </c>
      <c r="E14" s="4" t="s">
        <v>35</v>
      </c>
      <c r="F14" t="s">
        <v>51</v>
      </c>
      <c r="J14" t="s">
        <v>37</v>
      </c>
      <c r="K14">
        <v>200</v>
      </c>
      <c r="L14" s="5" t="s">
        <v>38</v>
      </c>
      <c r="M14" s="2" t="s">
        <v>39</v>
      </c>
      <c r="O14" s="6" t="s">
        <v>40</v>
      </c>
      <c r="P14" s="6">
        <v>0</v>
      </c>
      <c r="Q14" t="s">
        <v>41</v>
      </c>
      <c r="R14" s="7" t="s">
        <v>5</v>
      </c>
    </row>
    <row r="15" spans="1:18" x14ac:dyDescent="0.25">
      <c r="B15" t="s">
        <v>52</v>
      </c>
      <c r="C15" s="6" t="s">
        <v>53</v>
      </c>
      <c r="D15" s="2" t="s">
        <v>34</v>
      </c>
      <c r="E15" s="4" t="s">
        <v>35</v>
      </c>
      <c r="F15" t="s">
        <v>54</v>
      </c>
      <c r="J15" t="s">
        <v>37</v>
      </c>
      <c r="K15">
        <v>24</v>
      </c>
      <c r="L15" s="5" t="s">
        <v>55</v>
      </c>
      <c r="M15" s="2"/>
      <c r="O15" s="6" t="s">
        <v>47</v>
      </c>
      <c r="P15" s="8" t="s">
        <v>56</v>
      </c>
      <c r="Q15" s="7" t="s">
        <v>47</v>
      </c>
      <c r="R15" s="7" t="s">
        <v>5</v>
      </c>
    </row>
    <row r="16" spans="1:18" x14ac:dyDescent="0.25">
      <c r="B16" t="s">
        <v>57</v>
      </c>
      <c r="C16" t="s">
        <v>58</v>
      </c>
      <c r="D16" s="2" t="s">
        <v>34</v>
      </c>
      <c r="E16" s="4" t="s">
        <v>35</v>
      </c>
      <c r="F16" t="s">
        <v>59</v>
      </c>
      <c r="J16" t="s">
        <v>37</v>
      </c>
      <c r="K16">
        <v>200</v>
      </c>
      <c r="L16" s="5" t="s">
        <v>38</v>
      </c>
      <c r="M16" s="2" t="s">
        <v>60</v>
      </c>
      <c r="O16" s="6" t="s">
        <v>61</v>
      </c>
      <c r="P16" s="8" t="s">
        <v>62</v>
      </c>
      <c r="Q16" s="7" t="s">
        <v>63</v>
      </c>
      <c r="R16" s="7" t="s">
        <v>4</v>
      </c>
    </row>
    <row r="17" spans="2:18" x14ac:dyDescent="0.25">
      <c r="B17" t="s">
        <v>64</v>
      </c>
      <c r="C17" s="6" t="s">
        <v>65</v>
      </c>
      <c r="D17" s="2" t="s">
        <v>34</v>
      </c>
      <c r="E17" s="4" t="s">
        <v>35</v>
      </c>
      <c r="F17" t="s">
        <v>66</v>
      </c>
      <c r="J17" t="s">
        <v>37</v>
      </c>
      <c r="K17">
        <v>24</v>
      </c>
      <c r="L17" s="5" t="s">
        <v>67</v>
      </c>
      <c r="M17" s="2"/>
      <c r="O17" s="6" t="s">
        <v>68</v>
      </c>
      <c r="P17" s="8" t="s">
        <v>69</v>
      </c>
      <c r="Q17" s="7" t="s">
        <v>69</v>
      </c>
      <c r="R17" s="7" t="s">
        <v>4</v>
      </c>
    </row>
    <row r="18" spans="2:18" x14ac:dyDescent="0.25">
      <c r="E18" s="9"/>
      <c r="L18" s="2"/>
      <c r="M18" s="2"/>
      <c r="O18" s="6"/>
      <c r="P18" s="8"/>
      <c r="Q18" s="7"/>
      <c r="R18" s="7"/>
    </row>
    <row r="19" spans="2:18" x14ac:dyDescent="0.25">
      <c r="B19" t="s">
        <v>70</v>
      </c>
      <c r="C19" s="6" t="s">
        <v>71</v>
      </c>
      <c r="D19" s="2" t="s">
        <v>34</v>
      </c>
      <c r="E19" s="4" t="s">
        <v>72</v>
      </c>
      <c r="F19" t="s">
        <v>73</v>
      </c>
      <c r="G19" s="6" t="s">
        <v>74</v>
      </c>
      <c r="H19" s="6"/>
      <c r="I19" t="s">
        <v>75</v>
      </c>
      <c r="L19" s="5"/>
      <c r="M19" s="2"/>
      <c r="O19" s="6" t="s">
        <v>76</v>
      </c>
      <c r="P19" s="8" t="s">
        <v>69</v>
      </c>
      <c r="Q19" s="7" t="s">
        <v>69</v>
      </c>
      <c r="R19" s="7" t="s">
        <v>77</v>
      </c>
    </row>
    <row r="20" spans="2:18" x14ac:dyDescent="0.25">
      <c r="B20" t="s">
        <v>374</v>
      </c>
      <c r="C20" t="s">
        <v>78</v>
      </c>
      <c r="D20" s="2" t="s">
        <v>34</v>
      </c>
      <c r="E20" s="4" t="s">
        <v>79</v>
      </c>
      <c r="F20" t="s">
        <v>80</v>
      </c>
      <c r="G20" t="s">
        <v>81</v>
      </c>
      <c r="I20" t="s">
        <v>82</v>
      </c>
      <c r="J20" t="s">
        <v>83</v>
      </c>
      <c r="K20">
        <v>200</v>
      </c>
      <c r="L20" s="5" t="s">
        <v>84</v>
      </c>
      <c r="M20" s="2" t="s">
        <v>85</v>
      </c>
      <c r="O20" s="6" t="s">
        <v>86</v>
      </c>
      <c r="P20" s="8" t="s">
        <v>87</v>
      </c>
      <c r="Q20" s="7" t="s">
        <v>88</v>
      </c>
      <c r="R20" s="7" t="s">
        <v>4</v>
      </c>
    </row>
    <row r="21" spans="2:18" x14ac:dyDescent="0.25">
      <c r="B21" t="s">
        <v>375</v>
      </c>
      <c r="C21" t="s">
        <v>78</v>
      </c>
      <c r="D21" s="2" t="s">
        <v>34</v>
      </c>
      <c r="E21" s="4" t="s">
        <v>79</v>
      </c>
      <c r="F21" t="s">
        <v>89</v>
      </c>
      <c r="G21" t="s">
        <v>81</v>
      </c>
      <c r="I21" t="s">
        <v>82</v>
      </c>
      <c r="J21" t="s">
        <v>83</v>
      </c>
      <c r="K21">
        <v>200</v>
      </c>
      <c r="L21" s="5" t="s">
        <v>84</v>
      </c>
      <c r="M21" s="2" t="s">
        <v>85</v>
      </c>
      <c r="O21" s="6" t="s">
        <v>86</v>
      </c>
      <c r="P21" s="8" t="s">
        <v>90</v>
      </c>
      <c r="Q21" s="7" t="s">
        <v>88</v>
      </c>
      <c r="R21" s="7" t="s">
        <v>4</v>
      </c>
    </row>
    <row r="22" spans="2:18" x14ac:dyDescent="0.25">
      <c r="B22" t="s">
        <v>91</v>
      </c>
      <c r="C22" t="s">
        <v>92</v>
      </c>
      <c r="D22" s="2" t="s">
        <v>34</v>
      </c>
      <c r="E22" s="4" t="s">
        <v>35</v>
      </c>
      <c r="F22" t="s">
        <v>93</v>
      </c>
      <c r="J22" t="s">
        <v>37</v>
      </c>
      <c r="K22">
        <v>200</v>
      </c>
      <c r="L22" s="5" t="s">
        <v>38</v>
      </c>
      <c r="M22" s="2" t="s">
        <v>39</v>
      </c>
      <c r="O22" s="6" t="s">
        <v>40</v>
      </c>
      <c r="P22" s="8" t="s">
        <v>94</v>
      </c>
      <c r="Q22" s="7" t="s">
        <v>95</v>
      </c>
      <c r="R22" s="7" t="s">
        <v>4</v>
      </c>
    </row>
    <row r="23" spans="2:18" x14ac:dyDescent="0.25">
      <c r="B23" t="s">
        <v>96</v>
      </c>
      <c r="C23" t="s">
        <v>33</v>
      </c>
      <c r="D23" s="2" t="s">
        <v>34</v>
      </c>
      <c r="E23" s="4" t="s">
        <v>35</v>
      </c>
      <c r="F23" t="s">
        <v>97</v>
      </c>
      <c r="J23" t="s">
        <v>37</v>
      </c>
      <c r="K23">
        <v>200</v>
      </c>
      <c r="L23" s="5" t="s">
        <v>38</v>
      </c>
      <c r="M23" s="2" t="s">
        <v>39</v>
      </c>
      <c r="O23" s="6" t="s">
        <v>40</v>
      </c>
      <c r="P23" s="8" t="s">
        <v>98</v>
      </c>
      <c r="Q23" s="7" t="s">
        <v>99</v>
      </c>
      <c r="R23" s="7" t="s">
        <v>4</v>
      </c>
    </row>
    <row r="24" spans="2:18" x14ac:dyDescent="0.25">
      <c r="B24" t="s">
        <v>100</v>
      </c>
      <c r="C24" t="s">
        <v>33</v>
      </c>
      <c r="D24" s="2" t="s">
        <v>34</v>
      </c>
      <c r="E24" s="4" t="s">
        <v>35</v>
      </c>
      <c r="F24" t="s">
        <v>101</v>
      </c>
      <c r="J24" t="s">
        <v>37</v>
      </c>
      <c r="K24">
        <v>200</v>
      </c>
      <c r="L24" s="5" t="s">
        <v>38</v>
      </c>
      <c r="M24" s="2" t="s">
        <v>39</v>
      </c>
      <c r="O24" s="6" t="s">
        <v>40</v>
      </c>
      <c r="P24" s="8" t="s">
        <v>98</v>
      </c>
      <c r="Q24" s="7" t="s">
        <v>99</v>
      </c>
      <c r="R24" s="7" t="s">
        <v>4</v>
      </c>
    </row>
    <row r="25" spans="2:18" x14ac:dyDescent="0.25">
      <c r="B25" t="s">
        <v>102</v>
      </c>
      <c r="C25" t="s">
        <v>103</v>
      </c>
      <c r="D25" s="2" t="s">
        <v>34</v>
      </c>
      <c r="E25" s="4" t="s">
        <v>35</v>
      </c>
      <c r="F25" t="s">
        <v>104</v>
      </c>
      <c r="J25" t="s">
        <v>37</v>
      </c>
      <c r="K25">
        <v>200</v>
      </c>
      <c r="L25" s="5" t="s">
        <v>38</v>
      </c>
      <c r="M25" s="2" t="s">
        <v>105</v>
      </c>
      <c r="O25" s="6" t="s">
        <v>106</v>
      </c>
      <c r="P25" s="8" t="s">
        <v>56</v>
      </c>
      <c r="Q25" s="7" t="s">
        <v>107</v>
      </c>
      <c r="R25" s="7" t="s">
        <v>5</v>
      </c>
    </row>
    <row r="26" spans="2:18" x14ac:dyDescent="0.25">
      <c r="B26" t="s">
        <v>108</v>
      </c>
      <c r="C26" t="s">
        <v>103</v>
      </c>
      <c r="D26" s="2" t="s">
        <v>34</v>
      </c>
      <c r="E26" s="4" t="s">
        <v>35</v>
      </c>
      <c r="F26" t="s">
        <v>109</v>
      </c>
      <c r="J26" t="s">
        <v>37</v>
      </c>
      <c r="K26">
        <v>200</v>
      </c>
      <c r="L26" s="5" t="s">
        <v>38</v>
      </c>
      <c r="M26" s="2" t="s">
        <v>105</v>
      </c>
      <c r="O26" s="6" t="s">
        <v>110</v>
      </c>
      <c r="P26" s="8" t="s">
        <v>111</v>
      </c>
      <c r="Q26" s="7" t="s">
        <v>112</v>
      </c>
      <c r="R26" s="7" t="s">
        <v>4</v>
      </c>
    </row>
    <row r="27" spans="2:18" x14ac:dyDescent="0.25">
      <c r="E27" s="4"/>
      <c r="L27" s="5"/>
      <c r="M27" s="2"/>
      <c r="O27" s="6"/>
      <c r="P27" s="8"/>
      <c r="Q27" s="7"/>
      <c r="R27" s="7"/>
    </row>
    <row r="28" spans="2:18" x14ac:dyDescent="0.25">
      <c r="B28" t="s">
        <v>113</v>
      </c>
      <c r="C28" t="s">
        <v>114</v>
      </c>
      <c r="D28" s="2" t="s">
        <v>34</v>
      </c>
      <c r="E28" s="4" t="s">
        <v>35</v>
      </c>
      <c r="F28" t="s">
        <v>115</v>
      </c>
      <c r="J28" t="s">
        <v>37</v>
      </c>
      <c r="K28">
        <v>200</v>
      </c>
      <c r="L28" s="5" t="s">
        <v>38</v>
      </c>
      <c r="M28" s="2" t="s">
        <v>116</v>
      </c>
      <c r="O28" s="6" t="s">
        <v>117</v>
      </c>
      <c r="P28" s="8" t="s">
        <v>118</v>
      </c>
      <c r="Q28" s="7" t="s">
        <v>118</v>
      </c>
      <c r="R28" s="7" t="s">
        <v>5</v>
      </c>
    </row>
    <row r="29" spans="2:18" x14ac:dyDescent="0.25">
      <c r="B29" t="s">
        <v>119</v>
      </c>
      <c r="C29" s="6" t="s">
        <v>120</v>
      </c>
      <c r="D29" s="2" t="s">
        <v>34</v>
      </c>
      <c r="E29" s="4" t="s">
        <v>35</v>
      </c>
      <c r="F29" t="s">
        <v>121</v>
      </c>
      <c r="J29" t="s">
        <v>37</v>
      </c>
      <c r="L29" s="5" t="s">
        <v>122</v>
      </c>
      <c r="M29" s="2"/>
      <c r="O29" s="6" t="s">
        <v>123</v>
      </c>
      <c r="P29" s="8" t="s">
        <v>118</v>
      </c>
      <c r="Q29" s="7" t="s">
        <v>118</v>
      </c>
      <c r="R29" s="7" t="s">
        <v>4</v>
      </c>
    </row>
    <row r="30" spans="2:18" x14ac:dyDescent="0.25">
      <c r="B30" t="s">
        <v>124</v>
      </c>
      <c r="C30" t="s">
        <v>125</v>
      </c>
      <c r="D30" s="2" t="s">
        <v>34</v>
      </c>
      <c r="E30" s="4" t="s">
        <v>35</v>
      </c>
      <c r="F30" t="s">
        <v>126</v>
      </c>
      <c r="J30" t="s">
        <v>37</v>
      </c>
      <c r="K30">
        <v>200</v>
      </c>
      <c r="L30" s="5" t="s">
        <v>38</v>
      </c>
      <c r="M30" s="2" t="s">
        <v>127</v>
      </c>
      <c r="O30" s="6" t="s">
        <v>128</v>
      </c>
      <c r="P30" s="8" t="s">
        <v>118</v>
      </c>
      <c r="Q30" s="7" t="s">
        <v>118</v>
      </c>
      <c r="R30" s="7" t="s">
        <v>118</v>
      </c>
    </row>
    <row r="31" spans="2:18" x14ac:dyDescent="0.25">
      <c r="B31" t="s">
        <v>129</v>
      </c>
      <c r="C31" s="2" t="s">
        <v>65</v>
      </c>
      <c r="D31" s="2" t="s">
        <v>34</v>
      </c>
      <c r="E31" s="4" t="s">
        <v>35</v>
      </c>
      <c r="F31" t="s">
        <v>130</v>
      </c>
      <c r="J31" t="s">
        <v>37</v>
      </c>
      <c r="K31">
        <v>24</v>
      </c>
      <c r="L31" s="5" t="s">
        <v>67</v>
      </c>
      <c r="M31" s="2"/>
      <c r="O31" s="6" t="s">
        <v>68</v>
      </c>
      <c r="P31" s="8" t="s">
        <v>69</v>
      </c>
      <c r="Q31" s="7" t="s">
        <v>69</v>
      </c>
      <c r="R31" s="7" t="s">
        <v>4</v>
      </c>
    </row>
    <row r="32" spans="2:18" x14ac:dyDescent="0.25">
      <c r="B32" t="s">
        <v>131</v>
      </c>
      <c r="C32" s="2" t="s">
        <v>65</v>
      </c>
      <c r="D32" s="2" t="s">
        <v>34</v>
      </c>
      <c r="E32" s="4" t="s">
        <v>35</v>
      </c>
      <c r="F32" t="s">
        <v>132</v>
      </c>
      <c r="J32" t="s">
        <v>37</v>
      </c>
      <c r="K32">
        <v>24</v>
      </c>
      <c r="L32" s="5" t="s">
        <v>67</v>
      </c>
      <c r="M32" s="2"/>
      <c r="O32" s="6" t="s">
        <v>68</v>
      </c>
      <c r="P32" s="8" t="s">
        <v>69</v>
      </c>
      <c r="Q32" s="7" t="s">
        <v>69</v>
      </c>
      <c r="R32" s="7" t="s">
        <v>4</v>
      </c>
    </row>
    <row r="33" spans="1:18" x14ac:dyDescent="0.25">
      <c r="B33" t="s">
        <v>133</v>
      </c>
      <c r="C33" s="2" t="s">
        <v>65</v>
      </c>
      <c r="D33" s="2" t="s">
        <v>34</v>
      </c>
      <c r="E33" s="4" t="s">
        <v>35</v>
      </c>
      <c r="F33" t="s">
        <v>134</v>
      </c>
      <c r="J33" t="s">
        <v>37</v>
      </c>
      <c r="K33">
        <v>24</v>
      </c>
      <c r="L33" s="5" t="s">
        <v>67</v>
      </c>
      <c r="M33" s="2"/>
      <c r="O33" s="6" t="s">
        <v>68</v>
      </c>
      <c r="P33" s="8" t="s">
        <v>69</v>
      </c>
      <c r="Q33" s="7" t="s">
        <v>69</v>
      </c>
      <c r="R33" s="7" t="s">
        <v>4</v>
      </c>
    </row>
    <row r="34" spans="1:18" x14ac:dyDescent="0.25">
      <c r="B34" t="s">
        <v>135</v>
      </c>
      <c r="C34" s="2" t="s">
        <v>65</v>
      </c>
      <c r="D34" s="2" t="s">
        <v>34</v>
      </c>
      <c r="E34" s="4" t="s">
        <v>35</v>
      </c>
      <c r="F34" t="s">
        <v>136</v>
      </c>
      <c r="J34" t="s">
        <v>37</v>
      </c>
      <c r="K34">
        <v>24</v>
      </c>
      <c r="L34" s="5" t="s">
        <v>67</v>
      </c>
      <c r="M34" s="2"/>
      <c r="O34" s="6" t="s">
        <v>68</v>
      </c>
      <c r="P34" s="8" t="s">
        <v>69</v>
      </c>
      <c r="Q34" s="7" t="s">
        <v>69</v>
      </c>
      <c r="R34" s="7" t="s">
        <v>4</v>
      </c>
    </row>
    <row r="35" spans="1:18" x14ac:dyDescent="0.25">
      <c r="D35" s="2" t="s">
        <v>34</v>
      </c>
      <c r="E35" s="4" t="s">
        <v>35</v>
      </c>
      <c r="F35" t="s">
        <v>137</v>
      </c>
      <c r="L35" s="5"/>
      <c r="M35" s="2"/>
      <c r="O35" s="6"/>
      <c r="P35" s="8"/>
      <c r="Q35" s="7"/>
      <c r="R35" s="7"/>
    </row>
    <row r="36" spans="1:18" x14ac:dyDescent="0.25">
      <c r="L36" s="5"/>
      <c r="M36" s="2"/>
      <c r="O36" s="6"/>
      <c r="P36" s="8"/>
      <c r="Q36" s="7"/>
      <c r="R36" s="7"/>
    </row>
    <row r="37" spans="1:18" x14ac:dyDescent="0.25">
      <c r="B37" t="s">
        <v>376</v>
      </c>
      <c r="C37" t="s">
        <v>78</v>
      </c>
      <c r="D37" s="2" t="s">
        <v>34</v>
      </c>
      <c r="E37" s="4" t="s">
        <v>79</v>
      </c>
      <c r="F37" t="s">
        <v>138</v>
      </c>
      <c r="J37" t="s">
        <v>83</v>
      </c>
      <c r="K37">
        <v>200</v>
      </c>
      <c r="L37" s="5" t="s">
        <v>139</v>
      </c>
      <c r="M37" s="2" t="s">
        <v>140</v>
      </c>
      <c r="O37" s="6" t="s">
        <v>141</v>
      </c>
      <c r="P37" s="8" t="s">
        <v>142</v>
      </c>
      <c r="Q37" s="7" t="s">
        <v>143</v>
      </c>
      <c r="R37" s="7" t="s">
        <v>4</v>
      </c>
    </row>
    <row r="38" spans="1:18" x14ac:dyDescent="0.25">
      <c r="B38" t="s">
        <v>369</v>
      </c>
      <c r="C38" t="s">
        <v>78</v>
      </c>
      <c r="D38" s="2" t="s">
        <v>34</v>
      </c>
      <c r="E38" s="4" t="s">
        <v>79</v>
      </c>
      <c r="F38" t="s">
        <v>144</v>
      </c>
      <c r="J38" t="s">
        <v>83</v>
      </c>
      <c r="K38">
        <v>200</v>
      </c>
      <c r="L38" s="5" t="s">
        <v>139</v>
      </c>
      <c r="M38" s="2" t="s">
        <v>140</v>
      </c>
      <c r="O38" s="6" t="s">
        <v>141</v>
      </c>
      <c r="P38" s="8" t="s">
        <v>142</v>
      </c>
      <c r="Q38" s="7" t="s">
        <v>143</v>
      </c>
      <c r="R38" s="7" t="s">
        <v>4</v>
      </c>
    </row>
    <row r="39" spans="1:18" x14ac:dyDescent="0.25">
      <c r="B39" t="s">
        <v>370</v>
      </c>
      <c r="C39" t="s">
        <v>78</v>
      </c>
      <c r="D39" s="2" t="s">
        <v>34</v>
      </c>
      <c r="E39" s="4" t="s">
        <v>79</v>
      </c>
      <c r="F39" t="s">
        <v>145</v>
      </c>
      <c r="J39" t="s">
        <v>83</v>
      </c>
      <c r="K39">
        <v>200</v>
      </c>
      <c r="L39" s="5" t="s">
        <v>139</v>
      </c>
      <c r="M39" s="2" t="s">
        <v>140</v>
      </c>
      <c r="O39" s="6" t="s">
        <v>141</v>
      </c>
      <c r="P39" s="8" t="s">
        <v>142</v>
      </c>
      <c r="Q39" s="7" t="s">
        <v>143</v>
      </c>
      <c r="R39" s="7" t="s">
        <v>4</v>
      </c>
    </row>
    <row r="40" spans="1:18" x14ac:dyDescent="0.25">
      <c r="B40" t="s">
        <v>371</v>
      </c>
      <c r="C40" t="s">
        <v>78</v>
      </c>
      <c r="D40" s="2" t="s">
        <v>34</v>
      </c>
      <c r="E40" s="4" t="s">
        <v>79</v>
      </c>
      <c r="F40" t="s">
        <v>146</v>
      </c>
      <c r="J40" t="s">
        <v>83</v>
      </c>
      <c r="K40">
        <v>200</v>
      </c>
      <c r="L40" s="5" t="s">
        <v>84</v>
      </c>
      <c r="M40" s="2" t="s">
        <v>85</v>
      </c>
      <c r="O40" s="6" t="s">
        <v>86</v>
      </c>
      <c r="P40" s="8" t="s">
        <v>142</v>
      </c>
      <c r="Q40" s="7" t="s">
        <v>143</v>
      </c>
      <c r="R40" s="7" t="s">
        <v>4</v>
      </c>
    </row>
    <row r="41" spans="1:18" x14ac:dyDescent="0.25">
      <c r="B41" t="s">
        <v>372</v>
      </c>
      <c r="C41" t="s">
        <v>78</v>
      </c>
      <c r="D41" s="2" t="s">
        <v>34</v>
      </c>
      <c r="E41" s="4" t="s">
        <v>79</v>
      </c>
      <c r="F41" t="s">
        <v>147</v>
      </c>
      <c r="J41" t="s">
        <v>83</v>
      </c>
      <c r="K41">
        <v>200</v>
      </c>
      <c r="L41" s="5" t="s">
        <v>84</v>
      </c>
      <c r="M41" s="2" t="s">
        <v>85</v>
      </c>
      <c r="O41" s="6" t="s">
        <v>86</v>
      </c>
      <c r="P41" s="8" t="s">
        <v>142</v>
      </c>
      <c r="Q41" s="7" t="s">
        <v>143</v>
      </c>
      <c r="R41" s="7" t="s">
        <v>4</v>
      </c>
    </row>
    <row r="42" spans="1:18" x14ac:dyDescent="0.25">
      <c r="B42" t="s">
        <v>373</v>
      </c>
      <c r="C42" t="s">
        <v>78</v>
      </c>
      <c r="D42" s="2" t="s">
        <v>34</v>
      </c>
      <c r="E42" s="4" t="s">
        <v>79</v>
      </c>
      <c r="F42" t="s">
        <v>149</v>
      </c>
      <c r="J42" t="s">
        <v>83</v>
      </c>
      <c r="K42">
        <v>200</v>
      </c>
      <c r="L42" s="5" t="s">
        <v>84</v>
      </c>
      <c r="M42" s="2" t="s">
        <v>85</v>
      </c>
      <c r="O42" s="6" t="s">
        <v>86</v>
      </c>
      <c r="P42" s="8" t="s">
        <v>150</v>
      </c>
      <c r="Q42" s="7" t="s">
        <v>151</v>
      </c>
      <c r="R42" s="7" t="s">
        <v>4</v>
      </c>
    </row>
    <row r="43" spans="1:18" x14ac:dyDescent="0.25">
      <c r="D43" s="2" t="s">
        <v>34</v>
      </c>
      <c r="E43" s="9"/>
      <c r="F43" t="s">
        <v>152</v>
      </c>
      <c r="P43" s="8"/>
      <c r="Q43" s="7"/>
      <c r="R43" s="7"/>
    </row>
    <row r="44" spans="1:18" x14ac:dyDescent="0.25">
      <c r="D44" s="2" t="s">
        <v>34</v>
      </c>
      <c r="E44" s="9"/>
      <c r="F44" t="s">
        <v>153</v>
      </c>
    </row>
    <row r="46" spans="1:18" x14ac:dyDescent="0.25">
      <c r="A46" t="s">
        <v>332</v>
      </c>
      <c r="B46">
        <v>29</v>
      </c>
    </row>
    <row r="47" spans="1:18" x14ac:dyDescent="0.25">
      <c r="A47" t="s">
        <v>333</v>
      </c>
      <c r="B47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8" workbookViewId="0">
      <selection activeCell="A10" sqref="A10:XFD17"/>
    </sheetView>
  </sheetViews>
  <sheetFormatPr defaultRowHeight="15" x14ac:dyDescent="0.25"/>
  <cols>
    <col min="1" max="1" width="26.85546875" customWidth="1"/>
    <col min="2" max="2" width="22.140625" customWidth="1"/>
    <col min="3" max="3" width="44.42578125" customWidth="1"/>
    <col min="4" max="4" width="11.7109375" customWidth="1"/>
    <col min="5" max="5" width="25.140625" customWidth="1"/>
    <col min="6" max="6" width="6.85546875" customWidth="1"/>
    <col min="7" max="7" width="20.85546875" customWidth="1"/>
    <col min="8" max="8" width="20.28515625" customWidth="1"/>
    <col min="9" max="9" width="14" customWidth="1"/>
    <col min="10" max="10" width="10.140625" customWidth="1"/>
    <col min="11" max="11" width="7.85546875" customWidth="1"/>
    <col min="13" max="13" width="17.28515625" customWidth="1"/>
    <col min="14" max="14" width="10.5703125" customWidth="1"/>
    <col min="15" max="15" width="21.7109375" customWidth="1"/>
    <col min="16" max="16" width="12.140625" customWidth="1"/>
  </cols>
  <sheetData>
    <row r="1" spans="1:18" x14ac:dyDescent="0.25">
      <c r="A1" s="1" t="s">
        <v>6</v>
      </c>
    </row>
    <row r="2" spans="1:18" x14ac:dyDescent="0.25">
      <c r="A2" t="s">
        <v>7</v>
      </c>
    </row>
    <row r="3" spans="1:18" x14ac:dyDescent="0.25">
      <c r="A3" t="s">
        <v>8</v>
      </c>
    </row>
    <row r="4" spans="1:18" x14ac:dyDescent="0.25">
      <c r="A4" t="s">
        <v>9</v>
      </c>
    </row>
    <row r="5" spans="1:18" x14ac:dyDescent="0.25">
      <c r="A5" t="s">
        <v>10</v>
      </c>
    </row>
    <row r="6" spans="1:18" x14ac:dyDescent="0.25">
      <c r="A6" t="s">
        <v>11</v>
      </c>
    </row>
    <row r="7" spans="1:18" x14ac:dyDescent="0.25">
      <c r="A7" t="s">
        <v>12</v>
      </c>
    </row>
    <row r="9" spans="1:18" x14ac:dyDescent="0.25">
      <c r="A9" t="s">
        <v>13</v>
      </c>
      <c r="B9" t="s">
        <v>14</v>
      </c>
      <c r="C9" t="s">
        <v>15</v>
      </c>
      <c r="D9" s="2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s="3" t="s">
        <v>22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  <c r="Q9" t="s">
        <v>29</v>
      </c>
      <c r="R9" t="s">
        <v>30</v>
      </c>
    </row>
    <row r="10" spans="1:18" x14ac:dyDescent="0.25">
      <c r="A10" t="s">
        <v>31</v>
      </c>
      <c r="B10" t="s">
        <v>32</v>
      </c>
      <c r="C10" t="s">
        <v>33</v>
      </c>
      <c r="D10" s="2" t="s">
        <v>34</v>
      </c>
      <c r="E10" s="4" t="s">
        <v>35</v>
      </c>
      <c r="F10" t="s">
        <v>36</v>
      </c>
      <c r="J10" t="s">
        <v>37</v>
      </c>
      <c r="K10">
        <v>200</v>
      </c>
      <c r="L10" s="5" t="s">
        <v>38</v>
      </c>
      <c r="M10" s="2" t="s">
        <v>39</v>
      </c>
      <c r="O10" s="6" t="s">
        <v>40</v>
      </c>
      <c r="P10" s="6">
        <v>0</v>
      </c>
      <c r="Q10" t="s">
        <v>41</v>
      </c>
      <c r="R10" s="7" t="s">
        <v>5</v>
      </c>
    </row>
    <row r="11" spans="1:18" x14ac:dyDescent="0.25">
      <c r="B11" t="s">
        <v>42</v>
      </c>
      <c r="C11" t="s">
        <v>33</v>
      </c>
      <c r="D11" s="2" t="s">
        <v>34</v>
      </c>
      <c r="E11" s="4" t="s">
        <v>35</v>
      </c>
      <c r="F11" t="s">
        <v>43</v>
      </c>
      <c r="J11" t="s">
        <v>37</v>
      </c>
      <c r="K11">
        <v>200</v>
      </c>
      <c r="L11" s="5" t="s">
        <v>38</v>
      </c>
      <c r="M11" s="2" t="s">
        <v>39</v>
      </c>
      <c r="O11" s="6" t="s">
        <v>40</v>
      </c>
      <c r="P11" s="6">
        <v>0</v>
      </c>
      <c r="Q11" t="s">
        <v>41</v>
      </c>
      <c r="R11" s="7" t="s">
        <v>5</v>
      </c>
    </row>
    <row r="12" spans="1:18" x14ac:dyDescent="0.25">
      <c r="B12" t="s">
        <v>44</v>
      </c>
      <c r="C12" s="2" t="s">
        <v>45</v>
      </c>
      <c r="D12" s="2" t="s">
        <v>34</v>
      </c>
      <c r="E12" s="4" t="s">
        <v>35</v>
      </c>
      <c r="F12" t="s">
        <v>46</v>
      </c>
      <c r="J12" t="s">
        <v>37</v>
      </c>
      <c r="K12" s="2" t="s">
        <v>47</v>
      </c>
      <c r="L12" s="2" t="s">
        <v>47</v>
      </c>
      <c r="M12" s="2"/>
      <c r="O12" s="6" t="s">
        <v>47</v>
      </c>
      <c r="P12" s="8" t="s">
        <v>47</v>
      </c>
      <c r="Q12" s="7" t="s">
        <v>47</v>
      </c>
      <c r="R12" s="7" t="s">
        <v>47</v>
      </c>
    </row>
    <row r="13" spans="1:18" x14ac:dyDescent="0.25">
      <c r="B13" t="s">
        <v>48</v>
      </c>
      <c r="C13" t="s">
        <v>33</v>
      </c>
      <c r="D13" s="2" t="s">
        <v>34</v>
      </c>
      <c r="E13" s="4" t="s">
        <v>35</v>
      </c>
      <c r="F13" t="s">
        <v>49</v>
      </c>
      <c r="J13" t="s">
        <v>37</v>
      </c>
      <c r="K13">
        <v>200</v>
      </c>
      <c r="L13" s="5" t="s">
        <v>38</v>
      </c>
      <c r="M13" s="2" t="s">
        <v>39</v>
      </c>
      <c r="O13" s="6" t="s">
        <v>40</v>
      </c>
      <c r="P13" s="6">
        <v>0</v>
      </c>
      <c r="Q13" t="s">
        <v>41</v>
      </c>
      <c r="R13" s="7" t="s">
        <v>5</v>
      </c>
    </row>
    <row r="14" spans="1:18" x14ac:dyDescent="0.25">
      <c r="B14" t="s">
        <v>50</v>
      </c>
      <c r="C14" t="s">
        <v>33</v>
      </c>
      <c r="D14" s="2" t="s">
        <v>34</v>
      </c>
      <c r="E14" s="4" t="s">
        <v>35</v>
      </c>
      <c r="F14" t="s">
        <v>51</v>
      </c>
      <c r="J14" t="s">
        <v>37</v>
      </c>
      <c r="K14">
        <v>200</v>
      </c>
      <c r="L14" s="5" t="s">
        <v>38</v>
      </c>
      <c r="M14" s="2" t="s">
        <v>39</v>
      </c>
      <c r="O14" s="6" t="s">
        <v>40</v>
      </c>
      <c r="P14" s="6">
        <v>0</v>
      </c>
      <c r="Q14" t="s">
        <v>41</v>
      </c>
      <c r="R14" s="7" t="s">
        <v>5</v>
      </c>
    </row>
    <row r="15" spans="1:18" x14ac:dyDescent="0.25">
      <c r="B15" t="s">
        <v>52</v>
      </c>
      <c r="C15" s="6" t="s">
        <v>53</v>
      </c>
      <c r="D15" s="2" t="s">
        <v>34</v>
      </c>
      <c r="E15" s="4" t="s">
        <v>35</v>
      </c>
      <c r="F15" t="s">
        <v>54</v>
      </c>
      <c r="J15" t="s">
        <v>37</v>
      </c>
      <c r="K15">
        <v>24</v>
      </c>
      <c r="L15" s="5" t="s">
        <v>55</v>
      </c>
      <c r="M15" s="2"/>
      <c r="O15" s="6" t="s">
        <v>47</v>
      </c>
      <c r="P15" s="8" t="s">
        <v>56</v>
      </c>
      <c r="Q15" s="7" t="s">
        <v>47</v>
      </c>
      <c r="R15" s="7" t="s">
        <v>5</v>
      </c>
    </row>
    <row r="16" spans="1:18" x14ac:dyDescent="0.25">
      <c r="B16" t="s">
        <v>57</v>
      </c>
      <c r="C16" t="s">
        <v>58</v>
      </c>
      <c r="D16" s="2" t="s">
        <v>34</v>
      </c>
      <c r="E16" s="4" t="s">
        <v>35</v>
      </c>
      <c r="F16" t="s">
        <v>59</v>
      </c>
      <c r="J16" t="s">
        <v>37</v>
      </c>
      <c r="K16">
        <v>200</v>
      </c>
      <c r="L16" s="5" t="s">
        <v>38</v>
      </c>
      <c r="M16" s="2" t="s">
        <v>60</v>
      </c>
      <c r="O16" s="6" t="s">
        <v>61</v>
      </c>
      <c r="P16" s="8" t="s">
        <v>62</v>
      </c>
      <c r="Q16" s="7" t="s">
        <v>63</v>
      </c>
      <c r="R16" s="7" t="s">
        <v>4</v>
      </c>
    </row>
    <row r="17" spans="2:18" x14ac:dyDescent="0.25">
      <c r="B17" t="s">
        <v>64</v>
      </c>
      <c r="C17" s="6" t="s">
        <v>65</v>
      </c>
      <c r="D17" s="2" t="s">
        <v>34</v>
      </c>
      <c r="E17" s="4" t="s">
        <v>35</v>
      </c>
      <c r="F17" t="s">
        <v>66</v>
      </c>
      <c r="J17" t="s">
        <v>37</v>
      </c>
      <c r="K17">
        <v>24</v>
      </c>
      <c r="L17" s="5" t="s">
        <v>67</v>
      </c>
      <c r="M17" s="2"/>
      <c r="O17" s="6" t="s">
        <v>68</v>
      </c>
      <c r="P17" s="8" t="s">
        <v>69</v>
      </c>
      <c r="Q17" s="7" t="s">
        <v>69</v>
      </c>
      <c r="R17" s="7" t="s">
        <v>4</v>
      </c>
    </row>
    <row r="18" spans="2:18" x14ac:dyDescent="0.25">
      <c r="E18" s="9"/>
      <c r="L18" s="2"/>
      <c r="M18" s="2"/>
      <c r="O18" s="6"/>
      <c r="P18" s="8"/>
      <c r="Q18" s="7"/>
      <c r="R18" s="7"/>
    </row>
    <row r="19" spans="2:18" x14ac:dyDescent="0.25">
      <c r="B19" t="s">
        <v>70</v>
      </c>
      <c r="C19" s="6" t="s">
        <v>71</v>
      </c>
      <c r="D19" s="2" t="s">
        <v>34</v>
      </c>
      <c r="E19" s="4" t="s">
        <v>72</v>
      </c>
      <c r="F19" t="s">
        <v>73</v>
      </c>
      <c r="G19" s="6" t="s">
        <v>74</v>
      </c>
      <c r="H19" s="6"/>
      <c r="I19" t="s">
        <v>75</v>
      </c>
      <c r="L19" s="5"/>
      <c r="M19" s="2"/>
      <c r="O19" s="6" t="s">
        <v>76</v>
      </c>
      <c r="P19" s="8" t="s">
        <v>69</v>
      </c>
      <c r="Q19" s="7" t="s">
        <v>69</v>
      </c>
      <c r="R19" s="7" t="s">
        <v>77</v>
      </c>
    </row>
    <row r="20" spans="2:18" x14ac:dyDescent="0.25">
      <c r="B20" t="s">
        <v>374</v>
      </c>
      <c r="C20" t="s">
        <v>78</v>
      </c>
      <c r="D20" s="2" t="s">
        <v>34</v>
      </c>
      <c r="E20" s="4" t="s">
        <v>79</v>
      </c>
      <c r="F20" t="s">
        <v>80</v>
      </c>
      <c r="G20" t="s">
        <v>81</v>
      </c>
      <c r="I20" t="s">
        <v>82</v>
      </c>
      <c r="J20" t="s">
        <v>83</v>
      </c>
      <c r="K20">
        <v>200</v>
      </c>
      <c r="L20" s="5" t="s">
        <v>84</v>
      </c>
      <c r="M20" s="2" t="s">
        <v>85</v>
      </c>
      <c r="O20" s="6" t="s">
        <v>86</v>
      </c>
      <c r="P20" s="8" t="s">
        <v>87</v>
      </c>
      <c r="Q20" s="7" t="s">
        <v>88</v>
      </c>
      <c r="R20" s="7" t="s">
        <v>4</v>
      </c>
    </row>
    <row r="21" spans="2:18" x14ac:dyDescent="0.25">
      <c r="B21" t="s">
        <v>375</v>
      </c>
      <c r="C21" t="s">
        <v>78</v>
      </c>
      <c r="D21" s="2" t="s">
        <v>34</v>
      </c>
      <c r="E21" s="4" t="s">
        <v>79</v>
      </c>
      <c r="F21" t="s">
        <v>89</v>
      </c>
      <c r="G21" t="s">
        <v>81</v>
      </c>
      <c r="I21" t="s">
        <v>82</v>
      </c>
      <c r="J21" t="s">
        <v>83</v>
      </c>
      <c r="K21">
        <v>200</v>
      </c>
      <c r="L21" s="5" t="s">
        <v>84</v>
      </c>
      <c r="M21" s="2" t="s">
        <v>85</v>
      </c>
      <c r="O21" s="6" t="s">
        <v>86</v>
      </c>
      <c r="P21" s="8" t="s">
        <v>90</v>
      </c>
      <c r="Q21" s="7" t="s">
        <v>88</v>
      </c>
      <c r="R21" s="7" t="s">
        <v>4</v>
      </c>
    </row>
    <row r="22" spans="2:18" x14ac:dyDescent="0.25">
      <c r="B22" t="s">
        <v>91</v>
      </c>
      <c r="C22" t="s">
        <v>92</v>
      </c>
      <c r="D22" s="2" t="s">
        <v>34</v>
      </c>
      <c r="E22" s="4" t="s">
        <v>35</v>
      </c>
      <c r="F22" t="s">
        <v>93</v>
      </c>
      <c r="J22" t="s">
        <v>37</v>
      </c>
      <c r="K22">
        <v>200</v>
      </c>
      <c r="L22" s="5" t="s">
        <v>38</v>
      </c>
      <c r="M22" s="2" t="s">
        <v>39</v>
      </c>
      <c r="O22" s="6" t="s">
        <v>40</v>
      </c>
      <c r="P22" s="8" t="s">
        <v>94</v>
      </c>
      <c r="Q22" s="7" t="s">
        <v>95</v>
      </c>
      <c r="R22" s="7" t="s">
        <v>4</v>
      </c>
    </row>
    <row r="23" spans="2:18" x14ac:dyDescent="0.25">
      <c r="B23" t="s">
        <v>96</v>
      </c>
      <c r="C23" t="s">
        <v>33</v>
      </c>
      <c r="D23" s="2" t="s">
        <v>34</v>
      </c>
      <c r="E23" s="4" t="s">
        <v>35</v>
      </c>
      <c r="F23" t="s">
        <v>97</v>
      </c>
      <c r="J23" t="s">
        <v>37</v>
      </c>
      <c r="K23">
        <v>200</v>
      </c>
      <c r="L23" s="5" t="s">
        <v>38</v>
      </c>
      <c r="M23" s="2" t="s">
        <v>39</v>
      </c>
      <c r="O23" s="6" t="s">
        <v>40</v>
      </c>
      <c r="P23" s="8" t="s">
        <v>98</v>
      </c>
      <c r="Q23" s="7" t="s">
        <v>99</v>
      </c>
      <c r="R23" s="7" t="s">
        <v>4</v>
      </c>
    </row>
    <row r="24" spans="2:18" x14ac:dyDescent="0.25">
      <c r="B24" t="s">
        <v>100</v>
      </c>
      <c r="C24" t="s">
        <v>33</v>
      </c>
      <c r="D24" s="2" t="s">
        <v>34</v>
      </c>
      <c r="E24" s="4" t="s">
        <v>35</v>
      </c>
      <c r="F24" t="s">
        <v>101</v>
      </c>
      <c r="J24" t="s">
        <v>37</v>
      </c>
      <c r="K24">
        <v>200</v>
      </c>
      <c r="L24" s="5" t="s">
        <v>38</v>
      </c>
      <c r="M24" s="2" t="s">
        <v>39</v>
      </c>
      <c r="O24" s="6" t="s">
        <v>40</v>
      </c>
      <c r="P24" s="8" t="s">
        <v>98</v>
      </c>
      <c r="Q24" s="7" t="s">
        <v>99</v>
      </c>
      <c r="R24" s="7" t="s">
        <v>4</v>
      </c>
    </row>
    <row r="25" spans="2:18" x14ac:dyDescent="0.25">
      <c r="B25" t="s">
        <v>102</v>
      </c>
      <c r="C25" t="s">
        <v>103</v>
      </c>
      <c r="D25" s="2" t="s">
        <v>34</v>
      </c>
      <c r="E25" s="4" t="s">
        <v>35</v>
      </c>
      <c r="F25" t="s">
        <v>104</v>
      </c>
      <c r="J25" t="s">
        <v>37</v>
      </c>
      <c r="K25">
        <v>200</v>
      </c>
      <c r="L25" s="5" t="s">
        <v>38</v>
      </c>
      <c r="M25" s="2" t="s">
        <v>105</v>
      </c>
      <c r="O25" s="6" t="s">
        <v>106</v>
      </c>
      <c r="P25" s="8" t="s">
        <v>56</v>
      </c>
      <c r="Q25" s="7" t="s">
        <v>107</v>
      </c>
      <c r="R25" s="7" t="s">
        <v>5</v>
      </c>
    </row>
    <row r="26" spans="2:18" x14ac:dyDescent="0.25">
      <c r="B26" t="s">
        <v>108</v>
      </c>
      <c r="C26" t="s">
        <v>103</v>
      </c>
      <c r="D26" s="2" t="s">
        <v>34</v>
      </c>
      <c r="E26" s="4" t="s">
        <v>35</v>
      </c>
      <c r="F26" t="s">
        <v>109</v>
      </c>
      <c r="J26" t="s">
        <v>37</v>
      </c>
      <c r="K26">
        <v>200</v>
      </c>
      <c r="L26" s="5" t="s">
        <v>38</v>
      </c>
      <c r="M26" s="2" t="s">
        <v>105</v>
      </c>
      <c r="O26" s="6" t="s">
        <v>110</v>
      </c>
      <c r="P26" s="8" t="s">
        <v>111</v>
      </c>
      <c r="Q26" s="7" t="s">
        <v>112</v>
      </c>
      <c r="R26" s="7" t="s">
        <v>4</v>
      </c>
    </row>
    <row r="27" spans="2:18" x14ac:dyDescent="0.25">
      <c r="E27" s="4"/>
      <c r="L27" s="5"/>
      <c r="M27" s="2"/>
      <c r="O27" s="6"/>
      <c r="P27" s="8"/>
      <c r="Q27" s="7"/>
      <c r="R27" s="7"/>
    </row>
    <row r="28" spans="2:18" x14ac:dyDescent="0.25">
      <c r="B28" t="s">
        <v>113</v>
      </c>
      <c r="C28" t="s">
        <v>114</v>
      </c>
      <c r="D28" s="2" t="s">
        <v>34</v>
      </c>
      <c r="E28" s="4" t="s">
        <v>35</v>
      </c>
      <c r="F28" t="s">
        <v>115</v>
      </c>
      <c r="J28" t="s">
        <v>37</v>
      </c>
      <c r="K28">
        <v>200</v>
      </c>
      <c r="L28" s="5" t="s">
        <v>38</v>
      </c>
      <c r="M28" s="2" t="s">
        <v>116</v>
      </c>
      <c r="O28" s="6" t="s">
        <v>117</v>
      </c>
      <c r="P28" s="8" t="s">
        <v>56</v>
      </c>
      <c r="Q28" s="7" t="s">
        <v>397</v>
      </c>
      <c r="R28" s="7" t="s">
        <v>5</v>
      </c>
    </row>
    <row r="29" spans="2:18" x14ac:dyDescent="0.25">
      <c r="B29" t="s">
        <v>119</v>
      </c>
      <c r="C29" s="6" t="s">
        <v>120</v>
      </c>
      <c r="D29" s="2" t="s">
        <v>34</v>
      </c>
      <c r="E29" s="4" t="s">
        <v>35</v>
      </c>
      <c r="F29" t="s">
        <v>121</v>
      </c>
      <c r="J29" t="s">
        <v>37</v>
      </c>
      <c r="L29" s="5" t="s">
        <v>122</v>
      </c>
      <c r="M29" s="2"/>
      <c r="O29" s="6" t="s">
        <v>123</v>
      </c>
      <c r="P29" s="8" t="s">
        <v>118</v>
      </c>
      <c r="Q29" s="7" t="s">
        <v>118</v>
      </c>
      <c r="R29" s="7" t="s">
        <v>4</v>
      </c>
    </row>
    <row r="30" spans="2:18" x14ac:dyDescent="0.25">
      <c r="B30" t="s">
        <v>124</v>
      </c>
      <c r="C30" t="s">
        <v>125</v>
      </c>
      <c r="D30" s="2" t="s">
        <v>34</v>
      </c>
      <c r="E30" s="4" t="s">
        <v>35</v>
      </c>
      <c r="F30" t="s">
        <v>126</v>
      </c>
      <c r="J30" t="s">
        <v>37</v>
      </c>
      <c r="K30">
        <v>200</v>
      </c>
      <c r="L30" s="5" t="s">
        <v>38</v>
      </c>
      <c r="M30" s="2" t="s">
        <v>127</v>
      </c>
      <c r="O30" s="6" t="s">
        <v>128</v>
      </c>
      <c r="P30" s="8" t="s">
        <v>56</v>
      </c>
      <c r="Q30" s="7" t="s">
        <v>398</v>
      </c>
      <c r="R30" s="7" t="s">
        <v>5</v>
      </c>
    </row>
    <row r="31" spans="2:18" x14ac:dyDescent="0.25">
      <c r="B31" t="s">
        <v>129</v>
      </c>
      <c r="C31" s="6" t="s">
        <v>65</v>
      </c>
      <c r="D31" s="2" t="s">
        <v>34</v>
      </c>
      <c r="E31" s="4" t="s">
        <v>35</v>
      </c>
      <c r="F31" t="s">
        <v>130</v>
      </c>
      <c r="J31" t="s">
        <v>37</v>
      </c>
      <c r="K31">
        <v>24</v>
      </c>
      <c r="L31" s="5" t="s">
        <v>67</v>
      </c>
      <c r="M31" s="2"/>
      <c r="O31" s="6" t="s">
        <v>68</v>
      </c>
      <c r="P31" s="8" t="s">
        <v>69</v>
      </c>
      <c r="Q31" s="7" t="s">
        <v>69</v>
      </c>
      <c r="R31" s="7" t="s">
        <v>4</v>
      </c>
    </row>
    <row r="32" spans="2:18" x14ac:dyDescent="0.25">
      <c r="B32" t="s">
        <v>131</v>
      </c>
      <c r="C32" s="6" t="s">
        <v>65</v>
      </c>
      <c r="D32" s="2" t="s">
        <v>34</v>
      </c>
      <c r="E32" s="4" t="s">
        <v>35</v>
      </c>
      <c r="F32" t="s">
        <v>132</v>
      </c>
      <c r="J32" t="s">
        <v>37</v>
      </c>
      <c r="K32">
        <v>24</v>
      </c>
      <c r="L32" s="5" t="s">
        <v>67</v>
      </c>
      <c r="M32" s="2"/>
      <c r="O32" s="6" t="s">
        <v>68</v>
      </c>
      <c r="P32" s="8" t="s">
        <v>69</v>
      </c>
      <c r="Q32" s="7" t="s">
        <v>69</v>
      </c>
      <c r="R32" s="7" t="s">
        <v>4</v>
      </c>
    </row>
    <row r="33" spans="1:18" x14ac:dyDescent="0.25">
      <c r="B33" t="s">
        <v>133</v>
      </c>
      <c r="C33" s="6" t="s">
        <v>65</v>
      </c>
      <c r="D33" s="2" t="s">
        <v>34</v>
      </c>
      <c r="E33" s="4" t="s">
        <v>35</v>
      </c>
      <c r="F33" t="s">
        <v>134</v>
      </c>
      <c r="J33" t="s">
        <v>37</v>
      </c>
      <c r="K33">
        <v>24</v>
      </c>
      <c r="L33" s="5" t="s">
        <v>67</v>
      </c>
      <c r="M33" s="2"/>
      <c r="O33" s="6" t="s">
        <v>68</v>
      </c>
      <c r="P33" s="8" t="s">
        <v>69</v>
      </c>
      <c r="Q33" s="7" t="s">
        <v>69</v>
      </c>
      <c r="R33" s="7" t="s">
        <v>4</v>
      </c>
    </row>
    <row r="34" spans="1:18" x14ac:dyDescent="0.25">
      <c r="B34" t="s">
        <v>135</v>
      </c>
      <c r="C34" s="6" t="s">
        <v>65</v>
      </c>
      <c r="D34" s="2" t="s">
        <v>34</v>
      </c>
      <c r="E34" s="4" t="s">
        <v>35</v>
      </c>
      <c r="F34" t="s">
        <v>136</v>
      </c>
      <c r="J34" t="s">
        <v>37</v>
      </c>
      <c r="K34">
        <v>24</v>
      </c>
      <c r="L34" s="5" t="s">
        <v>67</v>
      </c>
      <c r="M34" s="2"/>
      <c r="O34" s="6" t="s">
        <v>68</v>
      </c>
      <c r="P34" s="8" t="s">
        <v>69</v>
      </c>
      <c r="Q34" s="7" t="s">
        <v>69</v>
      </c>
      <c r="R34" s="7" t="s">
        <v>4</v>
      </c>
    </row>
    <row r="35" spans="1:18" x14ac:dyDescent="0.25">
      <c r="D35" s="2" t="s">
        <v>34</v>
      </c>
      <c r="E35" s="4" t="s">
        <v>35</v>
      </c>
      <c r="F35" t="s">
        <v>137</v>
      </c>
      <c r="L35" s="5"/>
      <c r="M35" s="2"/>
      <c r="O35" s="6"/>
      <c r="P35" s="8"/>
      <c r="Q35" s="7"/>
      <c r="R35" s="7"/>
    </row>
    <row r="36" spans="1:18" x14ac:dyDescent="0.25">
      <c r="L36" s="5"/>
      <c r="M36" s="2"/>
      <c r="O36" s="6"/>
      <c r="P36" s="8"/>
      <c r="Q36" s="7"/>
      <c r="R36" s="7"/>
    </row>
    <row r="37" spans="1:18" x14ac:dyDescent="0.25">
      <c r="B37" t="s">
        <v>373</v>
      </c>
      <c r="C37" t="s">
        <v>78</v>
      </c>
      <c r="D37" s="2" t="s">
        <v>399</v>
      </c>
      <c r="E37" s="4" t="s">
        <v>79</v>
      </c>
      <c r="F37" t="s">
        <v>138</v>
      </c>
      <c r="J37" t="s">
        <v>83</v>
      </c>
      <c r="K37">
        <v>200</v>
      </c>
      <c r="L37" s="5" t="s">
        <v>139</v>
      </c>
      <c r="M37" s="2" t="s">
        <v>140</v>
      </c>
      <c r="O37" s="6" t="s">
        <v>141</v>
      </c>
      <c r="P37" s="8" t="s">
        <v>142</v>
      </c>
      <c r="Q37" s="7" t="s">
        <v>143</v>
      </c>
      <c r="R37" s="7" t="s">
        <v>4</v>
      </c>
    </row>
    <row r="38" spans="1:18" x14ac:dyDescent="0.25">
      <c r="B38" t="s">
        <v>400</v>
      </c>
      <c r="C38" t="s">
        <v>78</v>
      </c>
      <c r="D38" s="2" t="s">
        <v>399</v>
      </c>
      <c r="E38" s="4" t="s">
        <v>79</v>
      </c>
      <c r="F38" t="s">
        <v>144</v>
      </c>
      <c r="J38" t="s">
        <v>83</v>
      </c>
      <c r="K38">
        <v>200</v>
      </c>
      <c r="L38" s="5" t="s">
        <v>139</v>
      </c>
      <c r="M38" s="2" t="s">
        <v>140</v>
      </c>
      <c r="O38" s="6" t="s">
        <v>141</v>
      </c>
      <c r="P38" s="8" t="s">
        <v>142</v>
      </c>
      <c r="Q38" s="7" t="s">
        <v>143</v>
      </c>
      <c r="R38" s="7" t="s">
        <v>4</v>
      </c>
    </row>
    <row r="39" spans="1:18" x14ac:dyDescent="0.25">
      <c r="B39" t="s">
        <v>401</v>
      </c>
      <c r="C39" t="s">
        <v>78</v>
      </c>
      <c r="D39" s="2" t="s">
        <v>399</v>
      </c>
      <c r="E39" s="4" t="s">
        <v>79</v>
      </c>
      <c r="F39" t="s">
        <v>145</v>
      </c>
      <c r="J39" t="s">
        <v>83</v>
      </c>
      <c r="K39">
        <v>200</v>
      </c>
      <c r="L39" s="5" t="s">
        <v>139</v>
      </c>
      <c r="M39" s="2" t="s">
        <v>140</v>
      </c>
      <c r="O39" s="6" t="s">
        <v>141</v>
      </c>
      <c r="P39" s="8" t="s">
        <v>142</v>
      </c>
      <c r="Q39" s="7" t="s">
        <v>143</v>
      </c>
      <c r="R39" s="7" t="s">
        <v>4</v>
      </c>
    </row>
    <row r="40" spans="1:18" x14ac:dyDescent="0.25">
      <c r="B40" t="s">
        <v>402</v>
      </c>
      <c r="C40" t="s">
        <v>78</v>
      </c>
      <c r="D40" s="2" t="s">
        <v>399</v>
      </c>
      <c r="E40" s="4" t="s">
        <v>79</v>
      </c>
      <c r="F40" t="s">
        <v>146</v>
      </c>
      <c r="J40" t="s">
        <v>83</v>
      </c>
      <c r="K40">
        <v>200</v>
      </c>
      <c r="L40" s="5" t="s">
        <v>84</v>
      </c>
      <c r="M40" s="2" t="s">
        <v>85</v>
      </c>
      <c r="O40" s="6" t="s">
        <v>86</v>
      </c>
      <c r="P40" s="8" t="s">
        <v>142</v>
      </c>
      <c r="Q40" s="7" t="s">
        <v>143</v>
      </c>
      <c r="R40" s="7" t="s">
        <v>4</v>
      </c>
    </row>
    <row r="41" spans="1:18" x14ac:dyDescent="0.25">
      <c r="B41" t="s">
        <v>403</v>
      </c>
      <c r="C41" t="s">
        <v>78</v>
      </c>
      <c r="D41" s="2" t="s">
        <v>399</v>
      </c>
      <c r="E41" s="4" t="s">
        <v>79</v>
      </c>
      <c r="F41" t="s">
        <v>147</v>
      </c>
      <c r="J41" t="s">
        <v>83</v>
      </c>
      <c r="K41">
        <v>200</v>
      </c>
      <c r="L41" s="5" t="s">
        <v>84</v>
      </c>
      <c r="M41" s="2" t="s">
        <v>85</v>
      </c>
      <c r="O41" s="6" t="s">
        <v>86</v>
      </c>
      <c r="P41" s="8" t="s">
        <v>142</v>
      </c>
      <c r="Q41" s="7" t="s">
        <v>143</v>
      </c>
      <c r="R41" s="7" t="s">
        <v>4</v>
      </c>
    </row>
    <row r="42" spans="1:18" x14ac:dyDescent="0.25">
      <c r="B42" t="s">
        <v>404</v>
      </c>
      <c r="C42" t="s">
        <v>78</v>
      </c>
      <c r="D42" s="2" t="s">
        <v>399</v>
      </c>
      <c r="E42" s="4" t="s">
        <v>79</v>
      </c>
      <c r="F42" t="s">
        <v>149</v>
      </c>
      <c r="J42" t="s">
        <v>83</v>
      </c>
      <c r="K42">
        <v>200</v>
      </c>
      <c r="L42" s="5" t="s">
        <v>84</v>
      </c>
      <c r="M42" s="2" t="s">
        <v>85</v>
      </c>
      <c r="O42" s="6" t="s">
        <v>86</v>
      </c>
      <c r="P42" s="8" t="s">
        <v>150</v>
      </c>
      <c r="Q42" s="7" t="s">
        <v>151</v>
      </c>
      <c r="R42" s="7" t="s">
        <v>4</v>
      </c>
    </row>
    <row r="43" spans="1:18" x14ac:dyDescent="0.25">
      <c r="D43" s="2"/>
      <c r="E43" s="9"/>
      <c r="P43" s="8"/>
      <c r="Q43" s="7"/>
      <c r="R43" s="7"/>
    </row>
    <row r="44" spans="1:18" x14ac:dyDescent="0.25">
      <c r="D44" s="2"/>
      <c r="E44" s="9"/>
    </row>
    <row r="46" spans="1:18" x14ac:dyDescent="0.25">
      <c r="A46" t="s">
        <v>332</v>
      </c>
      <c r="B46">
        <v>29</v>
      </c>
    </row>
    <row r="47" spans="1:18" x14ac:dyDescent="0.25">
      <c r="A47" t="s">
        <v>333</v>
      </c>
      <c r="B47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workbookViewId="0">
      <selection sqref="A1:XFD14"/>
    </sheetView>
  </sheetViews>
  <sheetFormatPr defaultRowHeight="15" x14ac:dyDescent="0.25"/>
  <cols>
    <col min="1" max="1" width="17.140625" customWidth="1"/>
    <col min="2" max="2" width="37.7109375" customWidth="1"/>
    <col min="3" max="3" width="30.42578125" customWidth="1"/>
    <col min="4" max="4" width="10.140625" customWidth="1"/>
    <col min="5" max="5" width="17.42578125" customWidth="1"/>
    <col min="6" max="6" width="6.140625" customWidth="1"/>
    <col min="7" max="7" width="22.5703125" customWidth="1"/>
    <col min="8" max="8" width="21.140625" customWidth="1"/>
    <col min="9" max="9" width="11" customWidth="1"/>
    <col min="10" max="10" width="10" style="3" customWidth="1"/>
    <col min="11" max="11" width="7.7109375" customWidth="1"/>
    <col min="12" max="14" width="10" customWidth="1"/>
    <col min="15" max="15" width="14.140625" customWidth="1"/>
    <col min="16" max="16" width="7.7109375" customWidth="1"/>
    <col min="17" max="17" width="9.85546875" customWidth="1"/>
    <col min="18" max="18" width="7.28515625" customWidth="1"/>
  </cols>
  <sheetData>
    <row r="1" spans="1:18" x14ac:dyDescent="0.25">
      <c r="A1" t="s">
        <v>154</v>
      </c>
    </row>
    <row r="3" spans="1:18" x14ac:dyDescent="0.25">
      <c r="A3" t="s">
        <v>13</v>
      </c>
      <c r="B3" t="s">
        <v>155</v>
      </c>
      <c r="C3" t="s">
        <v>15</v>
      </c>
      <c r="D3" t="s">
        <v>156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</row>
    <row r="4" spans="1:18" x14ac:dyDescent="0.25">
      <c r="B4" s="1" t="s">
        <v>157</v>
      </c>
    </row>
    <row r="5" spans="1:18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46</v>
      </c>
      <c r="G5" t="s">
        <v>163</v>
      </c>
      <c r="H5" t="s">
        <v>164</v>
      </c>
    </row>
    <row r="6" spans="1:18" x14ac:dyDescent="0.25">
      <c r="B6" t="s">
        <v>165</v>
      </c>
      <c r="C6" t="s">
        <v>166</v>
      </c>
      <c r="D6" t="s">
        <v>161</v>
      </c>
      <c r="E6" t="s">
        <v>167</v>
      </c>
      <c r="F6" t="s">
        <v>36</v>
      </c>
      <c r="G6" t="s">
        <v>168</v>
      </c>
      <c r="H6" t="s">
        <v>169</v>
      </c>
      <c r="I6" t="s">
        <v>170</v>
      </c>
      <c r="J6" s="3" t="s">
        <v>171</v>
      </c>
      <c r="K6">
        <v>400</v>
      </c>
      <c r="L6" s="10">
        <v>4.7222222222222221E-2</v>
      </c>
      <c r="M6" t="s">
        <v>39</v>
      </c>
      <c r="N6" t="s">
        <v>172</v>
      </c>
      <c r="O6" t="s">
        <v>173</v>
      </c>
      <c r="P6">
        <v>12</v>
      </c>
      <c r="Q6" t="s">
        <v>174</v>
      </c>
    </row>
    <row r="7" spans="1:18" x14ac:dyDescent="0.25">
      <c r="B7" t="s">
        <v>175</v>
      </c>
      <c r="C7" t="s">
        <v>176</v>
      </c>
      <c r="D7" t="s">
        <v>161</v>
      </c>
      <c r="E7" t="s">
        <v>177</v>
      </c>
      <c r="F7" t="s">
        <v>43</v>
      </c>
      <c r="G7" t="s">
        <v>168</v>
      </c>
      <c r="H7" t="s">
        <v>169</v>
      </c>
      <c r="I7" t="s">
        <v>170</v>
      </c>
      <c r="J7" s="3" t="s">
        <v>171</v>
      </c>
      <c r="K7">
        <v>400</v>
      </c>
      <c r="L7" s="10">
        <v>5.2777777777777778E-2</v>
      </c>
      <c r="M7" t="s">
        <v>39</v>
      </c>
      <c r="N7" t="s">
        <v>178</v>
      </c>
      <c r="O7" t="s">
        <v>179</v>
      </c>
      <c r="P7">
        <v>25</v>
      </c>
      <c r="Q7" t="s">
        <v>180</v>
      </c>
    </row>
    <row r="8" spans="1:18" x14ac:dyDescent="0.25">
      <c r="B8" t="s">
        <v>181</v>
      </c>
      <c r="C8" t="s">
        <v>182</v>
      </c>
      <c r="D8" t="s">
        <v>34</v>
      </c>
      <c r="E8" t="s">
        <v>183</v>
      </c>
      <c r="F8" t="s">
        <v>73</v>
      </c>
      <c r="G8" t="s">
        <v>168</v>
      </c>
      <c r="H8" t="s">
        <v>169</v>
      </c>
      <c r="I8" s="11" t="s">
        <v>170</v>
      </c>
      <c r="J8" s="12" t="s">
        <v>171</v>
      </c>
      <c r="K8">
        <v>400</v>
      </c>
      <c r="L8" s="10">
        <v>7.5694444444444439E-2</v>
      </c>
      <c r="M8" s="11" t="s">
        <v>39</v>
      </c>
      <c r="N8" s="11" t="s">
        <v>184</v>
      </c>
      <c r="O8" s="11" t="s">
        <v>185</v>
      </c>
      <c r="P8">
        <v>-13000</v>
      </c>
      <c r="Q8" s="11" t="s">
        <v>186</v>
      </c>
    </row>
    <row r="9" spans="1:18" x14ac:dyDescent="0.25">
      <c r="B9" t="s">
        <v>187</v>
      </c>
      <c r="C9" t="s">
        <v>182</v>
      </c>
      <c r="D9" t="s">
        <v>34</v>
      </c>
      <c r="E9" t="s">
        <v>183</v>
      </c>
      <c r="F9" t="s">
        <v>80</v>
      </c>
      <c r="G9" t="s">
        <v>168</v>
      </c>
      <c r="H9" t="s">
        <v>169</v>
      </c>
      <c r="I9" t="s">
        <v>170</v>
      </c>
      <c r="J9" s="3" t="s">
        <v>171</v>
      </c>
      <c r="K9">
        <v>400</v>
      </c>
      <c r="L9" s="10">
        <v>7.5694444444444439E-2</v>
      </c>
      <c r="M9" t="s">
        <v>39</v>
      </c>
      <c r="N9" t="s">
        <v>184</v>
      </c>
      <c r="O9" t="s">
        <v>185</v>
      </c>
      <c r="P9">
        <v>-13000</v>
      </c>
      <c r="Q9" t="s">
        <v>186</v>
      </c>
    </row>
    <row r="10" spans="1:18" x14ac:dyDescent="0.25">
      <c r="B10" t="s">
        <v>188</v>
      </c>
      <c r="C10" t="s">
        <v>182</v>
      </c>
      <c r="D10" t="s">
        <v>34</v>
      </c>
      <c r="E10" t="s">
        <v>183</v>
      </c>
      <c r="F10" t="s">
        <v>89</v>
      </c>
      <c r="G10" t="s">
        <v>189</v>
      </c>
      <c r="K10">
        <v>200</v>
      </c>
    </row>
    <row r="11" spans="1:18" x14ac:dyDescent="0.25">
      <c r="B11" t="s">
        <v>367</v>
      </c>
      <c r="C11" t="s">
        <v>182</v>
      </c>
      <c r="D11" t="s">
        <v>34</v>
      </c>
      <c r="E11" t="s">
        <v>183</v>
      </c>
      <c r="F11" t="s">
        <v>93</v>
      </c>
      <c r="G11" t="s">
        <v>189</v>
      </c>
      <c r="K11">
        <v>200</v>
      </c>
    </row>
    <row r="12" spans="1:18" x14ac:dyDescent="0.25">
      <c r="B12" t="s">
        <v>368</v>
      </c>
      <c r="C12" t="s">
        <v>182</v>
      </c>
      <c r="D12" t="s">
        <v>34</v>
      </c>
      <c r="E12" t="s">
        <v>183</v>
      </c>
      <c r="F12" t="s">
        <v>97</v>
      </c>
      <c r="G12" t="s">
        <v>189</v>
      </c>
      <c r="K12">
        <v>200</v>
      </c>
    </row>
    <row r="13" spans="1:18" x14ac:dyDescent="0.25">
      <c r="B13" t="s">
        <v>190</v>
      </c>
      <c r="C13" t="s">
        <v>191</v>
      </c>
      <c r="D13" t="s">
        <v>192</v>
      </c>
      <c r="G13" t="s">
        <v>193</v>
      </c>
      <c r="N13" t="s">
        <v>194</v>
      </c>
      <c r="P13">
        <v>0</v>
      </c>
      <c r="Q13" t="s">
        <v>195</v>
      </c>
    </row>
    <row r="14" spans="1:18" x14ac:dyDescent="0.25">
      <c r="B14" t="s">
        <v>196</v>
      </c>
      <c r="C14" t="s">
        <v>191</v>
      </c>
      <c r="D14" t="s">
        <v>192</v>
      </c>
      <c r="G14" t="s">
        <v>193</v>
      </c>
      <c r="N14" t="s">
        <v>194</v>
      </c>
      <c r="P14">
        <v>0</v>
      </c>
      <c r="Q14" t="s">
        <v>195</v>
      </c>
    </row>
    <row r="17" spans="1:2" x14ac:dyDescent="0.25">
      <c r="A17" t="s">
        <v>334</v>
      </c>
      <c r="B17">
        <v>8</v>
      </c>
    </row>
    <row r="18" spans="1:2" x14ac:dyDescent="0.25">
      <c r="A18" t="s">
        <v>335</v>
      </c>
      <c r="B18">
        <v>12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sqref="A1:XFD11"/>
    </sheetView>
  </sheetViews>
  <sheetFormatPr defaultRowHeight="15" x14ac:dyDescent="0.25"/>
  <cols>
    <col min="2" max="2" width="17.85546875" customWidth="1"/>
    <col min="3" max="3" width="31.85546875" customWidth="1"/>
    <col min="5" max="5" width="17.7109375" customWidth="1"/>
    <col min="6" max="6" width="5" customWidth="1"/>
    <col min="7" max="7" width="26.5703125" customWidth="1"/>
    <col min="8" max="8" width="20.28515625" customWidth="1"/>
    <col min="9" max="9" width="10.85546875" customWidth="1"/>
    <col min="10" max="10" width="11.28515625" customWidth="1"/>
    <col min="11" max="11" width="9.7109375" customWidth="1"/>
    <col min="12" max="12" width="10.140625" customWidth="1"/>
    <col min="13" max="13" width="10.28515625" customWidth="1"/>
    <col min="14" max="14" width="12.28515625" customWidth="1"/>
  </cols>
  <sheetData>
    <row r="1" spans="1:17" x14ac:dyDescent="0.25">
      <c r="A1" t="s">
        <v>336</v>
      </c>
      <c r="J1" s="3"/>
    </row>
    <row r="2" spans="1:17" x14ac:dyDescent="0.25">
      <c r="J2" s="3"/>
    </row>
    <row r="3" spans="1:17" x14ac:dyDescent="0.25">
      <c r="A3" t="s">
        <v>13</v>
      </c>
      <c r="B3" t="s">
        <v>155</v>
      </c>
      <c r="C3" t="s">
        <v>15</v>
      </c>
      <c r="D3" t="s">
        <v>156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3" t="s">
        <v>22</v>
      </c>
      <c r="K3" t="s">
        <v>361</v>
      </c>
      <c r="L3" t="s">
        <v>24</v>
      </c>
      <c r="M3" t="s">
        <v>25</v>
      </c>
      <c r="N3" t="s">
        <v>26</v>
      </c>
      <c r="O3" t="s">
        <v>28</v>
      </c>
      <c r="P3" t="s">
        <v>29</v>
      </c>
      <c r="Q3" t="s">
        <v>30</v>
      </c>
    </row>
    <row r="4" spans="1:17" x14ac:dyDescent="0.25">
      <c r="B4" t="s">
        <v>338</v>
      </c>
      <c r="C4" t="s">
        <v>349</v>
      </c>
      <c r="D4" t="s">
        <v>34</v>
      </c>
      <c r="E4" t="s">
        <v>167</v>
      </c>
      <c r="F4" t="s">
        <v>341</v>
      </c>
      <c r="G4" t="s">
        <v>346</v>
      </c>
      <c r="H4" t="s">
        <v>169</v>
      </c>
      <c r="I4" t="s">
        <v>358</v>
      </c>
      <c r="J4" s="3" t="s">
        <v>37</v>
      </c>
      <c r="K4">
        <v>12800</v>
      </c>
      <c r="L4" s="124" t="s">
        <v>354</v>
      </c>
      <c r="M4" t="s">
        <v>85</v>
      </c>
      <c r="N4" t="s">
        <v>357</v>
      </c>
      <c r="O4">
        <v>-10</v>
      </c>
      <c r="P4" t="s">
        <v>364</v>
      </c>
    </row>
    <row r="5" spans="1:17" x14ac:dyDescent="0.25">
      <c r="B5" t="s">
        <v>337</v>
      </c>
      <c r="C5" t="s">
        <v>350</v>
      </c>
      <c r="D5" t="s">
        <v>34</v>
      </c>
      <c r="E5" t="s">
        <v>177</v>
      </c>
      <c r="F5" t="s">
        <v>342</v>
      </c>
      <c r="G5" t="s">
        <v>346</v>
      </c>
      <c r="H5" t="s">
        <v>169</v>
      </c>
      <c r="I5" t="s">
        <v>358</v>
      </c>
      <c r="J5" s="3" t="s">
        <v>37</v>
      </c>
      <c r="K5">
        <v>12800</v>
      </c>
      <c r="L5" s="10" t="s">
        <v>355</v>
      </c>
      <c r="M5" t="s">
        <v>127</v>
      </c>
      <c r="N5" t="s">
        <v>360</v>
      </c>
      <c r="O5">
        <v>-10</v>
      </c>
      <c r="P5" t="s">
        <v>365</v>
      </c>
    </row>
    <row r="6" spans="1:17" x14ac:dyDescent="0.25">
      <c r="B6" t="s">
        <v>339</v>
      </c>
      <c r="C6" t="s">
        <v>350</v>
      </c>
      <c r="D6" t="s">
        <v>34</v>
      </c>
      <c r="E6" t="s">
        <v>177</v>
      </c>
      <c r="F6" t="s">
        <v>343</v>
      </c>
      <c r="G6" t="s">
        <v>347</v>
      </c>
      <c r="H6" t="s">
        <v>169</v>
      </c>
      <c r="I6" s="11" t="s">
        <v>359</v>
      </c>
      <c r="J6" s="12" t="s">
        <v>37</v>
      </c>
      <c r="K6">
        <v>12800</v>
      </c>
      <c r="L6" s="10" t="s">
        <v>356</v>
      </c>
      <c r="M6" s="11" t="s">
        <v>127</v>
      </c>
      <c r="N6" s="11" t="s">
        <v>362</v>
      </c>
      <c r="O6">
        <v>-1</v>
      </c>
      <c r="P6" s="11" t="s">
        <v>366</v>
      </c>
    </row>
    <row r="7" spans="1:17" x14ac:dyDescent="0.25">
      <c r="B7" t="s">
        <v>340</v>
      </c>
      <c r="C7" t="s">
        <v>350</v>
      </c>
      <c r="D7" t="s">
        <v>34</v>
      </c>
      <c r="E7" t="s">
        <v>177</v>
      </c>
      <c r="F7" t="s">
        <v>148</v>
      </c>
      <c r="G7" t="s">
        <v>347</v>
      </c>
      <c r="H7" t="s">
        <v>169</v>
      </c>
      <c r="I7" t="s">
        <v>359</v>
      </c>
      <c r="J7" s="3" t="s">
        <v>37</v>
      </c>
      <c r="K7">
        <v>12800</v>
      </c>
      <c r="L7" s="10" t="s">
        <v>356</v>
      </c>
      <c r="M7" t="s">
        <v>127</v>
      </c>
      <c r="N7" t="s">
        <v>363</v>
      </c>
      <c r="O7">
        <v>-1</v>
      </c>
      <c r="P7" t="s">
        <v>366</v>
      </c>
    </row>
    <row r="8" spans="1:17" x14ac:dyDescent="0.25">
      <c r="B8" t="s">
        <v>351</v>
      </c>
      <c r="C8" t="s">
        <v>176</v>
      </c>
      <c r="D8" t="s">
        <v>34</v>
      </c>
      <c r="E8" t="s">
        <v>167</v>
      </c>
      <c r="F8" t="s">
        <v>344</v>
      </c>
      <c r="G8" t="s">
        <v>348</v>
      </c>
      <c r="J8" s="3" t="s">
        <v>37</v>
      </c>
      <c r="K8">
        <v>12800</v>
      </c>
      <c r="L8" s="10" t="s">
        <v>353</v>
      </c>
      <c r="M8" t="s">
        <v>39</v>
      </c>
    </row>
    <row r="9" spans="1:17" x14ac:dyDescent="0.25">
      <c r="B9" t="s">
        <v>352</v>
      </c>
      <c r="C9" t="s">
        <v>176</v>
      </c>
      <c r="D9" t="s">
        <v>34</v>
      </c>
      <c r="E9" t="s">
        <v>167</v>
      </c>
      <c r="F9" t="s">
        <v>345</v>
      </c>
      <c r="G9" t="s">
        <v>348</v>
      </c>
      <c r="J9" s="3" t="s">
        <v>37</v>
      </c>
      <c r="K9">
        <v>12800</v>
      </c>
      <c r="L9" s="10" t="s">
        <v>353</v>
      </c>
      <c r="M9" t="s">
        <v>39</v>
      </c>
    </row>
    <row r="10" spans="1:17" x14ac:dyDescent="0.25">
      <c r="J10" s="3"/>
    </row>
    <row r="11" spans="1:17" x14ac:dyDescent="0.25">
      <c r="A11" t="s">
        <v>334</v>
      </c>
      <c r="B11">
        <v>5</v>
      </c>
      <c r="J11" s="3"/>
    </row>
    <row r="12" spans="1:17" x14ac:dyDescent="0.25">
      <c r="J12" s="3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23" sqref="A23"/>
    </sheetView>
  </sheetViews>
  <sheetFormatPr defaultRowHeight="15" x14ac:dyDescent="0.25"/>
  <cols>
    <col min="1" max="1" width="20" customWidth="1"/>
    <col min="2" max="2" width="22" customWidth="1"/>
    <col min="3" max="3" width="11.5703125" customWidth="1"/>
    <col min="5" max="5" width="15.42578125" customWidth="1"/>
    <col min="6" max="7" width="10.5703125" customWidth="1"/>
    <col min="8" max="8" width="10.140625" customWidth="1"/>
    <col min="9" max="9" width="11.85546875" customWidth="1"/>
    <col min="10" max="10" width="5.7109375" customWidth="1"/>
    <col min="11" max="11" width="10.5703125" customWidth="1"/>
  </cols>
  <sheetData>
    <row r="1" spans="1:17" x14ac:dyDescent="0.25">
      <c r="A1" t="s">
        <v>0</v>
      </c>
    </row>
    <row r="3" spans="1:17" x14ac:dyDescent="0.25">
      <c r="A3" t="s">
        <v>13</v>
      </c>
      <c r="B3" t="s">
        <v>155</v>
      </c>
      <c r="C3" t="s">
        <v>15</v>
      </c>
      <c r="D3" t="s">
        <v>156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s="3" t="s">
        <v>22</v>
      </c>
      <c r="K3" t="s">
        <v>361</v>
      </c>
      <c r="L3" t="s">
        <v>24</v>
      </c>
      <c r="M3" t="s">
        <v>25</v>
      </c>
      <c r="N3" t="s">
        <v>26</v>
      </c>
      <c r="O3" t="s">
        <v>28</v>
      </c>
      <c r="P3" t="s">
        <v>29</v>
      </c>
      <c r="Q3" t="s">
        <v>30</v>
      </c>
    </row>
    <row r="4" spans="1:17" x14ac:dyDescent="0.25">
      <c r="A4" t="s">
        <v>386</v>
      </c>
    </row>
    <row r="5" spans="1:17" x14ac:dyDescent="0.25">
      <c r="A5" t="s">
        <v>377</v>
      </c>
      <c r="B5" t="s">
        <v>378</v>
      </c>
      <c r="C5" t="s">
        <v>1</v>
      </c>
      <c r="D5" t="s">
        <v>34</v>
      </c>
      <c r="E5" t="s">
        <v>167</v>
      </c>
      <c r="G5" t="s">
        <v>2</v>
      </c>
    </row>
    <row r="6" spans="1:17" x14ac:dyDescent="0.25">
      <c r="B6" t="s">
        <v>379</v>
      </c>
      <c r="C6" t="s">
        <v>1</v>
      </c>
      <c r="D6" t="s">
        <v>34</v>
      </c>
      <c r="E6" t="s">
        <v>167</v>
      </c>
      <c r="G6" t="s">
        <v>2</v>
      </c>
    </row>
    <row r="8" spans="1:17" x14ac:dyDescent="0.25">
      <c r="A8" t="s">
        <v>380</v>
      </c>
      <c r="B8" t="s">
        <v>381</v>
      </c>
      <c r="C8" t="s">
        <v>1</v>
      </c>
      <c r="D8" t="s">
        <v>34</v>
      </c>
      <c r="E8" t="s">
        <v>167</v>
      </c>
      <c r="G8" t="s">
        <v>395</v>
      </c>
    </row>
    <row r="9" spans="1:17" x14ac:dyDescent="0.25">
      <c r="B9" t="s">
        <v>382</v>
      </c>
      <c r="C9" t="s">
        <v>1</v>
      </c>
      <c r="D9" t="s">
        <v>34</v>
      </c>
      <c r="E9" t="s">
        <v>167</v>
      </c>
      <c r="G9" t="s">
        <v>395</v>
      </c>
    </row>
    <row r="11" spans="1:17" x14ac:dyDescent="0.25">
      <c r="A11" t="s">
        <v>383</v>
      </c>
      <c r="B11" t="s">
        <v>384</v>
      </c>
      <c r="C11" t="s">
        <v>385</v>
      </c>
      <c r="D11" t="s">
        <v>34</v>
      </c>
      <c r="E11" t="s">
        <v>167</v>
      </c>
      <c r="G11" t="s">
        <v>2</v>
      </c>
    </row>
    <row r="13" spans="1:17" x14ac:dyDescent="0.25">
      <c r="A13" t="s">
        <v>387</v>
      </c>
    </row>
    <row r="14" spans="1:17" x14ac:dyDescent="0.25">
      <c r="A14" t="s">
        <v>388</v>
      </c>
      <c r="B14" t="s">
        <v>389</v>
      </c>
      <c r="C14" t="s">
        <v>385</v>
      </c>
      <c r="D14" t="s">
        <v>34</v>
      </c>
      <c r="E14" t="s">
        <v>167</v>
      </c>
      <c r="G14" t="s">
        <v>2</v>
      </c>
    </row>
    <row r="15" spans="1:17" x14ac:dyDescent="0.25">
      <c r="A15" t="s">
        <v>390</v>
      </c>
      <c r="B15" t="s">
        <v>391</v>
      </c>
      <c r="C15" t="s">
        <v>1</v>
      </c>
      <c r="D15" t="s">
        <v>34</v>
      </c>
      <c r="E15" t="s">
        <v>167</v>
      </c>
      <c r="G15" t="s">
        <v>2</v>
      </c>
    </row>
    <row r="16" spans="1:17" x14ac:dyDescent="0.25">
      <c r="B16" t="s">
        <v>392</v>
      </c>
      <c r="C16" t="s">
        <v>1</v>
      </c>
      <c r="D16" t="s">
        <v>34</v>
      </c>
      <c r="E16" t="s">
        <v>167</v>
      </c>
      <c r="G16" t="s">
        <v>2</v>
      </c>
    </row>
    <row r="17" spans="1:7" x14ac:dyDescent="0.25">
      <c r="B17" t="s">
        <v>393</v>
      </c>
      <c r="C17" t="s">
        <v>1</v>
      </c>
      <c r="D17" t="s">
        <v>34</v>
      </c>
      <c r="E17" t="s">
        <v>167</v>
      </c>
      <c r="G17" t="s">
        <v>2</v>
      </c>
    </row>
    <row r="18" spans="1:7" x14ac:dyDescent="0.25">
      <c r="B18" t="s">
        <v>394</v>
      </c>
      <c r="C18" t="s">
        <v>1</v>
      </c>
      <c r="D18" t="s">
        <v>34</v>
      </c>
      <c r="E18" t="s">
        <v>167</v>
      </c>
      <c r="G18" t="s">
        <v>2</v>
      </c>
    </row>
    <row r="23" spans="1:7" x14ac:dyDescent="0.25">
      <c r="A23" t="s">
        <v>396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28" sqref="B28:B29"/>
    </sheetView>
  </sheetViews>
  <sheetFormatPr defaultColWidth="12.5703125" defaultRowHeight="16.5" x14ac:dyDescent="0.25"/>
  <cols>
    <col min="1" max="3" width="28" style="31" customWidth="1"/>
    <col min="4" max="4" width="59.42578125" customWidth="1"/>
    <col min="5" max="5" width="52.5703125" customWidth="1"/>
    <col min="6" max="6" width="62.140625" customWidth="1"/>
    <col min="7" max="7" width="47.42578125" customWidth="1"/>
  </cols>
  <sheetData>
    <row r="1" spans="1:8" ht="17.25" thickBot="1" x14ac:dyDescent="0.3">
      <c r="A1" s="13" t="s">
        <v>197</v>
      </c>
      <c r="B1" s="13" t="s">
        <v>198</v>
      </c>
      <c r="C1" s="13"/>
      <c r="D1" s="14" t="s">
        <v>18</v>
      </c>
      <c r="E1" s="15" t="s">
        <v>199</v>
      </c>
      <c r="F1" s="15" t="s">
        <v>200</v>
      </c>
      <c r="G1" s="15" t="s">
        <v>201</v>
      </c>
    </row>
    <row r="2" spans="1:8" ht="17.25" thickBot="1" x14ac:dyDescent="0.3">
      <c r="A2" s="145" t="s">
        <v>202</v>
      </c>
      <c r="B2" s="145" t="s">
        <v>203</v>
      </c>
      <c r="C2" s="145" t="s">
        <v>204</v>
      </c>
      <c r="D2" s="147" t="s">
        <v>205</v>
      </c>
      <c r="E2" s="16" t="s">
        <v>206</v>
      </c>
      <c r="F2" s="17" t="s">
        <v>207</v>
      </c>
      <c r="G2" s="149" t="s">
        <v>2</v>
      </c>
      <c r="H2" s="18"/>
    </row>
    <row r="3" spans="1:8" ht="17.25" thickBot="1" x14ac:dyDescent="0.3">
      <c r="A3" s="145"/>
      <c r="B3" s="145"/>
      <c r="C3" s="145"/>
      <c r="D3" s="147"/>
      <c r="E3" s="16" t="s">
        <v>208</v>
      </c>
      <c r="F3" s="17" t="s">
        <v>209</v>
      </c>
      <c r="G3" s="150"/>
      <c r="H3" s="18"/>
    </row>
    <row r="4" spans="1:8" ht="17.25" thickBot="1" x14ac:dyDescent="0.3">
      <c r="A4" s="145"/>
      <c r="B4" s="145"/>
      <c r="C4" s="145"/>
      <c r="D4" s="147"/>
      <c r="E4" s="16" t="s">
        <v>210</v>
      </c>
      <c r="F4" s="17" t="s">
        <v>211</v>
      </c>
      <c r="G4" s="150"/>
      <c r="H4" s="18"/>
    </row>
    <row r="5" spans="1:8" ht="17.25" thickBot="1" x14ac:dyDescent="0.3">
      <c r="A5" s="145"/>
      <c r="B5" s="145"/>
      <c r="C5" s="145"/>
      <c r="D5" s="147"/>
      <c r="E5" s="16" t="s">
        <v>212</v>
      </c>
      <c r="F5" s="17" t="s">
        <v>213</v>
      </c>
      <c r="G5" s="150"/>
      <c r="H5" s="18"/>
    </row>
    <row r="6" spans="1:8" ht="20.25" thickBot="1" x14ac:dyDescent="0.3">
      <c r="A6" s="145"/>
      <c r="B6" s="145"/>
      <c r="C6" s="145"/>
      <c r="D6" s="148"/>
      <c r="E6" s="19" t="s">
        <v>214</v>
      </c>
      <c r="F6" s="20" t="s">
        <v>215</v>
      </c>
      <c r="G6" s="151"/>
      <c r="H6" s="18"/>
    </row>
    <row r="7" spans="1:8" ht="17.25" thickBot="1" x14ac:dyDescent="0.3">
      <c r="A7" s="155" t="s">
        <v>216</v>
      </c>
      <c r="B7" s="158" t="s">
        <v>217</v>
      </c>
      <c r="C7" s="158" t="s">
        <v>218</v>
      </c>
      <c r="D7" s="139" t="s">
        <v>219</v>
      </c>
      <c r="E7" s="21" t="s">
        <v>220</v>
      </c>
      <c r="F7" s="21" t="s">
        <v>221</v>
      </c>
      <c r="G7" s="131" t="s">
        <v>2</v>
      </c>
      <c r="H7" s="18"/>
    </row>
    <row r="8" spans="1:8" ht="17.25" thickBot="1" x14ac:dyDescent="0.3">
      <c r="A8" s="156"/>
      <c r="B8" s="158"/>
      <c r="C8" s="158"/>
      <c r="D8" s="159"/>
      <c r="E8" s="22" t="s">
        <v>222</v>
      </c>
      <c r="F8" s="22" t="s">
        <v>223</v>
      </c>
      <c r="G8" s="135"/>
      <c r="H8" s="18"/>
    </row>
    <row r="9" spans="1:8" ht="20.25" thickBot="1" x14ac:dyDescent="0.3">
      <c r="A9" s="157"/>
      <c r="B9" s="158"/>
      <c r="C9" s="158"/>
      <c r="D9" s="140"/>
      <c r="E9" s="23" t="s">
        <v>214</v>
      </c>
      <c r="F9" s="24" t="s">
        <v>169</v>
      </c>
      <c r="G9" s="132"/>
      <c r="H9" s="18"/>
    </row>
    <row r="10" spans="1:8" ht="17.25" thickBot="1" x14ac:dyDescent="0.3">
      <c r="A10" s="152" t="s">
        <v>202</v>
      </c>
      <c r="B10" s="144" t="s">
        <v>224</v>
      </c>
      <c r="C10" s="145" t="s">
        <v>225</v>
      </c>
      <c r="D10" s="146" t="s">
        <v>226</v>
      </c>
      <c r="E10" s="25" t="s">
        <v>220</v>
      </c>
      <c r="F10" s="25" t="s">
        <v>221</v>
      </c>
      <c r="G10" s="149" t="s">
        <v>227</v>
      </c>
      <c r="H10" s="18"/>
    </row>
    <row r="11" spans="1:8" ht="17.25" thickBot="1" x14ac:dyDescent="0.3">
      <c r="A11" s="153"/>
      <c r="B11" s="144"/>
      <c r="C11" s="145"/>
      <c r="D11" s="147"/>
      <c r="E11" s="25" t="s">
        <v>222</v>
      </c>
      <c r="F11" s="25" t="s">
        <v>223</v>
      </c>
      <c r="G11" s="150"/>
      <c r="H11" s="18"/>
    </row>
    <row r="12" spans="1:8" ht="20.25" thickBot="1" x14ac:dyDescent="0.3">
      <c r="A12" s="154"/>
      <c r="B12" s="144"/>
      <c r="C12" s="145"/>
      <c r="D12" s="148"/>
      <c r="E12" s="26" t="s">
        <v>214</v>
      </c>
      <c r="F12" s="17" t="s">
        <v>169</v>
      </c>
      <c r="G12" s="151"/>
      <c r="H12" s="18"/>
    </row>
    <row r="13" spans="1:8" ht="20.25" thickBot="1" x14ac:dyDescent="0.3">
      <c r="A13" s="152" t="s">
        <v>202</v>
      </c>
      <c r="B13" s="145" t="s">
        <v>224</v>
      </c>
      <c r="C13" s="145" t="s">
        <v>204</v>
      </c>
      <c r="D13" s="146" t="s">
        <v>228</v>
      </c>
      <c r="E13" s="27" t="s">
        <v>229</v>
      </c>
      <c r="F13" s="25" t="s">
        <v>230</v>
      </c>
      <c r="G13" s="149" t="s">
        <v>231</v>
      </c>
      <c r="H13" s="18"/>
    </row>
    <row r="14" spans="1:8" ht="20.25" thickBot="1" x14ac:dyDescent="0.3">
      <c r="A14" s="154"/>
      <c r="B14" s="145"/>
      <c r="C14" s="145"/>
      <c r="D14" s="148"/>
      <c r="E14" s="27" t="s">
        <v>232</v>
      </c>
      <c r="F14" s="25" t="s">
        <v>233</v>
      </c>
      <c r="G14" s="151"/>
      <c r="H14" s="18"/>
    </row>
    <row r="15" spans="1:8" ht="17.25" thickBot="1" x14ac:dyDescent="0.3">
      <c r="A15" s="152" t="s">
        <v>202</v>
      </c>
      <c r="B15" s="144" t="s">
        <v>224</v>
      </c>
      <c r="C15" s="145" t="s">
        <v>204</v>
      </c>
      <c r="D15" s="146" t="s">
        <v>234</v>
      </c>
      <c r="E15" s="25" t="s">
        <v>220</v>
      </c>
      <c r="F15" s="25" t="s">
        <v>221</v>
      </c>
      <c r="G15" s="149" t="s">
        <v>231</v>
      </c>
      <c r="H15" s="18"/>
    </row>
    <row r="16" spans="1:8" ht="17.25" thickBot="1" x14ac:dyDescent="0.3">
      <c r="A16" s="153"/>
      <c r="B16" s="144"/>
      <c r="C16" s="145"/>
      <c r="D16" s="147"/>
      <c r="E16" s="25" t="s">
        <v>222</v>
      </c>
      <c r="F16" s="25" t="s">
        <v>223</v>
      </c>
      <c r="G16" s="150"/>
      <c r="H16" s="18"/>
    </row>
    <row r="17" spans="1:8" ht="20.25" thickBot="1" x14ac:dyDescent="0.3">
      <c r="A17" s="154"/>
      <c r="B17" s="144"/>
      <c r="C17" s="145"/>
      <c r="D17" s="148"/>
      <c r="E17" s="26" t="s">
        <v>214</v>
      </c>
      <c r="F17" s="17" t="s">
        <v>169</v>
      </c>
      <c r="G17" s="151"/>
      <c r="H17" s="18"/>
    </row>
    <row r="18" spans="1:8" ht="17.25" thickBot="1" x14ac:dyDescent="0.3">
      <c r="A18" s="141" t="s">
        <v>202</v>
      </c>
      <c r="B18" s="144" t="s">
        <v>224</v>
      </c>
      <c r="C18" s="145" t="s">
        <v>204</v>
      </c>
      <c r="D18" s="146" t="s">
        <v>235</v>
      </c>
      <c r="E18" s="25" t="s">
        <v>220</v>
      </c>
      <c r="F18" s="25" t="s">
        <v>236</v>
      </c>
      <c r="G18" s="149" t="s">
        <v>231</v>
      </c>
      <c r="H18" s="18"/>
    </row>
    <row r="19" spans="1:8" ht="17.25" thickBot="1" x14ac:dyDescent="0.3">
      <c r="A19" s="142"/>
      <c r="B19" s="144"/>
      <c r="C19" s="145"/>
      <c r="D19" s="147"/>
      <c r="E19" s="25" t="s">
        <v>222</v>
      </c>
      <c r="F19" s="25" t="s">
        <v>223</v>
      </c>
      <c r="G19" s="150"/>
      <c r="H19" s="18"/>
    </row>
    <row r="20" spans="1:8" ht="20.25" thickBot="1" x14ac:dyDescent="0.3">
      <c r="A20" s="143"/>
      <c r="B20" s="144"/>
      <c r="C20" s="145"/>
      <c r="D20" s="148"/>
      <c r="E20" s="26" t="s">
        <v>214</v>
      </c>
      <c r="F20" s="17" t="s">
        <v>169</v>
      </c>
      <c r="G20" s="151"/>
      <c r="H20" s="18"/>
    </row>
    <row r="21" spans="1:8" ht="17.25" thickBot="1" x14ac:dyDescent="0.3">
      <c r="A21" s="141" t="s">
        <v>202</v>
      </c>
      <c r="B21" s="144" t="s">
        <v>224</v>
      </c>
      <c r="C21" s="145" t="s">
        <v>204</v>
      </c>
      <c r="D21" s="146" t="s">
        <v>237</v>
      </c>
      <c r="E21" s="25" t="s">
        <v>220</v>
      </c>
      <c r="F21" s="25" t="s">
        <v>236</v>
      </c>
      <c r="G21" s="149" t="s">
        <v>231</v>
      </c>
      <c r="H21" s="18"/>
    </row>
    <row r="22" spans="1:8" ht="17.25" thickBot="1" x14ac:dyDescent="0.3">
      <c r="A22" s="142"/>
      <c r="B22" s="144"/>
      <c r="C22" s="145"/>
      <c r="D22" s="147"/>
      <c r="E22" s="25" t="s">
        <v>222</v>
      </c>
      <c r="F22" s="25" t="s">
        <v>238</v>
      </c>
      <c r="G22" s="150"/>
      <c r="H22" s="18"/>
    </row>
    <row r="23" spans="1:8" ht="20.25" thickBot="1" x14ac:dyDescent="0.3">
      <c r="A23" s="143"/>
      <c r="B23" s="144"/>
      <c r="C23" s="145"/>
      <c r="D23" s="148"/>
      <c r="E23" s="26" t="s">
        <v>214</v>
      </c>
      <c r="F23" s="17" t="s">
        <v>169</v>
      </c>
      <c r="G23" s="151"/>
      <c r="H23" s="18"/>
    </row>
    <row r="24" spans="1:8" ht="17.25" thickBot="1" x14ac:dyDescent="0.3">
      <c r="A24" s="136" t="s">
        <v>216</v>
      </c>
      <c r="B24" s="138" t="s">
        <v>224</v>
      </c>
      <c r="C24" s="138" t="s">
        <v>239</v>
      </c>
      <c r="D24" s="139" t="s">
        <v>240</v>
      </c>
      <c r="E24" s="22" t="s">
        <v>220</v>
      </c>
      <c r="F24" s="22" t="s">
        <v>236</v>
      </c>
      <c r="G24" s="131" t="s">
        <v>231</v>
      </c>
      <c r="H24" s="18"/>
    </row>
    <row r="25" spans="1:8" ht="17.25" thickBot="1" x14ac:dyDescent="0.3">
      <c r="A25" s="137"/>
      <c r="B25" s="138"/>
      <c r="C25" s="138"/>
      <c r="D25" s="140"/>
      <c r="E25" s="22" t="s">
        <v>222</v>
      </c>
      <c r="F25" s="22" t="s">
        <v>241</v>
      </c>
      <c r="G25" s="132"/>
      <c r="H25" s="18"/>
    </row>
    <row r="26" spans="1:8" ht="17.25" thickBot="1" x14ac:dyDescent="0.3">
      <c r="A26" s="136" t="s">
        <v>216</v>
      </c>
      <c r="B26" s="138" t="s">
        <v>224</v>
      </c>
      <c r="C26" s="138" t="s">
        <v>239</v>
      </c>
      <c r="D26" s="139" t="s">
        <v>242</v>
      </c>
      <c r="E26" s="22" t="s">
        <v>220</v>
      </c>
      <c r="F26" s="22" t="s">
        <v>236</v>
      </c>
      <c r="G26" s="131" t="s">
        <v>231</v>
      </c>
      <c r="H26" s="18"/>
    </row>
    <row r="27" spans="1:8" ht="17.25" thickBot="1" x14ac:dyDescent="0.3">
      <c r="A27" s="137"/>
      <c r="B27" s="138"/>
      <c r="C27" s="138"/>
      <c r="D27" s="140"/>
      <c r="E27" s="22" t="s">
        <v>222</v>
      </c>
      <c r="F27" s="22" t="s">
        <v>241</v>
      </c>
      <c r="G27" s="132"/>
      <c r="H27" s="18"/>
    </row>
    <row r="28" spans="1:8" ht="17.25" thickBot="1" x14ac:dyDescent="0.3">
      <c r="A28" s="136" t="s">
        <v>216</v>
      </c>
      <c r="B28" s="138" t="s">
        <v>217</v>
      </c>
      <c r="C28" s="138" t="s">
        <v>243</v>
      </c>
      <c r="D28" s="139" t="s">
        <v>244</v>
      </c>
      <c r="E28" s="22" t="s">
        <v>220</v>
      </c>
      <c r="F28" s="22" t="s">
        <v>236</v>
      </c>
      <c r="G28" s="131" t="s">
        <v>231</v>
      </c>
      <c r="H28" s="18"/>
    </row>
    <row r="29" spans="1:8" ht="17.25" thickBot="1" x14ac:dyDescent="0.3">
      <c r="A29" s="137"/>
      <c r="B29" s="138"/>
      <c r="C29" s="138"/>
      <c r="D29" s="140"/>
      <c r="E29" s="22" t="s">
        <v>222</v>
      </c>
      <c r="F29" s="22" t="s">
        <v>241</v>
      </c>
      <c r="G29" s="132"/>
      <c r="H29" s="18"/>
    </row>
    <row r="30" spans="1:8" ht="17.25" thickBot="1" x14ac:dyDescent="0.3">
      <c r="A30" s="126" t="s">
        <v>216</v>
      </c>
      <c r="B30" s="128" t="s">
        <v>224</v>
      </c>
      <c r="C30" s="128" t="s">
        <v>245</v>
      </c>
      <c r="D30" s="129" t="s">
        <v>246</v>
      </c>
      <c r="E30" s="28" t="s">
        <v>247</v>
      </c>
      <c r="F30" s="29" t="s">
        <v>248</v>
      </c>
      <c r="G30" s="131"/>
    </row>
    <row r="31" spans="1:8" ht="17.25" thickBot="1" x14ac:dyDescent="0.3">
      <c r="A31" s="127"/>
      <c r="B31" s="128"/>
      <c r="C31" s="128"/>
      <c r="D31" s="130"/>
      <c r="E31" s="28" t="s">
        <v>249</v>
      </c>
      <c r="F31" s="29" t="s">
        <v>250</v>
      </c>
      <c r="G31" s="132"/>
    </row>
    <row r="32" spans="1:8" ht="20.25" thickBot="1" x14ac:dyDescent="0.3">
      <c r="A32" s="126" t="s">
        <v>216</v>
      </c>
      <c r="B32" s="128" t="s">
        <v>217</v>
      </c>
      <c r="C32" s="128" t="s">
        <v>251</v>
      </c>
      <c r="D32" s="133" t="s">
        <v>252</v>
      </c>
      <c r="E32" s="30" t="s">
        <v>253</v>
      </c>
      <c r="F32" s="29" t="s">
        <v>254</v>
      </c>
      <c r="G32" s="135"/>
    </row>
    <row r="33" spans="1:7" ht="20.25" thickBot="1" x14ac:dyDescent="0.3">
      <c r="A33" s="127"/>
      <c r="B33" s="128"/>
      <c r="C33" s="128"/>
      <c r="D33" s="134"/>
      <c r="E33" s="30" t="s">
        <v>255</v>
      </c>
      <c r="F33" s="29" t="s">
        <v>254</v>
      </c>
      <c r="G33" s="132"/>
    </row>
    <row r="35" spans="1:7" x14ac:dyDescent="0.25">
      <c r="A35" s="31" t="s">
        <v>332</v>
      </c>
      <c r="B35" s="31">
        <v>10</v>
      </c>
    </row>
  </sheetData>
  <mergeCells count="60">
    <mergeCell ref="A7:A9"/>
    <mergeCell ref="B7:B9"/>
    <mergeCell ref="C7:C9"/>
    <mergeCell ref="D7:D9"/>
    <mergeCell ref="G7:G9"/>
    <mergeCell ref="A2:A6"/>
    <mergeCell ref="B2:B6"/>
    <mergeCell ref="C2:C6"/>
    <mergeCell ref="D2:D6"/>
    <mergeCell ref="G2:G6"/>
    <mergeCell ref="A13:A14"/>
    <mergeCell ref="B13:B14"/>
    <mergeCell ref="C13:C14"/>
    <mergeCell ref="D13:D14"/>
    <mergeCell ref="G13:G14"/>
    <mergeCell ref="A10:A12"/>
    <mergeCell ref="B10:B12"/>
    <mergeCell ref="C10:C12"/>
    <mergeCell ref="D10:D12"/>
    <mergeCell ref="G10:G12"/>
    <mergeCell ref="A18:A20"/>
    <mergeCell ref="B18:B20"/>
    <mergeCell ref="C18:C20"/>
    <mergeCell ref="D18:D20"/>
    <mergeCell ref="G18:G20"/>
    <mergeCell ref="A15:A17"/>
    <mergeCell ref="B15:B17"/>
    <mergeCell ref="C15:C17"/>
    <mergeCell ref="D15:D17"/>
    <mergeCell ref="G15:G17"/>
    <mergeCell ref="A24:A25"/>
    <mergeCell ref="B24:B25"/>
    <mergeCell ref="C24:C25"/>
    <mergeCell ref="D24:D25"/>
    <mergeCell ref="G24:G25"/>
    <mergeCell ref="A21:A23"/>
    <mergeCell ref="B21:B23"/>
    <mergeCell ref="C21:C23"/>
    <mergeCell ref="D21:D23"/>
    <mergeCell ref="G21:G23"/>
    <mergeCell ref="A28:A29"/>
    <mergeCell ref="B28:B29"/>
    <mergeCell ref="C28:C29"/>
    <mergeCell ref="D28:D29"/>
    <mergeCell ref="G28:G29"/>
    <mergeCell ref="A26:A27"/>
    <mergeCell ref="B26:B27"/>
    <mergeCell ref="C26:C27"/>
    <mergeCell ref="D26:D27"/>
    <mergeCell ref="G26:G27"/>
    <mergeCell ref="A32:A33"/>
    <mergeCell ref="B32:B33"/>
    <mergeCell ref="C32:C33"/>
    <mergeCell ref="D32:D33"/>
    <mergeCell ref="G32:G33"/>
    <mergeCell ref="A30:A31"/>
    <mergeCell ref="B30:B31"/>
    <mergeCell ref="C30:C31"/>
    <mergeCell ref="D30:D31"/>
    <mergeCell ref="G30:G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LCC2</vt:lpstr>
      <vt:lpstr>LCC3</vt:lpstr>
      <vt:lpstr>LCC4</vt:lpstr>
      <vt:lpstr>Diffractometor</vt:lpstr>
      <vt:lpstr>Diffractometor-new</vt:lpstr>
      <vt:lpstr>DMC-Phase-1</vt:lpstr>
      <vt:lpstr>IRELEC Mirror</vt:lpstr>
      <vt:lpstr>Additional Motors</vt:lpstr>
      <vt:lpstr>FMB-DMC</vt:lpstr>
      <vt:lpstr>DMC-Resolution-Calc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</dc:creator>
  <cp:lastModifiedBy>yangx</cp:lastModifiedBy>
  <cp:lastPrinted>2016-05-31T17:42:34Z</cp:lastPrinted>
  <dcterms:created xsi:type="dcterms:W3CDTF">2014-04-15T21:07:51Z</dcterms:created>
  <dcterms:modified xsi:type="dcterms:W3CDTF">2016-06-26T15:34:26Z</dcterms:modified>
</cp:coreProperties>
</file>