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1495" windowHeight="10470"/>
  </bookViews>
  <sheets>
    <sheet name="3#病房楼" sheetId="1" r:id="rId1"/>
    <sheet name="2#病房楼" sheetId="2" r:id="rId2"/>
    <sheet name="1#病房楼" sheetId="3" r:id="rId3"/>
    <sheet name="行政科研楼" sheetId="4" r:id="rId4"/>
    <sheet name="门诊医技楼" sheetId="5" r:id="rId5"/>
    <sheet name="发热门诊楼" sheetId="6" state="hidden" r:id="rId6"/>
    <sheet name="后勤服务楼" sheetId="7" r:id="rId7"/>
    <sheet name="高压氧仓楼" sheetId="8" state="hidden" r:id="rId8"/>
    <sheet name="地下室" sheetId="9" r:id="rId9"/>
  </sheets>
  <calcPr calcId="144525"/>
</workbook>
</file>

<file path=xl/calcChain.xml><?xml version="1.0" encoding="utf-8"?>
<calcChain xmlns="http://schemas.openxmlformats.org/spreadsheetml/2006/main">
  <c r="L7" i="1" l="1"/>
  <c r="N23" i="9" l="1"/>
  <c r="N22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L9" i="6"/>
  <c r="K9" i="6"/>
  <c r="L8" i="6"/>
  <c r="K8" i="6"/>
  <c r="L7" i="6"/>
  <c r="K7" i="6"/>
  <c r="L6" i="6"/>
  <c r="K6" i="6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L20" i="3"/>
  <c r="K20" i="3"/>
  <c r="N19" i="3"/>
  <c r="L19" i="3"/>
  <c r="K19" i="3"/>
  <c r="N18" i="3"/>
  <c r="L18" i="3"/>
  <c r="K18" i="3"/>
  <c r="N17" i="3"/>
  <c r="L17" i="3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K9" i="3"/>
  <c r="N8" i="3"/>
  <c r="L8" i="3"/>
  <c r="K8" i="3"/>
  <c r="N7" i="3"/>
  <c r="L7" i="3"/>
  <c r="K7" i="3"/>
  <c r="N6" i="3"/>
  <c r="L6" i="3"/>
  <c r="K6" i="3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K7" i="1"/>
  <c r="N6" i="1"/>
  <c r="L6" i="1"/>
  <c r="K6" i="1"/>
  <c r="L24" i="9" l="1"/>
  <c r="K24" i="9"/>
</calcChain>
</file>

<file path=xl/sharedStrings.xml><?xml version="1.0" encoding="utf-8"?>
<sst xmlns="http://schemas.openxmlformats.org/spreadsheetml/2006/main" count="664" uniqueCount="218">
  <si>
    <t>表1-3-C 技术措施项目清单及计价表</t>
  </si>
  <si>
    <t>工程名称：杭州市中医院丁桥分院工程</t>
  </si>
  <si>
    <t>单位及专业工程名称：3#病房楼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</si>
  <si>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</si>
  <si>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</si>
  <si>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</si>
  <si>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</si>
  <si>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</si>
  <si>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</si>
  <si>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</si>
  <si>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</si>
  <si>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</si>
  <si>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</si>
  <si>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</si>
  <si>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</si>
  <si>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</si>
  <si>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</si>
  <si>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5</t>
  </si>
  <si>
    <t>010902001009</t>
  </si>
  <si>
    <t>柱模板</t>
  </si>
  <si>
    <t>构造柱模板</t>
  </si>
  <si>
    <t>m2</t>
  </si>
  <si>
    <t>12</t>
  </si>
  <si>
    <t>010902002014</t>
  </si>
  <si>
    <t>梁模板</t>
  </si>
  <si>
    <t>圈梁模板</t>
  </si>
  <si>
    <t>13</t>
  </si>
  <si>
    <t>010902002015</t>
  </si>
  <si>
    <t>过梁模板</t>
  </si>
  <si>
    <t>25</t>
  </si>
  <si>
    <t>010902009003</t>
  </si>
  <si>
    <t>其他构件模板</t>
  </si>
  <si>
    <t>窗台板模板</t>
  </si>
  <si>
    <t>29</t>
  </si>
  <si>
    <t>011101002007</t>
  </si>
  <si>
    <t>建筑物垂直运输</t>
  </si>
  <si>
    <t>檐高41.05m；层高3.9m</t>
  </si>
  <si>
    <t>30</t>
  </si>
  <si>
    <t>011101002008</t>
  </si>
  <si>
    <t>檐高41.05m；层高4.2m</t>
  </si>
  <si>
    <t>31</t>
  </si>
  <si>
    <t>011101002009</t>
  </si>
  <si>
    <t>檐高41.05m；层高5.1m</t>
  </si>
  <si>
    <t>32</t>
  </si>
  <si>
    <t>011201001003</t>
  </si>
  <si>
    <t>建筑物超高人工降效增
加费</t>
  </si>
  <si>
    <t>檐高41.05m</t>
  </si>
  <si>
    <t>项</t>
  </si>
  <si>
    <t>1.00</t>
  </si>
  <si>
    <t>33</t>
  </si>
  <si>
    <t>011201002003</t>
  </si>
  <si>
    <t>建筑物超高机械降效增
加费</t>
  </si>
  <si>
    <t>34</t>
  </si>
  <si>
    <t>011201003007</t>
  </si>
  <si>
    <t>建筑物超高加压水泵台
班及其他费用</t>
  </si>
  <si>
    <t>35</t>
  </si>
  <si>
    <t>011201003008</t>
  </si>
  <si>
    <t>36</t>
  </si>
  <si>
    <t>011201003009</t>
  </si>
  <si>
    <t>合计</t>
  </si>
  <si>
    <t>项目经理：</t>
  </si>
  <si>
    <t>日期：</t>
  </si>
  <si>
    <t>监理审核人：</t>
  </si>
  <si>
    <t>单位及专业工程名称：2#病房楼-建筑工程</t>
  </si>
  <si>
    <t>010902001005</t>
  </si>
  <si>
    <t>010902002009</t>
  </si>
  <si>
    <t>010902002010</t>
  </si>
  <si>
    <t>22</t>
  </si>
  <si>
    <t>010902006002</t>
  </si>
  <si>
    <t>檐沟、挑檐板模板</t>
  </si>
  <si>
    <t>挑檐板模板</t>
  </si>
  <si>
    <t>011101002004</t>
  </si>
  <si>
    <t>011101002005</t>
  </si>
  <si>
    <t>011101002006</t>
  </si>
  <si>
    <t>011201001002</t>
  </si>
  <si>
    <t>011201002002</t>
  </si>
  <si>
    <t>011201003004</t>
  </si>
  <si>
    <t>011201003005</t>
  </si>
  <si>
    <t>011201003006</t>
  </si>
  <si>
    <t>单位及专业工程名称：1#病房楼-建筑工程</t>
  </si>
  <si>
    <t>010902001001</t>
  </si>
  <si>
    <t>10</t>
  </si>
  <si>
    <t>010902002002</t>
  </si>
  <si>
    <t>矩形梁模板（层高4.6m以内）</t>
  </si>
  <si>
    <t>010902002004</t>
  </si>
  <si>
    <t>010902002005</t>
  </si>
  <si>
    <t>20</t>
  </si>
  <si>
    <t>010902004004</t>
  </si>
  <si>
    <t>板模板</t>
  </si>
  <si>
    <t>翻边模板</t>
  </si>
  <si>
    <t>011101002001</t>
  </si>
  <si>
    <t>011101002002</t>
  </si>
  <si>
    <t>011101002003</t>
  </si>
  <si>
    <t>011201001001</t>
  </si>
  <si>
    <t>011201002001</t>
  </si>
  <si>
    <t>011201003001</t>
  </si>
  <si>
    <t>011201003002</t>
  </si>
  <si>
    <t>011201003003</t>
  </si>
  <si>
    <t>单位及专业工程名称：行政科研楼-建筑工程</t>
  </si>
  <si>
    <t>010902001021</t>
  </si>
  <si>
    <t>24</t>
  </si>
  <si>
    <t>010902008006</t>
  </si>
  <si>
    <t>雨篷、阳台板模板</t>
  </si>
  <si>
    <t>雨篷模板</t>
  </si>
  <si>
    <t>010902009005</t>
  </si>
  <si>
    <t>011101002017</t>
  </si>
  <si>
    <t>檐高46.15m；层高3.6m</t>
  </si>
  <si>
    <t>011101002018</t>
  </si>
  <si>
    <t>檐高46.15m；层高4.2m</t>
  </si>
  <si>
    <t>011101002019</t>
  </si>
  <si>
    <t>檐高46.15m；层高5.1m</t>
  </si>
  <si>
    <t>39</t>
  </si>
  <si>
    <t>011201003010</t>
  </si>
  <si>
    <t>40</t>
  </si>
  <si>
    <t>011201003011</t>
  </si>
  <si>
    <t>41</t>
  </si>
  <si>
    <t>011201003012</t>
  </si>
  <si>
    <t>单位及专业工程名称：门诊医技楼-建筑工程</t>
  </si>
  <si>
    <t>19</t>
  </si>
  <si>
    <t>010902004015</t>
  </si>
  <si>
    <t>平板模板（层高5.6m以内）</t>
  </si>
  <si>
    <t>010902004016</t>
  </si>
  <si>
    <t>21</t>
  </si>
  <si>
    <t>010902005004</t>
  </si>
  <si>
    <t>栏板模板</t>
  </si>
  <si>
    <t>011101002010</t>
  </si>
  <si>
    <t>檐高18m；层高3.6m以内</t>
  </si>
  <si>
    <t>011101002011</t>
  </si>
  <si>
    <t>檐高13.8m；层高4.2m</t>
  </si>
  <si>
    <t>单位及专业工程名称：发热门诊楼-建筑工程</t>
  </si>
  <si>
    <t>7</t>
  </si>
  <si>
    <t>010901001002</t>
  </si>
  <si>
    <t>基础模板</t>
  </si>
  <si>
    <t>桩承台基础</t>
  </si>
  <si>
    <t>8</t>
  </si>
  <si>
    <t>010901001003</t>
  </si>
  <si>
    <t>带形基础模板</t>
  </si>
  <si>
    <t>9</t>
  </si>
  <si>
    <t>010901002002</t>
  </si>
  <si>
    <t>垫层模板</t>
  </si>
  <si>
    <t>单位及专业工程名称：后勤服务楼-建筑工程</t>
  </si>
  <si>
    <t>第 1 页 共1 页</t>
  </si>
  <si>
    <t>6</t>
  </si>
  <si>
    <t>010902001027</t>
  </si>
  <si>
    <t>11</t>
  </si>
  <si>
    <t>010902002035</t>
  </si>
  <si>
    <t>010902002036</t>
  </si>
  <si>
    <t>010902003019</t>
  </si>
  <si>
    <t>墙模板</t>
  </si>
  <si>
    <t>女儿墙模板</t>
  </si>
  <si>
    <t>011002002009</t>
  </si>
  <si>
    <t>满堂脚手架</t>
  </si>
  <si>
    <t>工作面高度3.6-5.2m</t>
  </si>
  <si>
    <t>011101002021</t>
  </si>
  <si>
    <t>檐高9.85m；层高3.9m</t>
  </si>
  <si>
    <t>26</t>
  </si>
  <si>
    <t>011101002022</t>
  </si>
  <si>
    <t>檐高9.85m；层高4.8m</t>
  </si>
  <si>
    <t>27</t>
  </si>
  <si>
    <t>011101002023</t>
  </si>
  <si>
    <t>檐高9.85m；层高5.1m</t>
  </si>
  <si>
    <t>单位及专业工程名称：高压氧舱楼-建筑工程</t>
  </si>
  <si>
    <t>第 1 页 共 2 页</t>
  </si>
  <si>
    <t>010902002032</t>
  </si>
  <si>
    <t>010902003018</t>
  </si>
  <si>
    <t>010902004025</t>
  </si>
  <si>
    <t>010902005006</t>
  </si>
  <si>
    <t>14</t>
  </si>
  <si>
    <t>010902009006</t>
  </si>
  <si>
    <t>15</t>
  </si>
  <si>
    <t>011001002010</t>
  </si>
  <si>
    <t>建筑物综合脚手架</t>
  </si>
  <si>
    <t>檐高6.9m，层高6m以内</t>
  </si>
  <si>
    <t>17</t>
  </si>
  <si>
    <t>011101002020</t>
  </si>
  <si>
    <t>檐高6.9m；层高5.7m</t>
  </si>
  <si>
    <t>单位及专业工程名称：地下室-建筑工程</t>
  </si>
  <si>
    <t>4</t>
  </si>
  <si>
    <t>000002002011</t>
  </si>
  <si>
    <t>施工电梯固定基础费用</t>
  </si>
  <si>
    <t>000002003011</t>
  </si>
  <si>
    <t>特、大型机械安拆费</t>
  </si>
  <si>
    <t>000002004011</t>
  </si>
  <si>
    <t>特、大型机械进出场费</t>
  </si>
  <si>
    <t>010902001037</t>
  </si>
  <si>
    <t>矩形柱模板（层高6.6m以内）</t>
  </si>
  <si>
    <t>16</t>
  </si>
  <si>
    <t>010902002044</t>
  </si>
  <si>
    <t>010902002045</t>
  </si>
  <si>
    <t>矩形梁模板（层高5.6m以内）</t>
  </si>
  <si>
    <t>18</t>
  </si>
  <si>
    <t>010902002046</t>
  </si>
  <si>
    <t>矩形梁模板（层高6.6m以内）</t>
  </si>
  <si>
    <t>010902003022</t>
  </si>
  <si>
    <t>直形墙模板（层高3.6m以内）</t>
  </si>
  <si>
    <t>010902003023</t>
  </si>
  <si>
    <t>直形墙模板（层高4.6m以内）</t>
  </si>
  <si>
    <t>010902003024</t>
  </si>
  <si>
    <t>直形墙模板（层高5.6m以内）</t>
  </si>
  <si>
    <t>23</t>
  </si>
  <si>
    <t>010902003025</t>
  </si>
  <si>
    <t>直形墙模板（层高6.6m以内）</t>
  </si>
  <si>
    <t>010902003026</t>
  </si>
  <si>
    <t>直线加速器区域直形墙模板（
层高6.6m以内）；施工单位自
行设计专项方案并考虑相应报
价</t>
  </si>
  <si>
    <t>010902004034</t>
  </si>
  <si>
    <t>平板模板（层高4.6m以内）</t>
  </si>
  <si>
    <t>010902004035</t>
  </si>
  <si>
    <t>010902004036</t>
  </si>
  <si>
    <t>平板模板（层高6.6m以内）</t>
  </si>
  <si>
    <t>28</t>
  </si>
  <si>
    <t>010902004037</t>
  </si>
  <si>
    <t>直线加速器区域平板模板（层
高6.6m以内）；施工单位自行
设计专项方案并考虑相应报价</t>
  </si>
  <si>
    <t>011101001001</t>
  </si>
  <si>
    <t>地下室垂直运输</t>
  </si>
  <si>
    <t>地下一层</t>
  </si>
  <si>
    <t>011301001001</t>
  </si>
  <si>
    <t>洞库照明费</t>
  </si>
  <si>
    <t>建筑面积为39723.11m2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</si>
</sst>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"/>
    <numFmt numFmtId="178" formatCode="0.00_ "/>
  </numFmts>
  <fonts count="11" x14ac:knownFonts="1">
    <font>
      <sz val="12"/>
      <name val="宋体"/>
      <charset val="134"/>
    </font>
    <font>
      <sz val="12"/>
      <color rgb="FFFF0000"/>
      <name val="宋体"/>
      <charset val="134"/>
    </font>
    <font>
      <b/>
      <sz val="18"/>
      <color rgb="FF000000"/>
      <name val="黑体"/>
      <charset val="134"/>
    </font>
    <font>
      <sz val="9"/>
      <color rgb="FF000000"/>
      <name val="宋体"/>
      <charset val="134"/>
    </font>
    <font>
      <sz val="12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right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right" vertical="center" wrapText="1"/>
    </xf>
    <xf numFmtId="178" fontId="7" fillId="2" borderId="1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78" fontId="3" fillId="2" borderId="5" xfId="0" applyNumberFormat="1" applyFont="1" applyFill="1" applyBorder="1" applyAlignment="1">
      <alignment horizontal="left" vertical="center" wrapText="1"/>
    </xf>
    <xf numFmtId="177" fontId="3" fillId="2" borderId="5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 wrapText="1"/>
    </xf>
    <xf numFmtId="178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78" fontId="3" fillId="2" borderId="6" xfId="0" applyNumberFormat="1" applyFont="1" applyFill="1" applyBorder="1" applyAlignment="1">
      <alignment horizontal="left" vertical="center" wrapText="1"/>
    </xf>
    <xf numFmtId="177" fontId="3" fillId="2" borderId="6" xfId="0" applyNumberFormat="1" applyFont="1" applyFill="1" applyBorder="1" applyAlignment="1">
      <alignment horizontal="right" vertical="center" wrapText="1"/>
    </xf>
    <xf numFmtId="178" fontId="3" fillId="2" borderId="6" xfId="0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horizontal="right" vertical="center" wrapText="1"/>
    </xf>
    <xf numFmtId="178" fontId="3" fillId="2" borderId="7" xfId="0" applyNumberFormat="1" applyFont="1" applyFill="1" applyBorder="1" applyAlignment="1">
      <alignment horizontal="right" vertical="center" wrapText="1"/>
    </xf>
    <xf numFmtId="178" fontId="7" fillId="2" borderId="8" xfId="0" applyNumberFormat="1" applyFont="1" applyFill="1" applyBorder="1" applyAlignment="1">
      <alignment horizontal="right" vertical="center" wrapText="1"/>
    </xf>
    <xf numFmtId="178" fontId="3" fillId="2" borderId="2" xfId="0" applyNumberFormat="1" applyFont="1" applyFill="1" applyBorder="1" applyAlignment="1">
      <alignment horizontal="right" vertical="center" wrapText="1"/>
    </xf>
    <xf numFmtId="0" fontId="0" fillId="0" borderId="9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178" fontId="5" fillId="2" borderId="5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 applyProtection="1">
      <alignment vertical="center"/>
    </xf>
    <xf numFmtId="178" fontId="4" fillId="2" borderId="1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left" vertical="center" wrapText="1"/>
    </xf>
    <xf numFmtId="178" fontId="3" fillId="2" borderId="9" xfId="0" applyNumberFormat="1" applyFont="1" applyFill="1" applyBorder="1" applyAlignment="1">
      <alignment horizontal="right" vertical="center" wrapText="1"/>
    </xf>
    <xf numFmtId="178" fontId="8" fillId="0" borderId="9" xfId="0" applyNumberFormat="1" applyFont="1" applyFill="1" applyBorder="1" applyAlignment="1" applyProtection="1">
      <alignment horizontal="center" vertical="center"/>
    </xf>
    <xf numFmtId="176" fontId="0" fillId="0" borderId="8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177" fontId="3" fillId="2" borderId="9" xfId="0" applyNumberFormat="1" applyFont="1" applyFill="1" applyBorder="1" applyAlignment="1">
      <alignment horizontal="right" vertical="center" wrapText="1"/>
    </xf>
    <xf numFmtId="178" fontId="5" fillId="2" borderId="5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 applyProtection="1">
      <alignment vertical="center"/>
    </xf>
    <xf numFmtId="178" fontId="5" fillId="2" borderId="1" xfId="0" applyNumberFormat="1" applyFont="1" applyFill="1" applyBorder="1" applyAlignment="1">
      <alignment vertical="center" wrapText="1"/>
    </xf>
    <xf numFmtId="178" fontId="8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8" fontId="9" fillId="2" borderId="1" xfId="0" applyNumberFormat="1" applyFont="1" applyFill="1" applyBorder="1" applyAlignment="1">
      <alignment horizontal="right" vertical="center" wrapText="1"/>
    </xf>
    <xf numFmtId="178" fontId="0" fillId="0" borderId="17" xfId="0" applyNumberFormat="1" applyFont="1" applyFill="1" applyBorder="1" applyAlignment="1" applyProtection="1">
      <alignment vertical="center"/>
    </xf>
    <xf numFmtId="178" fontId="7" fillId="2" borderId="6" xfId="0" applyNumberFormat="1" applyFont="1" applyFill="1" applyBorder="1" applyAlignment="1">
      <alignment horizontal="right" vertical="center" wrapText="1"/>
    </xf>
    <xf numFmtId="0" fontId="4" fillId="0" borderId="9" xfId="0" applyNumberFormat="1" applyFont="1" applyFill="1" applyBorder="1" applyAlignment="1" applyProtection="1">
      <alignment vertical="center"/>
    </xf>
    <xf numFmtId="178" fontId="9" fillId="2" borderId="9" xfId="0" applyNumberFormat="1" applyFont="1" applyFill="1" applyBorder="1" applyAlignment="1">
      <alignment horizontal="right" vertical="center" wrapText="1"/>
    </xf>
    <xf numFmtId="0" fontId="1" fillId="0" borderId="8" xfId="0" applyNumberFormat="1" applyFont="1" applyFill="1" applyBorder="1" applyAlignment="1" applyProtection="1">
      <alignment vertical="center"/>
    </xf>
    <xf numFmtId="178" fontId="0" fillId="0" borderId="6" xfId="0" applyNumberFormat="1" applyFont="1" applyFill="1" applyBorder="1" applyAlignment="1" applyProtection="1">
      <alignment vertical="center"/>
    </xf>
    <xf numFmtId="178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</xf>
    <xf numFmtId="176" fontId="0" fillId="0" borderId="6" xfId="0" applyNumberFormat="1" applyFont="1" applyFill="1" applyBorder="1" applyAlignment="1" applyProtection="1">
      <alignment vertical="center"/>
    </xf>
    <xf numFmtId="178" fontId="9" fillId="2" borderId="2" xfId="0" applyNumberFormat="1" applyFont="1" applyFill="1" applyBorder="1" applyAlignment="1">
      <alignment horizontal="right" vertical="center" wrapText="1"/>
    </xf>
    <xf numFmtId="178" fontId="0" fillId="0" borderId="8" xfId="0" applyNumberFormat="1" applyFont="1" applyFill="1" applyBorder="1" applyAlignment="1" applyProtection="1">
      <alignment vertical="center"/>
    </xf>
    <xf numFmtId="178" fontId="3" fillId="2" borderId="11" xfId="0" applyNumberFormat="1" applyFont="1" applyFill="1" applyBorder="1" applyAlignment="1">
      <alignment horizontal="right" vertical="center" wrapText="1"/>
    </xf>
    <xf numFmtId="178" fontId="3" fillId="2" borderId="14" xfId="0" applyNumberFormat="1" applyFont="1" applyFill="1" applyBorder="1" applyAlignment="1">
      <alignment horizontal="left" vertical="center" wrapText="1"/>
    </xf>
    <xf numFmtId="178" fontId="7" fillId="2" borderId="2" xfId="0" applyNumberFormat="1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178" fontId="9" fillId="2" borderId="5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178" fontId="5" fillId="2" borderId="11" xfId="0" applyNumberFormat="1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78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 applyProtection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C4" sqref="C4:C5"/>
    </sheetView>
  </sheetViews>
  <sheetFormatPr defaultColWidth="9" defaultRowHeight="14.25" customHeight="1" x14ac:dyDescent="0.15"/>
  <cols>
    <col min="1" max="1" width="5.5" customWidth="1"/>
    <col min="2" max="2" width="9.75" customWidth="1"/>
    <col min="3" max="3" width="8.375" customWidth="1"/>
    <col min="4" max="4" width="10.25" customWidth="1"/>
    <col min="8" max="8" width="10.125" style="1"/>
    <col min="9" max="9" width="10.125"/>
    <col min="10" max="10" width="9.25"/>
    <col min="11" max="11" width="12.875" style="52"/>
    <col min="12" max="12" width="11.5"/>
  </cols>
  <sheetData>
    <row r="1" spans="1:14" ht="23.1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8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5" customHeight="1" x14ac:dyDescent="0.15">
      <c r="A3" s="84" t="s">
        <v>2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2" t="s">
        <v>13</v>
      </c>
      <c r="K4" s="86" t="s">
        <v>14</v>
      </c>
      <c r="L4" s="86"/>
    </row>
    <row r="5" spans="1:14" ht="14.2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2"/>
      <c r="K5" s="79" t="s">
        <v>15</v>
      </c>
      <c r="L5" s="80" t="s">
        <v>16</v>
      </c>
    </row>
    <row r="6" spans="1:14" ht="18.2" customHeight="1" x14ac:dyDescent="0.15">
      <c r="A6" s="6" t="s">
        <v>17</v>
      </c>
      <c r="B6" s="7" t="s">
        <v>18</v>
      </c>
      <c r="C6" s="8" t="s">
        <v>19</v>
      </c>
      <c r="D6" s="9" t="s">
        <v>20</v>
      </c>
      <c r="E6" s="10" t="s">
        <v>21</v>
      </c>
      <c r="F6" s="11">
        <v>1071.6400000000001</v>
      </c>
      <c r="G6" s="11">
        <v>400</v>
      </c>
      <c r="H6" s="58">
        <v>671.64</v>
      </c>
      <c r="I6" s="12">
        <v>400</v>
      </c>
      <c r="J6" s="11">
        <v>32.03</v>
      </c>
      <c r="K6" s="81">
        <f t="shared" ref="K6:K17" si="0">SUM(G6*J6)</f>
        <v>12812</v>
      </c>
      <c r="L6" s="35">
        <f t="shared" ref="L6:L17" si="1">I6*J6</f>
        <v>12812</v>
      </c>
      <c r="N6">
        <f>H6+I6</f>
        <v>1071.6400000000001</v>
      </c>
    </row>
    <row r="7" spans="1:14" ht="18.2" customHeight="1" x14ac:dyDescent="0.15">
      <c r="A7" s="6" t="s">
        <v>22</v>
      </c>
      <c r="B7" s="7" t="s">
        <v>23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53</v>
      </c>
      <c r="H7" s="58">
        <v>83.1</v>
      </c>
      <c r="I7" s="12">
        <v>50</v>
      </c>
      <c r="J7" s="11">
        <v>28.86</v>
      </c>
      <c r="K7" s="15">
        <f t="shared" si="0"/>
        <v>1529.58</v>
      </c>
      <c r="L7" s="64">
        <f>I7*J7</f>
        <v>1443</v>
      </c>
      <c r="N7">
        <f t="shared" ref="N7:N17" si="2">H7+I7</f>
        <v>133.1</v>
      </c>
    </row>
    <row r="8" spans="1:14" ht="18.2" customHeight="1" x14ac:dyDescent="0.15">
      <c r="A8" s="6" t="s">
        <v>26</v>
      </c>
      <c r="B8" s="7" t="s">
        <v>27</v>
      </c>
      <c r="C8" s="8" t="s">
        <v>24</v>
      </c>
      <c r="D8" s="9" t="s">
        <v>28</v>
      </c>
      <c r="E8" s="10" t="s">
        <v>21</v>
      </c>
      <c r="F8" s="11">
        <v>127.66</v>
      </c>
      <c r="G8" s="11">
        <v>50</v>
      </c>
      <c r="H8" s="58">
        <v>77.66</v>
      </c>
      <c r="I8" s="12">
        <v>50</v>
      </c>
      <c r="J8" s="11">
        <v>28.86</v>
      </c>
      <c r="K8" s="15">
        <f t="shared" si="0"/>
        <v>1443</v>
      </c>
      <c r="L8" s="64">
        <f t="shared" si="1"/>
        <v>1443</v>
      </c>
      <c r="N8">
        <f t="shared" si="2"/>
        <v>127.66</v>
      </c>
    </row>
    <row r="9" spans="1:14" ht="14.1" customHeight="1" x14ac:dyDescent="0.15">
      <c r="A9" s="6" t="s">
        <v>29</v>
      </c>
      <c r="B9" s="7" t="s">
        <v>30</v>
      </c>
      <c r="C9" s="8" t="s">
        <v>31</v>
      </c>
      <c r="D9" s="9" t="s">
        <v>32</v>
      </c>
      <c r="E9" s="10" t="s">
        <v>21</v>
      </c>
      <c r="F9" s="11">
        <v>420.61</v>
      </c>
      <c r="G9" s="11">
        <v>160</v>
      </c>
      <c r="H9" s="58">
        <v>260.61</v>
      </c>
      <c r="I9" s="12">
        <v>160</v>
      </c>
      <c r="J9" s="27">
        <v>44.45</v>
      </c>
      <c r="K9" s="8">
        <f t="shared" si="0"/>
        <v>7112</v>
      </c>
      <c r="L9" s="64">
        <f t="shared" si="1"/>
        <v>7112</v>
      </c>
      <c r="N9">
        <f t="shared" si="2"/>
        <v>420.61</v>
      </c>
    </row>
    <row r="10" spans="1:14" ht="18" customHeight="1" x14ac:dyDescent="0.15">
      <c r="A10" s="6" t="s">
        <v>33</v>
      </c>
      <c r="B10" s="7" t="s">
        <v>34</v>
      </c>
      <c r="C10" s="8" t="s">
        <v>35</v>
      </c>
      <c r="D10" s="9" t="s">
        <v>36</v>
      </c>
      <c r="E10" s="10" t="s">
        <v>21</v>
      </c>
      <c r="F10" s="11">
        <v>11672.08</v>
      </c>
      <c r="G10" s="11">
        <v>5500</v>
      </c>
      <c r="H10" s="58">
        <v>6172.08</v>
      </c>
      <c r="I10" s="11">
        <v>2000</v>
      </c>
      <c r="J10" s="27">
        <v>23</v>
      </c>
      <c r="K10" s="8">
        <f t="shared" si="0"/>
        <v>126500</v>
      </c>
      <c r="L10" s="64">
        <f t="shared" si="1"/>
        <v>46000</v>
      </c>
      <c r="N10">
        <f t="shared" si="2"/>
        <v>8172.08</v>
      </c>
    </row>
    <row r="11" spans="1:14" ht="24.95" customHeight="1" x14ac:dyDescent="0.15">
      <c r="A11" s="6" t="s">
        <v>37</v>
      </c>
      <c r="B11" s="7" t="s">
        <v>38</v>
      </c>
      <c r="C11" s="8" t="s">
        <v>35</v>
      </c>
      <c r="D11" s="9" t="s">
        <v>39</v>
      </c>
      <c r="E11" s="10" t="s">
        <v>21</v>
      </c>
      <c r="F11" s="11">
        <v>3325.43</v>
      </c>
      <c r="G11" s="11">
        <v>2000</v>
      </c>
      <c r="H11" s="58">
        <v>1325.43</v>
      </c>
      <c r="I11" s="76">
        <v>1000</v>
      </c>
      <c r="J11" s="72">
        <v>23.73</v>
      </c>
      <c r="K11" s="15">
        <f t="shared" si="0"/>
        <v>47460</v>
      </c>
      <c r="L11" s="64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41</v>
      </c>
      <c r="C12" s="8" t="s">
        <v>35</v>
      </c>
      <c r="D12" s="9" t="s">
        <v>42</v>
      </c>
      <c r="E12" s="10" t="s">
        <v>21</v>
      </c>
      <c r="F12" s="11">
        <v>1626.42</v>
      </c>
      <c r="G12" s="11">
        <v>1100</v>
      </c>
      <c r="H12" s="11">
        <v>526.41999999999996</v>
      </c>
      <c r="I12" s="11">
        <v>500</v>
      </c>
      <c r="J12" s="11">
        <v>25.9</v>
      </c>
      <c r="K12" s="8">
        <f t="shared" si="0"/>
        <v>28490</v>
      </c>
      <c r="L12" s="64">
        <f t="shared" si="1"/>
        <v>12950</v>
      </c>
      <c r="N12">
        <f t="shared" si="2"/>
        <v>1026.42</v>
      </c>
    </row>
    <row r="13" spans="1:14" ht="30" customHeight="1" x14ac:dyDescent="0.15">
      <c r="A13" s="6" t="s">
        <v>43</v>
      </c>
      <c r="B13" s="7" t="s">
        <v>44</v>
      </c>
      <c r="C13" s="8" t="s">
        <v>45</v>
      </c>
      <c r="D13" s="9" t="s">
        <v>46</v>
      </c>
      <c r="E13" s="10" t="s">
        <v>47</v>
      </c>
      <c r="F13" s="11" t="s">
        <v>48</v>
      </c>
      <c r="G13" s="11">
        <v>0.5</v>
      </c>
      <c r="H13" s="11">
        <v>0.5</v>
      </c>
      <c r="I13" s="12">
        <v>0.5</v>
      </c>
      <c r="J13" s="11">
        <v>119701.51</v>
      </c>
      <c r="K13" s="8">
        <f t="shared" si="0"/>
        <v>59850.754999999997</v>
      </c>
      <c r="L13" s="64">
        <f t="shared" si="1"/>
        <v>59850.754999999997</v>
      </c>
      <c r="N13">
        <f t="shared" si="2"/>
        <v>1</v>
      </c>
    </row>
    <row r="14" spans="1:14" ht="27.95" customHeight="1" x14ac:dyDescent="0.15">
      <c r="A14" s="6" t="s">
        <v>49</v>
      </c>
      <c r="B14" s="7" t="s">
        <v>50</v>
      </c>
      <c r="C14" s="8" t="s">
        <v>51</v>
      </c>
      <c r="D14" s="9" t="s">
        <v>46</v>
      </c>
      <c r="E14" s="10" t="s">
        <v>47</v>
      </c>
      <c r="F14" s="11" t="s">
        <v>48</v>
      </c>
      <c r="G14" s="11">
        <v>0.5</v>
      </c>
      <c r="H14" s="11">
        <v>0.5</v>
      </c>
      <c r="I14" s="12">
        <v>0.5</v>
      </c>
      <c r="J14" s="11">
        <v>11063.8</v>
      </c>
      <c r="K14" s="8">
        <f t="shared" si="0"/>
        <v>5531.9</v>
      </c>
      <c r="L14" s="64">
        <f t="shared" si="1"/>
        <v>5531.9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53</v>
      </c>
      <c r="C15" s="8" t="s">
        <v>54</v>
      </c>
      <c r="D15" s="9" t="s">
        <v>36</v>
      </c>
      <c r="E15" s="10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64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56</v>
      </c>
      <c r="C16" s="8" t="s">
        <v>54</v>
      </c>
      <c r="D16" s="9" t="s">
        <v>39</v>
      </c>
      <c r="E16" s="10" t="s">
        <v>21</v>
      </c>
      <c r="F16" s="11">
        <v>3325.43</v>
      </c>
      <c r="G16" s="11">
        <v>1000</v>
      </c>
      <c r="H16" s="58">
        <v>2325.4299999999998</v>
      </c>
      <c r="I16" s="11">
        <v>500</v>
      </c>
      <c r="J16" s="11">
        <v>6.22</v>
      </c>
      <c r="K16" s="8">
        <f t="shared" si="0"/>
        <v>6220</v>
      </c>
      <c r="L16" s="64">
        <f t="shared" si="1"/>
        <v>3110</v>
      </c>
      <c r="N16">
        <f t="shared" si="2"/>
        <v>2825.43</v>
      </c>
    </row>
    <row r="17" spans="1:14" ht="22.35" customHeight="1" x14ac:dyDescent="0.15">
      <c r="A17" s="6" t="s">
        <v>57</v>
      </c>
      <c r="B17" s="7" t="s">
        <v>58</v>
      </c>
      <c r="C17" s="8" t="s">
        <v>54</v>
      </c>
      <c r="D17" s="9" t="s">
        <v>42</v>
      </c>
      <c r="E17" s="10" t="s">
        <v>21</v>
      </c>
      <c r="F17" s="11">
        <v>1626.42</v>
      </c>
      <c r="G17" s="11">
        <v>1000</v>
      </c>
      <c r="H17" s="58">
        <v>626.41999999999996</v>
      </c>
      <c r="I17" s="11">
        <v>500</v>
      </c>
      <c r="J17" s="11">
        <v>6.31</v>
      </c>
      <c r="K17" s="8">
        <f t="shared" si="0"/>
        <v>6310</v>
      </c>
      <c r="L17" s="64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93" t="s">
        <v>59</v>
      </c>
      <c r="C18" s="93"/>
      <c r="D18" s="93"/>
      <c r="E18" s="28"/>
      <c r="F18" s="28"/>
      <c r="G18" s="29"/>
      <c r="H18" s="30"/>
      <c r="I18" s="66"/>
      <c r="J18" s="67"/>
      <c r="K18" s="68">
        <f>SUM(K6:K17)</f>
        <v>340399.23499999999</v>
      </c>
      <c r="L18" s="69">
        <f>SUM(L6:L17)</f>
        <v>183327.655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s="52" t="s">
        <v>61</v>
      </c>
    </row>
  </sheetData>
  <mergeCells count="16">
    <mergeCell ref="B18:D18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9" type="noConversion"/>
  <pageMargins left="0.75" right="0.75" top="0.35416666666666702" bottom="0.27500000000000002" header="0.196527777777778" footer="0.15625"/>
  <pageSetup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17" sqref="A17:XFD17"/>
    </sheetView>
  </sheetViews>
  <sheetFormatPr defaultColWidth="9" defaultRowHeight="14.25" customHeight="1" x14ac:dyDescent="0.15"/>
  <cols>
    <col min="2" max="2" width="10.375" customWidth="1"/>
    <col min="3" max="3" width="7.25" customWidth="1"/>
    <col min="4" max="4" width="12.75" customWidth="1"/>
    <col min="8" max="8" width="11.125" style="1"/>
    <col min="9" max="11" width="10.125"/>
    <col min="12" max="12" width="11.5" customWidth="1"/>
  </cols>
  <sheetData>
    <row r="1" spans="1:14" ht="36.950000000000003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20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5" customHeight="1" x14ac:dyDescent="0.15">
      <c r="A3" s="84" t="s">
        <v>63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95"/>
      <c r="H5" s="96"/>
      <c r="I5" s="97"/>
      <c r="J5" s="98"/>
      <c r="K5" s="49" t="s">
        <v>15</v>
      </c>
      <c r="L5" s="55" t="s">
        <v>16</v>
      </c>
    </row>
    <row r="6" spans="1:14" ht="18.2" customHeight="1" x14ac:dyDescent="0.15">
      <c r="A6" s="6" t="s">
        <v>17</v>
      </c>
      <c r="B6" s="7" t="s">
        <v>64</v>
      </c>
      <c r="C6" s="8" t="s">
        <v>19</v>
      </c>
      <c r="D6" s="9" t="s">
        <v>20</v>
      </c>
      <c r="E6" s="10" t="s">
        <v>21</v>
      </c>
      <c r="F6" s="11">
        <v>1282.81</v>
      </c>
      <c r="G6" s="11">
        <v>782.81</v>
      </c>
      <c r="H6" s="58">
        <v>782.81</v>
      </c>
      <c r="I6" s="11">
        <v>300</v>
      </c>
      <c r="J6" s="11">
        <v>32.03</v>
      </c>
      <c r="K6" s="8">
        <f t="shared" ref="K6:K17" si="0">SUM(G6*J6)</f>
        <v>25073.404299999998</v>
      </c>
      <c r="L6" s="78">
        <f t="shared" ref="L6:L17" si="1">I6*J6</f>
        <v>9609</v>
      </c>
      <c r="N6">
        <f>H6+I6</f>
        <v>1082.81</v>
      </c>
    </row>
    <row r="7" spans="1:14" ht="18.2" customHeight="1" x14ac:dyDescent="0.15">
      <c r="A7" s="6" t="s">
        <v>22</v>
      </c>
      <c r="B7" s="7" t="s">
        <v>65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60</v>
      </c>
      <c r="H7" s="58">
        <v>73.099999999999994</v>
      </c>
      <c r="I7" s="11">
        <v>50</v>
      </c>
      <c r="J7" s="11">
        <v>28.86</v>
      </c>
      <c r="K7" s="8">
        <f t="shared" si="0"/>
        <v>1731.6</v>
      </c>
      <c r="L7" s="78">
        <f t="shared" si="1"/>
        <v>1443</v>
      </c>
      <c r="N7">
        <f t="shared" ref="N7:N17" si="2">H7+I7</f>
        <v>123.1</v>
      </c>
    </row>
    <row r="8" spans="1:14" ht="18.2" customHeight="1" x14ac:dyDescent="0.15">
      <c r="A8" s="6" t="s">
        <v>26</v>
      </c>
      <c r="B8" s="7" t="s">
        <v>66</v>
      </c>
      <c r="C8" s="8" t="s">
        <v>24</v>
      </c>
      <c r="D8" s="9" t="s">
        <v>28</v>
      </c>
      <c r="E8" s="10" t="s">
        <v>21</v>
      </c>
      <c r="F8" s="11">
        <v>407.96</v>
      </c>
      <c r="G8" s="11">
        <v>200</v>
      </c>
      <c r="H8" s="58">
        <v>207.96</v>
      </c>
      <c r="I8" s="11">
        <v>80</v>
      </c>
      <c r="J8" s="11">
        <v>28.86</v>
      </c>
      <c r="K8" s="8">
        <f t="shared" si="0"/>
        <v>5772</v>
      </c>
      <c r="L8" s="78">
        <f t="shared" si="1"/>
        <v>2308.8000000000002</v>
      </c>
      <c r="N8">
        <f t="shared" si="2"/>
        <v>287.95999999999998</v>
      </c>
    </row>
    <row r="9" spans="1:14" ht="18.2" customHeight="1" x14ac:dyDescent="0.15">
      <c r="A9" s="6" t="s">
        <v>67</v>
      </c>
      <c r="B9" s="7" t="s">
        <v>68</v>
      </c>
      <c r="C9" s="8" t="s">
        <v>69</v>
      </c>
      <c r="D9" s="9" t="s">
        <v>70</v>
      </c>
      <c r="E9" s="10" t="s">
        <v>21</v>
      </c>
      <c r="F9" s="11">
        <v>4852.46</v>
      </c>
      <c r="G9" s="11">
        <v>4852.46</v>
      </c>
      <c r="H9" s="58">
        <v>0</v>
      </c>
      <c r="I9" s="11">
        <v>1852.46</v>
      </c>
      <c r="J9" s="27">
        <v>37.799999999999997</v>
      </c>
      <c r="K9" s="8">
        <f t="shared" si="0"/>
        <v>183422.98800000001</v>
      </c>
      <c r="L9" s="78">
        <f t="shared" si="1"/>
        <v>70022.987999999998</v>
      </c>
      <c r="N9">
        <f t="shared" si="2"/>
        <v>1852.46</v>
      </c>
    </row>
    <row r="10" spans="1:14" ht="30.95" customHeight="1" x14ac:dyDescent="0.15">
      <c r="A10" s="6" t="s">
        <v>33</v>
      </c>
      <c r="B10" s="7" t="s">
        <v>71</v>
      </c>
      <c r="C10" s="8" t="s">
        <v>35</v>
      </c>
      <c r="D10" s="9" t="s">
        <v>36</v>
      </c>
      <c r="E10" s="10" t="s">
        <v>21</v>
      </c>
      <c r="F10" s="18">
        <v>11672.08</v>
      </c>
      <c r="G10" s="18">
        <v>4000</v>
      </c>
      <c r="H10" s="76">
        <v>7672</v>
      </c>
      <c r="I10" s="18">
        <v>1000</v>
      </c>
      <c r="J10" s="72">
        <v>23</v>
      </c>
      <c r="K10" s="15">
        <f t="shared" si="0"/>
        <v>92000</v>
      </c>
      <c r="L10" s="78">
        <f t="shared" si="1"/>
        <v>23000</v>
      </c>
      <c r="N10">
        <f t="shared" si="2"/>
        <v>8672</v>
      </c>
    </row>
    <row r="11" spans="1:14" ht="26.1" customHeight="1" x14ac:dyDescent="0.15">
      <c r="A11" s="6" t="s">
        <v>37</v>
      </c>
      <c r="B11" s="7" t="s">
        <v>72</v>
      </c>
      <c r="C11" s="8" t="s">
        <v>35</v>
      </c>
      <c r="D11" s="9" t="s">
        <v>39</v>
      </c>
      <c r="E11" s="34" t="s">
        <v>21</v>
      </c>
      <c r="F11" s="11">
        <v>3325.43</v>
      </c>
      <c r="G11" s="11">
        <v>2000</v>
      </c>
      <c r="H11" s="58">
        <v>1325.43</v>
      </c>
      <c r="I11" s="11">
        <v>1000</v>
      </c>
      <c r="J11" s="11">
        <v>23.73</v>
      </c>
      <c r="K11" s="8">
        <f t="shared" si="0"/>
        <v>47460</v>
      </c>
      <c r="L11" s="78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73</v>
      </c>
      <c r="C12" s="8" t="s">
        <v>35</v>
      </c>
      <c r="D12" s="9" t="s">
        <v>42</v>
      </c>
      <c r="E12" s="34" t="s">
        <v>21</v>
      </c>
      <c r="F12" s="11">
        <v>1626.42</v>
      </c>
      <c r="G12" s="11">
        <v>1000</v>
      </c>
      <c r="H12" s="58">
        <v>626.41999999999996</v>
      </c>
      <c r="I12" s="11">
        <v>500</v>
      </c>
      <c r="J12" s="11">
        <v>25.9</v>
      </c>
      <c r="K12" s="8">
        <f t="shared" si="0"/>
        <v>25900</v>
      </c>
      <c r="L12" s="78">
        <f t="shared" si="1"/>
        <v>12950</v>
      </c>
      <c r="N12">
        <f t="shared" si="2"/>
        <v>1126.42</v>
      </c>
    </row>
    <row r="13" spans="1:14" ht="22.35" customHeight="1" x14ac:dyDescent="0.15">
      <c r="A13" s="6" t="s">
        <v>43</v>
      </c>
      <c r="B13" s="7" t="s">
        <v>74</v>
      </c>
      <c r="C13" s="8" t="s">
        <v>45</v>
      </c>
      <c r="D13" s="9" t="s">
        <v>46</v>
      </c>
      <c r="E13" s="34" t="s">
        <v>47</v>
      </c>
      <c r="F13" s="11" t="s">
        <v>48</v>
      </c>
      <c r="G13" s="11">
        <v>0.5</v>
      </c>
      <c r="H13" s="58">
        <v>0.5</v>
      </c>
      <c r="I13" s="12">
        <v>0.5</v>
      </c>
      <c r="J13" s="11">
        <v>124148.04</v>
      </c>
      <c r="K13" s="8">
        <f t="shared" si="0"/>
        <v>62074.02</v>
      </c>
      <c r="L13" s="78">
        <f t="shared" si="1"/>
        <v>62074.02</v>
      </c>
      <c r="N13">
        <f t="shared" si="2"/>
        <v>1</v>
      </c>
    </row>
    <row r="14" spans="1:14" ht="22.35" customHeight="1" x14ac:dyDescent="0.15">
      <c r="A14" s="6" t="s">
        <v>49</v>
      </c>
      <c r="B14" s="7" t="s">
        <v>75</v>
      </c>
      <c r="C14" s="8" t="s">
        <v>51</v>
      </c>
      <c r="D14" s="9" t="s">
        <v>46</v>
      </c>
      <c r="E14" s="34" t="s">
        <v>47</v>
      </c>
      <c r="F14" s="11" t="s">
        <v>48</v>
      </c>
      <c r="G14" s="11">
        <v>0.5</v>
      </c>
      <c r="H14" s="58">
        <v>0.5</v>
      </c>
      <c r="I14" s="12">
        <v>0.5</v>
      </c>
      <c r="J14" s="11">
        <v>11031.37</v>
      </c>
      <c r="K14" s="8">
        <f t="shared" si="0"/>
        <v>5515.6850000000004</v>
      </c>
      <c r="L14" s="78">
        <f t="shared" si="1"/>
        <v>5515.6850000000004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76</v>
      </c>
      <c r="C15" s="8" t="s">
        <v>54</v>
      </c>
      <c r="D15" s="9" t="s">
        <v>36</v>
      </c>
      <c r="E15" s="34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78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77</v>
      </c>
      <c r="C16" s="8" t="s">
        <v>54</v>
      </c>
      <c r="D16" s="9" t="s">
        <v>39</v>
      </c>
      <c r="E16" s="34" t="s">
        <v>21</v>
      </c>
      <c r="F16" s="11">
        <v>3325.43</v>
      </c>
      <c r="G16" s="11">
        <v>1000</v>
      </c>
      <c r="H16" s="11">
        <v>2325.4299999999998</v>
      </c>
      <c r="I16" s="12">
        <v>1000</v>
      </c>
      <c r="J16" s="11">
        <v>6.22</v>
      </c>
      <c r="K16" s="8">
        <f t="shared" si="0"/>
        <v>6220</v>
      </c>
      <c r="L16" s="78">
        <f t="shared" si="1"/>
        <v>6220</v>
      </c>
      <c r="N16">
        <f t="shared" si="2"/>
        <v>3325.43</v>
      </c>
    </row>
    <row r="17" spans="1:14" ht="22.35" customHeight="1" x14ac:dyDescent="0.15">
      <c r="A17" s="6" t="s">
        <v>57</v>
      </c>
      <c r="B17" s="7" t="s">
        <v>78</v>
      </c>
      <c r="C17" s="8" t="s">
        <v>54</v>
      </c>
      <c r="D17" s="9" t="s">
        <v>42</v>
      </c>
      <c r="E17" s="34" t="s">
        <v>21</v>
      </c>
      <c r="F17" s="11">
        <v>1626.42</v>
      </c>
      <c r="G17" s="11">
        <v>1000</v>
      </c>
      <c r="H17" s="11">
        <v>626.41999999999996</v>
      </c>
      <c r="I17" s="11">
        <v>500</v>
      </c>
      <c r="J17" s="11">
        <v>6.31</v>
      </c>
      <c r="K17" s="8">
        <f t="shared" si="0"/>
        <v>6310</v>
      </c>
      <c r="L17" s="78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93" t="s">
        <v>59</v>
      </c>
      <c r="C18" s="93"/>
      <c r="D18" s="93"/>
      <c r="E18" s="29"/>
      <c r="F18" s="75"/>
      <c r="G18" s="75"/>
      <c r="H18" s="77"/>
      <c r="I18" s="75"/>
      <c r="J18" s="75"/>
      <c r="K18" s="56">
        <f>SUM(K6:K17)</f>
        <v>498619.6973</v>
      </c>
      <c r="L18" s="50">
        <f>SUM(L6:L17)</f>
        <v>226218.49299999999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t="s">
        <v>61</v>
      </c>
    </row>
  </sheetData>
  <mergeCells count="16">
    <mergeCell ref="B18:D18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31388888888888899" bottom="0.31388888888888899" header="0.235416666666667" footer="0.235416666666667"/>
  <pageSetup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Q15" sqref="Q15"/>
    </sheetView>
  </sheetViews>
  <sheetFormatPr defaultColWidth="9" defaultRowHeight="14.25" customHeight="1" x14ac:dyDescent="0.15"/>
  <cols>
    <col min="1" max="1" width="6.625" customWidth="1"/>
    <col min="2" max="2" width="9.875" customWidth="1"/>
    <col min="4" max="4" width="10.125" customWidth="1"/>
    <col min="8" max="8" width="11.125" style="1"/>
    <col min="9" max="10" width="10.125"/>
    <col min="11" max="11" width="10.125" style="52"/>
    <col min="12" max="12" width="12.625"/>
    <col min="14" max="14" width="9.375"/>
  </cols>
  <sheetData>
    <row r="1" spans="1:14" ht="49.5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23.8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8.95" customHeight="1" x14ac:dyDescent="0.15">
      <c r="A3" s="84" t="s">
        <v>79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89"/>
      <c r="H5" s="96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80</v>
      </c>
      <c r="C6" s="8" t="s">
        <v>19</v>
      </c>
      <c r="D6" s="9" t="s">
        <v>20</v>
      </c>
      <c r="E6" s="10" t="s">
        <v>21</v>
      </c>
      <c r="F6" s="11">
        <v>1342.82</v>
      </c>
      <c r="G6" s="11">
        <v>700</v>
      </c>
      <c r="H6" s="58">
        <v>642.82000000000005</v>
      </c>
      <c r="I6" s="11">
        <v>150</v>
      </c>
      <c r="J6" s="11">
        <v>32.03</v>
      </c>
      <c r="K6" s="8">
        <f t="shared" ref="K6:K19" si="0">SUM(G6*J6)</f>
        <v>22421</v>
      </c>
      <c r="L6" s="71">
        <f t="shared" ref="L6:L19" si="1">I6*J6</f>
        <v>4804.5</v>
      </c>
      <c r="N6">
        <f>H6+I6</f>
        <v>792.82</v>
      </c>
    </row>
    <row r="7" spans="1:14" ht="21.95" customHeight="1" x14ac:dyDescent="0.15">
      <c r="A7" s="6" t="s">
        <v>81</v>
      </c>
      <c r="B7" s="7" t="s">
        <v>82</v>
      </c>
      <c r="C7" s="8" t="s">
        <v>24</v>
      </c>
      <c r="D7" s="9" t="s">
        <v>83</v>
      </c>
      <c r="E7" s="10" t="s">
        <v>21</v>
      </c>
      <c r="F7" s="11">
        <v>12214.06</v>
      </c>
      <c r="G7" s="11">
        <v>1000</v>
      </c>
      <c r="H7" s="12">
        <v>12214.06</v>
      </c>
      <c r="I7" s="11">
        <v>0</v>
      </c>
      <c r="J7" s="72">
        <v>43.74</v>
      </c>
      <c r="K7" s="73">
        <f t="shared" si="0"/>
        <v>43740</v>
      </c>
      <c r="L7" s="71">
        <f t="shared" si="1"/>
        <v>0</v>
      </c>
      <c r="N7">
        <f t="shared" ref="N7:N19" si="2">H7+I7</f>
        <v>12214.06</v>
      </c>
    </row>
    <row r="8" spans="1:14" ht="18.2" customHeight="1" x14ac:dyDescent="0.15">
      <c r="A8" s="6" t="s">
        <v>22</v>
      </c>
      <c r="B8" s="7" t="s">
        <v>84</v>
      </c>
      <c r="C8" s="8" t="s">
        <v>24</v>
      </c>
      <c r="D8" s="9" t="s">
        <v>25</v>
      </c>
      <c r="E8" s="10" t="s">
        <v>21</v>
      </c>
      <c r="F8" s="11">
        <v>133.1</v>
      </c>
      <c r="G8" s="11">
        <v>60</v>
      </c>
      <c r="H8" s="58">
        <v>63.1</v>
      </c>
      <c r="I8" s="12">
        <v>70</v>
      </c>
      <c r="J8" s="11">
        <v>28.86</v>
      </c>
      <c r="K8" s="8">
        <f t="shared" si="0"/>
        <v>1731.6</v>
      </c>
      <c r="L8" s="71">
        <f t="shared" si="1"/>
        <v>2020.2</v>
      </c>
      <c r="N8">
        <f t="shared" si="2"/>
        <v>133.1</v>
      </c>
    </row>
    <row r="9" spans="1:14" ht="18.2" customHeight="1" x14ac:dyDescent="0.15">
      <c r="A9" s="6" t="s">
        <v>26</v>
      </c>
      <c r="B9" s="7" t="s">
        <v>85</v>
      </c>
      <c r="C9" s="8" t="s">
        <v>24</v>
      </c>
      <c r="D9" s="9" t="s">
        <v>28</v>
      </c>
      <c r="E9" s="10" t="s">
        <v>21</v>
      </c>
      <c r="F9" s="11">
        <v>407.96</v>
      </c>
      <c r="G9" s="11">
        <v>200</v>
      </c>
      <c r="H9" s="58">
        <v>207.96</v>
      </c>
      <c r="I9" s="12">
        <v>200</v>
      </c>
      <c r="J9" s="11">
        <v>28.86</v>
      </c>
      <c r="K9" s="8">
        <f t="shared" si="0"/>
        <v>5772</v>
      </c>
      <c r="L9" s="71">
        <f t="shared" si="1"/>
        <v>5772</v>
      </c>
      <c r="N9">
        <f t="shared" si="2"/>
        <v>407.96</v>
      </c>
    </row>
    <row r="10" spans="1:14" ht="14.25" hidden="1" customHeight="1" x14ac:dyDescent="0.15">
      <c r="I10" s="11">
        <v>0</v>
      </c>
      <c r="K10" s="39">
        <f t="shared" si="0"/>
        <v>0</v>
      </c>
      <c r="L10" s="71">
        <f t="shared" si="1"/>
        <v>0</v>
      </c>
      <c r="N10">
        <f t="shared" si="2"/>
        <v>0</v>
      </c>
    </row>
    <row r="11" spans="1:14" ht="18.2" customHeight="1" x14ac:dyDescent="0.15">
      <c r="A11" s="6" t="s">
        <v>86</v>
      </c>
      <c r="B11" s="7" t="s">
        <v>87</v>
      </c>
      <c r="C11" s="8" t="s">
        <v>88</v>
      </c>
      <c r="D11" s="9" t="s">
        <v>89</v>
      </c>
      <c r="E11" s="10" t="s">
        <v>21</v>
      </c>
      <c r="F11" s="11">
        <v>430.48</v>
      </c>
      <c r="G11" s="11">
        <v>50</v>
      </c>
      <c r="H11" s="58">
        <v>380.48</v>
      </c>
      <c r="I11" s="12">
        <v>50</v>
      </c>
      <c r="J11" s="27">
        <v>28.72</v>
      </c>
      <c r="K11" s="39">
        <f t="shared" si="0"/>
        <v>1436</v>
      </c>
      <c r="L11" s="71">
        <f t="shared" si="1"/>
        <v>1436</v>
      </c>
      <c r="N11">
        <f t="shared" si="2"/>
        <v>430.48</v>
      </c>
    </row>
    <row r="12" spans="1:14" ht="18.2" customHeight="1" x14ac:dyDescent="0.15">
      <c r="A12" s="6" t="s">
        <v>33</v>
      </c>
      <c r="B12" s="7" t="s">
        <v>90</v>
      </c>
      <c r="C12" s="8" t="s">
        <v>35</v>
      </c>
      <c r="D12" s="9" t="s">
        <v>36</v>
      </c>
      <c r="E12" s="10" t="s">
        <v>21</v>
      </c>
      <c r="F12" s="11">
        <v>11672.08</v>
      </c>
      <c r="G12" s="11">
        <v>4000</v>
      </c>
      <c r="H12" s="58">
        <v>7172.08</v>
      </c>
      <c r="I12" s="11">
        <v>1000</v>
      </c>
      <c r="J12" s="27">
        <v>23</v>
      </c>
      <c r="K12" s="39">
        <f t="shared" si="0"/>
        <v>92000</v>
      </c>
      <c r="L12" s="71">
        <f t="shared" si="1"/>
        <v>23000</v>
      </c>
      <c r="N12">
        <f t="shared" si="2"/>
        <v>8172.08</v>
      </c>
    </row>
    <row r="13" spans="1:14" ht="18.2" customHeight="1" x14ac:dyDescent="0.15">
      <c r="A13" s="6" t="s">
        <v>37</v>
      </c>
      <c r="B13" s="7" t="s">
        <v>91</v>
      </c>
      <c r="C13" s="8" t="s">
        <v>35</v>
      </c>
      <c r="D13" s="9" t="s">
        <v>39</v>
      </c>
      <c r="E13" s="10" t="s">
        <v>21</v>
      </c>
      <c r="F13" s="11">
        <v>3325.43</v>
      </c>
      <c r="G13" s="11">
        <v>1000</v>
      </c>
      <c r="H13" s="58">
        <v>2325.4299999999998</v>
      </c>
      <c r="I13" s="58">
        <v>500</v>
      </c>
      <c r="J13" s="72">
        <v>23.73</v>
      </c>
      <c r="K13" s="73">
        <f t="shared" si="0"/>
        <v>23730</v>
      </c>
      <c r="L13" s="71">
        <f t="shared" si="1"/>
        <v>11865</v>
      </c>
      <c r="N13">
        <f t="shared" si="2"/>
        <v>2825.43</v>
      </c>
    </row>
    <row r="14" spans="1:14" ht="18.2" customHeight="1" x14ac:dyDescent="0.15">
      <c r="A14" s="6" t="s">
        <v>40</v>
      </c>
      <c r="B14" s="7" t="s">
        <v>92</v>
      </c>
      <c r="C14" s="8" t="s">
        <v>35</v>
      </c>
      <c r="D14" s="9" t="s">
        <v>42</v>
      </c>
      <c r="E14" s="10" t="s">
        <v>21</v>
      </c>
      <c r="F14" s="11">
        <v>1626.42</v>
      </c>
      <c r="G14" s="11">
        <v>1000</v>
      </c>
      <c r="H14" s="70">
        <v>626.41999999999996</v>
      </c>
      <c r="I14" s="70">
        <v>500</v>
      </c>
      <c r="J14" s="11">
        <v>25.9</v>
      </c>
      <c r="K14" s="8">
        <f t="shared" si="0"/>
        <v>25900</v>
      </c>
      <c r="L14" s="71">
        <f t="shared" si="1"/>
        <v>12950</v>
      </c>
      <c r="N14">
        <f t="shared" si="2"/>
        <v>1126.42</v>
      </c>
    </row>
    <row r="15" spans="1:14" ht="22.35" customHeight="1" x14ac:dyDescent="0.15">
      <c r="A15" s="6" t="s">
        <v>43</v>
      </c>
      <c r="B15" s="7" t="s">
        <v>93</v>
      </c>
      <c r="C15" s="8" t="s">
        <v>45</v>
      </c>
      <c r="D15" s="9" t="s">
        <v>46</v>
      </c>
      <c r="E15" s="10" t="s">
        <v>47</v>
      </c>
      <c r="F15" s="11" t="s">
        <v>48</v>
      </c>
      <c r="G15" s="11">
        <v>0.5</v>
      </c>
      <c r="H15" s="27">
        <v>0.5</v>
      </c>
      <c r="I15" s="74">
        <v>0.5</v>
      </c>
      <c r="J15" s="11">
        <v>125283.32</v>
      </c>
      <c r="K15" s="8">
        <f t="shared" si="0"/>
        <v>62641.66</v>
      </c>
      <c r="L15" s="71">
        <f t="shared" si="1"/>
        <v>62641.66</v>
      </c>
      <c r="N15">
        <f t="shared" si="2"/>
        <v>1</v>
      </c>
    </row>
    <row r="16" spans="1:14" ht="22.35" customHeight="1" x14ac:dyDescent="0.15">
      <c r="A16" s="6" t="s">
        <v>49</v>
      </c>
      <c r="B16" s="7" t="s">
        <v>94</v>
      </c>
      <c r="C16" s="8" t="s">
        <v>51</v>
      </c>
      <c r="D16" s="9" t="s">
        <v>46</v>
      </c>
      <c r="E16" s="10" t="s">
        <v>47</v>
      </c>
      <c r="F16" s="11" t="s">
        <v>48</v>
      </c>
      <c r="G16" s="11">
        <v>0.5</v>
      </c>
      <c r="H16" s="27">
        <v>0.5</v>
      </c>
      <c r="I16" s="74">
        <v>0.5</v>
      </c>
      <c r="J16" s="11">
        <v>11059.76</v>
      </c>
      <c r="K16" s="8">
        <f t="shared" si="0"/>
        <v>5529.88</v>
      </c>
      <c r="L16" s="71">
        <f t="shared" si="1"/>
        <v>5529.88</v>
      </c>
      <c r="N16">
        <f t="shared" si="2"/>
        <v>1</v>
      </c>
    </row>
    <row r="17" spans="1:14" ht="22.35" customHeight="1" x14ac:dyDescent="0.15">
      <c r="A17" s="6" t="s">
        <v>52</v>
      </c>
      <c r="B17" s="7" t="s">
        <v>95</v>
      </c>
      <c r="C17" s="8" t="s">
        <v>54</v>
      </c>
      <c r="D17" s="9" t="s">
        <v>36</v>
      </c>
      <c r="E17" s="10" t="s">
        <v>21</v>
      </c>
      <c r="F17" s="11">
        <v>11672.08</v>
      </c>
      <c r="G17" s="11">
        <v>6000</v>
      </c>
      <c r="H17" s="27">
        <v>5672.08</v>
      </c>
      <c r="I17" s="27">
        <v>1000</v>
      </c>
      <c r="J17" s="11">
        <v>6.19</v>
      </c>
      <c r="K17" s="8">
        <f t="shared" si="0"/>
        <v>37140</v>
      </c>
      <c r="L17" s="71">
        <f t="shared" si="1"/>
        <v>6190</v>
      </c>
      <c r="N17">
        <f t="shared" si="2"/>
        <v>6672.08</v>
      </c>
    </row>
    <row r="18" spans="1:14" ht="22.35" customHeight="1" x14ac:dyDescent="0.15">
      <c r="A18" s="6" t="s">
        <v>55</v>
      </c>
      <c r="B18" s="7" t="s">
        <v>96</v>
      </c>
      <c r="C18" s="8" t="s">
        <v>54</v>
      </c>
      <c r="D18" s="9" t="s">
        <v>39</v>
      </c>
      <c r="E18" s="10" t="s">
        <v>21</v>
      </c>
      <c r="F18" s="11">
        <v>3325.43</v>
      </c>
      <c r="G18" s="11">
        <v>1000</v>
      </c>
      <c r="H18" s="27">
        <v>2325.4299999999998</v>
      </c>
      <c r="I18" s="27">
        <v>500</v>
      </c>
      <c r="J18" s="11">
        <v>6.22</v>
      </c>
      <c r="K18" s="8">
        <f t="shared" si="0"/>
        <v>6220</v>
      </c>
      <c r="L18" s="71">
        <f t="shared" si="1"/>
        <v>3110</v>
      </c>
      <c r="N18">
        <f t="shared" si="2"/>
        <v>2825.43</v>
      </c>
    </row>
    <row r="19" spans="1:14" ht="22.35" customHeight="1" x14ac:dyDescent="0.15">
      <c r="A19" s="6" t="s">
        <v>57</v>
      </c>
      <c r="B19" s="7" t="s">
        <v>97</v>
      </c>
      <c r="C19" s="8" t="s">
        <v>54</v>
      </c>
      <c r="D19" s="9" t="s">
        <v>42</v>
      </c>
      <c r="E19" s="10" t="s">
        <v>21</v>
      </c>
      <c r="F19" s="11">
        <v>1626.42</v>
      </c>
      <c r="G19" s="11">
        <v>1000</v>
      </c>
      <c r="H19" s="27">
        <v>626.41999999999996</v>
      </c>
      <c r="I19" s="27">
        <v>500</v>
      </c>
      <c r="J19" s="11">
        <v>6.31</v>
      </c>
      <c r="K19" s="8">
        <f t="shared" si="0"/>
        <v>6310</v>
      </c>
      <c r="L19" s="71">
        <f t="shared" si="1"/>
        <v>3155</v>
      </c>
      <c r="N19">
        <f t="shared" si="2"/>
        <v>1126.42</v>
      </c>
    </row>
    <row r="20" spans="1:14" ht="24" customHeight="1" x14ac:dyDescent="0.15">
      <c r="A20" s="28"/>
      <c r="B20" s="93" t="s">
        <v>59</v>
      </c>
      <c r="C20" s="93"/>
      <c r="D20" s="93"/>
      <c r="E20" s="28"/>
      <c r="F20" s="28"/>
      <c r="G20" s="29"/>
      <c r="H20" s="30"/>
      <c r="I20" s="29"/>
      <c r="J20" s="75"/>
      <c r="K20" s="56">
        <f>SUM(K6:K19)</f>
        <v>334572.14</v>
      </c>
      <c r="L20" s="50">
        <f>SUM(L6:L19)</f>
        <v>142474.23999999999</v>
      </c>
    </row>
    <row r="22" spans="1:14" ht="14.25" customHeight="1" x14ac:dyDescent="0.15">
      <c r="B22" t="s">
        <v>60</v>
      </c>
      <c r="E22" t="s">
        <v>61</v>
      </c>
      <c r="I22" s="43" t="s">
        <v>62</v>
      </c>
      <c r="K22" s="52" t="s">
        <v>61</v>
      </c>
    </row>
  </sheetData>
  <mergeCells count="16">
    <mergeCell ref="B20:D20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51180555555555596" bottom="0.47152777777777799" header="0.35416666666666702" footer="0.27500000000000002"/>
  <pageSetup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9" sqref="L9"/>
    </sheetView>
  </sheetViews>
  <sheetFormatPr defaultColWidth="9" defaultRowHeight="14.25" customHeight="1" x14ac:dyDescent="0.15"/>
  <cols>
    <col min="1" max="1" width="6.875" customWidth="1"/>
    <col min="2" max="2" width="10.25" customWidth="1"/>
    <col min="4" max="4" width="13.375" customWidth="1"/>
    <col min="8" max="8" width="11.125" style="1"/>
    <col min="9" max="10" width="10.125"/>
    <col min="11" max="11" width="11.125" style="52"/>
    <col min="12" max="12" width="11.5" customWidth="1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4.1" customHeight="1" x14ac:dyDescent="0.15">
      <c r="A3" s="84" t="s">
        <v>98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89"/>
      <c r="H5" s="90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99</v>
      </c>
      <c r="C6" s="8" t="s">
        <v>19</v>
      </c>
      <c r="D6" s="9" t="s">
        <v>20</v>
      </c>
      <c r="E6" s="10" t="s">
        <v>21</v>
      </c>
      <c r="F6" s="11">
        <v>1755.94</v>
      </c>
      <c r="G6" s="11">
        <v>955.94</v>
      </c>
      <c r="H6" s="58">
        <v>1055.94</v>
      </c>
      <c r="I6" s="11">
        <v>600</v>
      </c>
      <c r="J6" s="11">
        <v>32.03</v>
      </c>
      <c r="K6" s="8">
        <f t="shared" ref="K6:K15" si="0">SUM(G6*J6)</f>
        <v>30618.7582</v>
      </c>
      <c r="L6" s="64">
        <f t="shared" ref="L6:L15" si="1">I6*J6</f>
        <v>19218</v>
      </c>
      <c r="N6">
        <f>H6+I6</f>
        <v>1655.94</v>
      </c>
    </row>
    <row r="7" spans="1:14" ht="18.2" customHeight="1" x14ac:dyDescent="0.15">
      <c r="A7" s="6" t="s">
        <v>100</v>
      </c>
      <c r="B7" s="7" t="s">
        <v>101</v>
      </c>
      <c r="C7" s="8" t="s">
        <v>102</v>
      </c>
      <c r="D7" s="9" t="s">
        <v>103</v>
      </c>
      <c r="E7" s="10" t="s">
        <v>21</v>
      </c>
      <c r="F7" s="11">
        <v>19.399999999999999</v>
      </c>
      <c r="G7" s="27">
        <v>19.399999999999999</v>
      </c>
      <c r="H7" s="62">
        <v>0</v>
      </c>
      <c r="I7" s="12">
        <v>19.399999999999999</v>
      </c>
      <c r="J7" s="27">
        <v>68.67</v>
      </c>
      <c r="K7" s="15">
        <f t="shared" si="0"/>
        <v>1332.1980000000001</v>
      </c>
      <c r="L7" s="64">
        <f t="shared" si="1"/>
        <v>1332.1980000000001</v>
      </c>
      <c r="N7">
        <f t="shared" ref="N7:N15" si="2">H7+I7</f>
        <v>19.399999999999999</v>
      </c>
    </row>
    <row r="8" spans="1:14" ht="18.2" customHeight="1" x14ac:dyDescent="0.15">
      <c r="A8" s="6" t="s">
        <v>29</v>
      </c>
      <c r="B8" s="7" t="s">
        <v>104</v>
      </c>
      <c r="C8" s="8" t="s">
        <v>31</v>
      </c>
      <c r="D8" s="9" t="s">
        <v>32</v>
      </c>
      <c r="E8" s="10" t="s">
        <v>21</v>
      </c>
      <c r="F8" s="11">
        <v>394.57</v>
      </c>
      <c r="G8" s="27">
        <v>150</v>
      </c>
      <c r="H8" s="62">
        <v>244.57</v>
      </c>
      <c r="I8" s="65">
        <v>150</v>
      </c>
      <c r="J8" s="27">
        <v>44.45</v>
      </c>
      <c r="K8" s="15">
        <f t="shared" si="0"/>
        <v>6667.5</v>
      </c>
      <c r="L8" s="64">
        <f t="shared" si="1"/>
        <v>6667.5</v>
      </c>
      <c r="N8">
        <f t="shared" si="2"/>
        <v>394.57</v>
      </c>
    </row>
    <row r="9" spans="1:14" ht="21" customHeight="1" x14ac:dyDescent="0.15">
      <c r="A9" s="6" t="s">
        <v>40</v>
      </c>
      <c r="B9" s="7" t="s">
        <v>105</v>
      </c>
      <c r="C9" s="8" t="s">
        <v>35</v>
      </c>
      <c r="D9" s="9" t="s">
        <v>106</v>
      </c>
      <c r="E9" s="10" t="s">
        <v>21</v>
      </c>
      <c r="F9" s="11">
        <v>11804</v>
      </c>
      <c r="G9" s="27">
        <v>4000</v>
      </c>
      <c r="H9" s="62">
        <v>7804</v>
      </c>
      <c r="I9" s="40">
        <v>1000</v>
      </c>
      <c r="J9" s="40">
        <v>22.28</v>
      </c>
      <c r="K9" s="39">
        <f t="shared" si="0"/>
        <v>89120</v>
      </c>
      <c r="L9" s="64">
        <f t="shared" si="1"/>
        <v>22280</v>
      </c>
      <c r="N9">
        <f t="shared" si="2"/>
        <v>8804</v>
      </c>
    </row>
    <row r="10" spans="1:14" ht="18.2" customHeight="1" x14ac:dyDescent="0.15">
      <c r="A10" s="6" t="s">
        <v>43</v>
      </c>
      <c r="B10" s="7" t="s">
        <v>107</v>
      </c>
      <c r="C10" s="8" t="s">
        <v>35</v>
      </c>
      <c r="D10" s="9" t="s">
        <v>108</v>
      </c>
      <c r="E10" s="10" t="s">
        <v>21</v>
      </c>
      <c r="F10" s="11">
        <v>2706</v>
      </c>
      <c r="G10" s="27">
        <v>700</v>
      </c>
      <c r="H10" s="62">
        <v>2006</v>
      </c>
      <c r="I10" s="62">
        <v>200</v>
      </c>
      <c r="J10" s="40">
        <v>23.73</v>
      </c>
      <c r="K10" s="39">
        <f t="shared" si="0"/>
        <v>16611</v>
      </c>
      <c r="L10" s="64">
        <f t="shared" si="1"/>
        <v>4746</v>
      </c>
      <c r="N10">
        <f t="shared" si="2"/>
        <v>2206</v>
      </c>
    </row>
    <row r="11" spans="1:14" ht="18.2" customHeight="1" x14ac:dyDescent="0.15">
      <c r="A11" s="6" t="s">
        <v>49</v>
      </c>
      <c r="B11" s="7" t="s">
        <v>109</v>
      </c>
      <c r="C11" s="8" t="s">
        <v>35</v>
      </c>
      <c r="D11" s="9" t="s">
        <v>110</v>
      </c>
      <c r="E11" s="10" t="s">
        <v>21</v>
      </c>
      <c r="F11" s="11">
        <v>1288</v>
      </c>
      <c r="G11" s="27">
        <v>210</v>
      </c>
      <c r="H11" s="62">
        <v>1088</v>
      </c>
      <c r="I11" s="62">
        <v>50</v>
      </c>
      <c r="J11" s="40">
        <v>25.9</v>
      </c>
      <c r="K11" s="39">
        <f t="shared" si="0"/>
        <v>5439</v>
      </c>
      <c r="L11" s="64">
        <f t="shared" si="1"/>
        <v>1295</v>
      </c>
      <c r="N11">
        <f t="shared" si="2"/>
        <v>1138</v>
      </c>
    </row>
    <row r="12" spans="1:14" ht="14.25" hidden="1" customHeight="1" x14ac:dyDescent="0.15">
      <c r="H12" s="35"/>
      <c r="I12" s="40">
        <v>0</v>
      </c>
      <c r="J12" s="35"/>
      <c r="K12" s="39">
        <f t="shared" si="0"/>
        <v>0</v>
      </c>
      <c r="L12" s="64">
        <f t="shared" si="1"/>
        <v>0</v>
      </c>
      <c r="N12">
        <f t="shared" si="2"/>
        <v>0</v>
      </c>
    </row>
    <row r="13" spans="1:14" ht="22.35" customHeight="1" x14ac:dyDescent="0.15">
      <c r="A13" s="6" t="s">
        <v>111</v>
      </c>
      <c r="B13" s="7" t="s">
        <v>112</v>
      </c>
      <c r="C13" s="8" t="s">
        <v>54</v>
      </c>
      <c r="D13" s="9" t="s">
        <v>106</v>
      </c>
      <c r="E13" s="10" t="s">
        <v>21</v>
      </c>
      <c r="F13" s="11">
        <v>11804</v>
      </c>
      <c r="G13" s="27">
        <v>6000</v>
      </c>
      <c r="H13" s="62">
        <v>5804</v>
      </c>
      <c r="I13" s="62">
        <v>2000</v>
      </c>
      <c r="J13" s="27">
        <v>6.16</v>
      </c>
      <c r="K13" s="39">
        <f t="shared" si="0"/>
        <v>36960</v>
      </c>
      <c r="L13" s="64">
        <f t="shared" si="1"/>
        <v>12320</v>
      </c>
      <c r="N13">
        <f t="shared" si="2"/>
        <v>7804</v>
      </c>
    </row>
    <row r="14" spans="1:14" ht="22.35" customHeight="1" x14ac:dyDescent="0.15">
      <c r="A14" s="6" t="s">
        <v>113</v>
      </c>
      <c r="B14" s="7" t="s">
        <v>114</v>
      </c>
      <c r="C14" s="8" t="s">
        <v>54</v>
      </c>
      <c r="D14" s="9" t="s">
        <v>108</v>
      </c>
      <c r="E14" s="10" t="s">
        <v>21</v>
      </c>
      <c r="F14" s="11">
        <v>2706</v>
      </c>
      <c r="G14" s="27">
        <v>1000</v>
      </c>
      <c r="H14" s="62">
        <v>1706</v>
      </c>
      <c r="I14" s="62">
        <v>500</v>
      </c>
      <c r="J14" s="27">
        <v>6.22</v>
      </c>
      <c r="K14" s="39">
        <f t="shared" si="0"/>
        <v>6220</v>
      </c>
      <c r="L14" s="64">
        <f t="shared" si="1"/>
        <v>3110</v>
      </c>
      <c r="N14">
        <f t="shared" si="2"/>
        <v>2206</v>
      </c>
    </row>
    <row r="15" spans="1:14" ht="22.35" customHeight="1" x14ac:dyDescent="0.15">
      <c r="A15" s="6" t="s">
        <v>115</v>
      </c>
      <c r="B15" s="7" t="s">
        <v>116</v>
      </c>
      <c r="C15" s="8" t="s">
        <v>54</v>
      </c>
      <c r="D15" s="9" t="s">
        <v>110</v>
      </c>
      <c r="E15" s="10" t="s">
        <v>21</v>
      </c>
      <c r="F15" s="11">
        <v>1288</v>
      </c>
      <c r="G15" s="27">
        <v>1000</v>
      </c>
      <c r="H15" s="62">
        <v>588</v>
      </c>
      <c r="I15" s="62">
        <v>500</v>
      </c>
      <c r="J15" s="27">
        <v>6.31</v>
      </c>
      <c r="K15" s="39">
        <f t="shared" si="0"/>
        <v>6310</v>
      </c>
      <c r="L15" s="64">
        <f t="shared" si="1"/>
        <v>3155</v>
      </c>
      <c r="N15">
        <f t="shared" si="2"/>
        <v>1088</v>
      </c>
    </row>
    <row r="16" spans="1:14" ht="24" customHeight="1" x14ac:dyDescent="0.15">
      <c r="A16" s="28"/>
      <c r="B16" s="93" t="s">
        <v>59</v>
      </c>
      <c r="C16" s="93"/>
      <c r="D16" s="93"/>
      <c r="E16" s="28"/>
      <c r="F16" s="28"/>
      <c r="G16" s="29"/>
      <c r="H16" s="63"/>
      <c r="I16" s="66"/>
      <c r="J16" s="67"/>
      <c r="K16" s="68">
        <f>SUM(K6:K15)</f>
        <v>199278.45619999999</v>
      </c>
      <c r="L16" s="69">
        <f>SUM(L6:L15)</f>
        <v>74123.698000000004</v>
      </c>
    </row>
    <row r="18" spans="2:11" ht="14.25" customHeight="1" x14ac:dyDescent="0.15">
      <c r="B18" t="s">
        <v>60</v>
      </c>
      <c r="E18" t="s">
        <v>61</v>
      </c>
      <c r="I18" s="43" t="s">
        <v>62</v>
      </c>
      <c r="K18" s="52" t="s">
        <v>61</v>
      </c>
    </row>
  </sheetData>
  <mergeCells count="16">
    <mergeCell ref="B16:D16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31388888888888899" bottom="0.235416666666667" header="0.27500000000000002" footer="3.8888888888888903E-2"/>
  <pageSetup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L8" sqref="L8"/>
    </sheetView>
  </sheetViews>
  <sheetFormatPr defaultColWidth="9" defaultRowHeight="14.25" customHeight="1" x14ac:dyDescent="0.15"/>
  <cols>
    <col min="1" max="1" width="6.75" customWidth="1"/>
    <col min="2" max="2" width="9.75" customWidth="1"/>
    <col min="3" max="3" width="7.875" customWidth="1"/>
    <col min="4" max="4" width="13.5" customWidth="1"/>
    <col min="8" max="8" width="9.625" style="1"/>
    <col min="9" max="9" width="9" style="57" customWidth="1"/>
    <col min="11" max="11" width="11.125" style="52"/>
    <col min="12" max="12" width="12.625"/>
    <col min="14" max="14" width="9.375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4.1" customHeight="1" x14ac:dyDescent="0.15">
      <c r="A3" s="84" t="s">
        <v>117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89"/>
      <c r="H5" s="90"/>
      <c r="I5" s="97"/>
      <c r="J5" s="98"/>
      <c r="K5" s="49" t="s">
        <v>15</v>
      </c>
      <c r="L5" s="49" t="s">
        <v>16</v>
      </c>
    </row>
    <row r="6" spans="1:14" ht="23.1" customHeight="1" x14ac:dyDescent="0.15">
      <c r="A6" s="6" t="s">
        <v>118</v>
      </c>
      <c r="B6" s="7" t="s">
        <v>119</v>
      </c>
      <c r="C6" s="8" t="s">
        <v>88</v>
      </c>
      <c r="D6" s="9" t="s">
        <v>120</v>
      </c>
      <c r="E6" s="10" t="s">
        <v>21</v>
      </c>
      <c r="F6" s="11">
        <v>13140.63</v>
      </c>
      <c r="G6" s="11">
        <v>13140.63</v>
      </c>
      <c r="H6" s="12">
        <v>13140.63</v>
      </c>
      <c r="I6" s="11">
        <v>0</v>
      </c>
      <c r="J6" s="11">
        <v>34.979999999999997</v>
      </c>
      <c r="K6" s="8">
        <f t="shared" ref="K6:K10" si="0">SUM(G6*J6)</f>
        <v>459659.23739999998</v>
      </c>
      <c r="L6" s="59">
        <f t="shared" ref="L6:L10" si="1">I6*J6</f>
        <v>0</v>
      </c>
      <c r="N6">
        <f t="shared" ref="N6:N10" si="2">H6+I6</f>
        <v>13140.63</v>
      </c>
    </row>
    <row r="7" spans="1:14" ht="18.2" customHeight="1" x14ac:dyDescent="0.15">
      <c r="A7" s="6" t="s">
        <v>86</v>
      </c>
      <c r="B7" s="7" t="s">
        <v>121</v>
      </c>
      <c r="C7" s="8" t="s">
        <v>88</v>
      </c>
      <c r="D7" s="9" t="s">
        <v>89</v>
      </c>
      <c r="E7" s="10" t="s">
        <v>21</v>
      </c>
      <c r="F7" s="11">
        <v>126.44</v>
      </c>
      <c r="G7" s="11">
        <v>30</v>
      </c>
      <c r="H7" s="58">
        <v>96.44</v>
      </c>
      <c r="I7" s="60">
        <v>30</v>
      </c>
      <c r="J7" s="24">
        <v>28.72</v>
      </c>
      <c r="K7" s="21">
        <f t="shared" si="0"/>
        <v>861.6</v>
      </c>
      <c r="L7" s="59">
        <f t="shared" si="1"/>
        <v>861.6</v>
      </c>
      <c r="N7">
        <f t="shared" si="2"/>
        <v>126.44</v>
      </c>
    </row>
    <row r="8" spans="1:14" ht="18.2" customHeight="1" x14ac:dyDescent="0.15">
      <c r="A8" s="6" t="s">
        <v>122</v>
      </c>
      <c r="B8" s="7" t="s">
        <v>123</v>
      </c>
      <c r="C8" s="8" t="s">
        <v>124</v>
      </c>
      <c r="D8" s="9" t="s">
        <v>124</v>
      </c>
      <c r="E8" s="10" t="s">
        <v>21</v>
      </c>
      <c r="F8" s="11">
        <v>152.68</v>
      </c>
      <c r="G8" s="11">
        <v>100</v>
      </c>
      <c r="H8" s="58">
        <v>52.68</v>
      </c>
      <c r="I8" s="12">
        <v>100</v>
      </c>
      <c r="J8" s="11">
        <v>28.59</v>
      </c>
      <c r="K8" s="8">
        <f t="shared" si="0"/>
        <v>2859</v>
      </c>
      <c r="L8" s="59">
        <f t="shared" si="1"/>
        <v>2859</v>
      </c>
      <c r="N8">
        <f t="shared" si="2"/>
        <v>152.68</v>
      </c>
    </row>
    <row r="9" spans="1:14" ht="18.2" customHeight="1" x14ac:dyDescent="0.15">
      <c r="A9" s="6" t="s">
        <v>40</v>
      </c>
      <c r="B9" s="7" t="s">
        <v>125</v>
      </c>
      <c r="C9" s="8" t="s">
        <v>35</v>
      </c>
      <c r="D9" s="9" t="s">
        <v>126</v>
      </c>
      <c r="E9" s="10" t="s">
        <v>21</v>
      </c>
      <c r="F9" s="11">
        <v>4951.6000000000004</v>
      </c>
      <c r="G9" s="11">
        <v>4400</v>
      </c>
      <c r="H9" s="58">
        <v>551.6</v>
      </c>
      <c r="I9" s="11">
        <v>2000</v>
      </c>
      <c r="J9" s="11">
        <v>10.5</v>
      </c>
      <c r="K9" s="8">
        <f t="shared" si="0"/>
        <v>46200</v>
      </c>
      <c r="L9" s="59">
        <f t="shared" si="1"/>
        <v>21000</v>
      </c>
      <c r="N9">
        <f t="shared" si="2"/>
        <v>2551.6</v>
      </c>
    </row>
    <row r="10" spans="1:14" ht="24" customHeight="1" x14ac:dyDescent="0.15">
      <c r="A10" s="6" t="s">
        <v>43</v>
      </c>
      <c r="B10" s="7" t="s">
        <v>127</v>
      </c>
      <c r="C10" s="8" t="s">
        <v>35</v>
      </c>
      <c r="D10" s="9" t="s">
        <v>128</v>
      </c>
      <c r="E10" s="10" t="s">
        <v>21</v>
      </c>
      <c r="F10" s="11">
        <v>56008.44</v>
      </c>
      <c r="G10" s="11">
        <v>45500</v>
      </c>
      <c r="H10" s="58">
        <v>10508.44</v>
      </c>
      <c r="I10" s="58">
        <v>10000</v>
      </c>
      <c r="J10" s="11">
        <v>11.36</v>
      </c>
      <c r="K10" s="8">
        <f t="shared" si="0"/>
        <v>516880</v>
      </c>
      <c r="L10" s="59">
        <f t="shared" si="1"/>
        <v>113600</v>
      </c>
      <c r="N10">
        <f t="shared" si="2"/>
        <v>20508.439999999999</v>
      </c>
    </row>
    <row r="11" spans="1:14" ht="24" customHeight="1" x14ac:dyDescent="0.15">
      <c r="A11" s="28"/>
      <c r="B11" s="93" t="s">
        <v>59</v>
      </c>
      <c r="C11" s="93"/>
      <c r="D11" s="93"/>
      <c r="E11" s="28"/>
      <c r="F11" s="28"/>
      <c r="G11" s="29"/>
      <c r="H11" s="30"/>
      <c r="I11" s="61"/>
      <c r="J11" s="29"/>
      <c r="K11" s="56">
        <f>SUM(K6:K10)</f>
        <v>1026459.8374</v>
      </c>
      <c r="L11" s="50">
        <f>SUM(L6:L10)</f>
        <v>138320.6</v>
      </c>
    </row>
    <row r="13" spans="1:14" ht="14.25" customHeight="1" x14ac:dyDescent="0.15">
      <c r="B13" t="s">
        <v>60</v>
      </c>
      <c r="E13" t="s">
        <v>61</v>
      </c>
      <c r="I13" s="43" t="s">
        <v>62</v>
      </c>
      <c r="K13" s="52" t="s">
        <v>61</v>
      </c>
    </row>
  </sheetData>
  <mergeCells count="16">
    <mergeCell ref="B11:D11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43263888888888902" bottom="0.235416666666667" header="0.31388888888888899" footer="0.15625"/>
  <pageSetup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3" sqref="J3:K3"/>
    </sheetView>
  </sheetViews>
  <sheetFormatPr defaultColWidth="9" defaultRowHeight="14.25" customHeight="1" x14ac:dyDescent="0.15"/>
  <cols>
    <col min="11" max="11" width="11.125"/>
    <col min="12" max="12" width="10.375"/>
  </cols>
  <sheetData>
    <row r="1" spans="1:12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4.1" customHeight="1" x14ac:dyDescent="0.15">
      <c r="A3" s="84" t="s">
        <v>129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9" t="s">
        <v>13</v>
      </c>
      <c r="K4" s="94" t="s">
        <v>14</v>
      </c>
      <c r="L4" s="94"/>
    </row>
    <row r="5" spans="1:12" ht="1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9"/>
      <c r="K5" s="55" t="s">
        <v>15</v>
      </c>
      <c r="L5" s="55" t="s">
        <v>16</v>
      </c>
    </row>
    <row r="6" spans="1:12" ht="18.2" customHeight="1" x14ac:dyDescent="0.15">
      <c r="A6" s="6" t="s">
        <v>130</v>
      </c>
      <c r="B6" s="7" t="s">
        <v>131</v>
      </c>
      <c r="C6" s="8" t="s">
        <v>132</v>
      </c>
      <c r="D6" s="9" t="s">
        <v>133</v>
      </c>
      <c r="E6" s="10" t="s">
        <v>21</v>
      </c>
      <c r="F6" s="11">
        <v>267</v>
      </c>
      <c r="G6" s="11">
        <v>267</v>
      </c>
      <c r="H6" s="11">
        <v>0</v>
      </c>
      <c r="I6" s="11">
        <v>267</v>
      </c>
      <c r="J6" s="11">
        <v>25.19</v>
      </c>
      <c r="K6" s="7">
        <f t="shared" ref="K6:K8" si="0">SUM(G6*J6)</f>
        <v>6725.73</v>
      </c>
      <c r="L6" s="54">
        <f t="shared" ref="L6:L8" si="1">I6*J6</f>
        <v>6725.73</v>
      </c>
    </row>
    <row r="7" spans="1:12" ht="18.2" customHeight="1" x14ac:dyDescent="0.15">
      <c r="A7" s="6" t="s">
        <v>134</v>
      </c>
      <c r="B7" s="7" t="s">
        <v>135</v>
      </c>
      <c r="C7" s="8" t="s">
        <v>132</v>
      </c>
      <c r="D7" s="9" t="s">
        <v>136</v>
      </c>
      <c r="E7" s="10" t="s">
        <v>21</v>
      </c>
      <c r="F7" s="11">
        <v>171.84</v>
      </c>
      <c r="G7" s="11">
        <v>171.84</v>
      </c>
      <c r="H7" s="11">
        <v>0</v>
      </c>
      <c r="I7" s="11">
        <v>171.84</v>
      </c>
      <c r="J7" s="11">
        <v>26.63</v>
      </c>
      <c r="K7" s="7">
        <f t="shared" si="0"/>
        <v>4576.0991999999997</v>
      </c>
      <c r="L7" s="54">
        <f t="shared" si="1"/>
        <v>4576.0991999999997</v>
      </c>
    </row>
    <row r="8" spans="1:12" ht="18.2" customHeight="1" x14ac:dyDescent="0.15">
      <c r="A8" s="6" t="s">
        <v>137</v>
      </c>
      <c r="B8" s="7" t="s">
        <v>138</v>
      </c>
      <c r="C8" s="8" t="s">
        <v>139</v>
      </c>
      <c r="D8" s="9" t="s">
        <v>139</v>
      </c>
      <c r="E8" s="10" t="s">
        <v>21</v>
      </c>
      <c r="F8" s="11">
        <v>59.8</v>
      </c>
      <c r="G8" s="11">
        <v>59.8</v>
      </c>
      <c r="H8" s="11">
        <v>0</v>
      </c>
      <c r="I8" s="11">
        <v>59.8</v>
      </c>
      <c r="J8" s="11">
        <v>30.23</v>
      </c>
      <c r="K8" s="7">
        <f t="shared" si="0"/>
        <v>1807.7539999999999</v>
      </c>
      <c r="L8" s="54">
        <f t="shared" si="1"/>
        <v>1807.7539999999999</v>
      </c>
    </row>
    <row r="9" spans="1:12" ht="24" customHeight="1" x14ac:dyDescent="0.15">
      <c r="A9" s="28"/>
      <c r="B9" s="93" t="s">
        <v>59</v>
      </c>
      <c r="C9" s="93"/>
      <c r="D9" s="93"/>
      <c r="E9" s="28"/>
      <c r="F9" s="28"/>
      <c r="G9" s="29"/>
      <c r="H9" s="30"/>
      <c r="I9" s="28"/>
      <c r="J9" s="29"/>
      <c r="K9" s="56">
        <f>SUM(K6:K8)</f>
        <v>13109.583199999999</v>
      </c>
      <c r="L9" s="50">
        <f>SUM(L6:L8)</f>
        <v>13109.583199999999</v>
      </c>
    </row>
  </sheetData>
  <mergeCells count="16">
    <mergeCell ref="B9:D9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6" sqref="N6:N13"/>
    </sheetView>
  </sheetViews>
  <sheetFormatPr defaultColWidth="9" defaultRowHeight="14.25" customHeight="1" x14ac:dyDescent="0.15"/>
  <cols>
    <col min="1" max="1" width="7.375" customWidth="1"/>
    <col min="2" max="2" width="10.125" customWidth="1"/>
    <col min="4" max="4" width="15.75" style="51" customWidth="1"/>
    <col min="8" max="8" width="9.25" style="1"/>
    <col min="9" max="10" width="9.25"/>
    <col min="11" max="11" width="11.5" style="52"/>
    <col min="12" max="12" width="11.5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7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2.95" customHeight="1" x14ac:dyDescent="0.15">
      <c r="A3" s="84" t="s">
        <v>140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 t="s">
        <v>141</v>
      </c>
      <c r="K3" s="85"/>
    </row>
    <row r="4" spans="1:14" ht="14.25" customHeight="1" x14ac:dyDescent="0.15">
      <c r="A4" s="101" t="s">
        <v>4</v>
      </c>
      <c r="B4" s="101" t="s">
        <v>5</v>
      </c>
      <c r="C4" s="101" t="s">
        <v>6</v>
      </c>
      <c r="D4" s="102" t="s">
        <v>7</v>
      </c>
      <c r="E4" s="100" t="s">
        <v>8</v>
      </c>
      <c r="F4" s="101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101"/>
      <c r="B5" s="101"/>
      <c r="C5" s="101"/>
      <c r="D5" s="102"/>
      <c r="E5" s="100"/>
      <c r="F5" s="101"/>
      <c r="G5" s="95"/>
      <c r="H5" s="96"/>
      <c r="I5" s="97"/>
      <c r="J5" s="98"/>
      <c r="K5" s="31" t="s">
        <v>15</v>
      </c>
      <c r="L5" s="49" t="s">
        <v>16</v>
      </c>
    </row>
    <row r="6" spans="1:14" ht="18.2" customHeight="1" x14ac:dyDescent="0.15">
      <c r="A6" s="6" t="s">
        <v>142</v>
      </c>
      <c r="B6" s="7" t="s">
        <v>143</v>
      </c>
      <c r="C6" s="8" t="s">
        <v>19</v>
      </c>
      <c r="D6" s="9" t="s">
        <v>20</v>
      </c>
      <c r="E6" s="10" t="s">
        <v>21</v>
      </c>
      <c r="F6" s="11">
        <v>432.7</v>
      </c>
      <c r="G6" s="11">
        <v>432.7</v>
      </c>
      <c r="H6" s="11">
        <v>0</v>
      </c>
      <c r="I6" s="11">
        <v>0</v>
      </c>
      <c r="J6" s="11">
        <v>32.03</v>
      </c>
      <c r="K6" s="8">
        <f t="shared" ref="K6:K13" si="0">SUM(G6*J6)</f>
        <v>13859.380999999999</v>
      </c>
      <c r="L6" s="54">
        <f t="shared" ref="L6:L13" si="1">I6*J6</f>
        <v>0</v>
      </c>
      <c r="N6">
        <f>H6+I6</f>
        <v>0</v>
      </c>
    </row>
    <row r="7" spans="1:14" ht="18.2" customHeight="1" x14ac:dyDescent="0.15">
      <c r="A7" s="6" t="s">
        <v>144</v>
      </c>
      <c r="B7" s="7" t="s">
        <v>145</v>
      </c>
      <c r="C7" s="8" t="s">
        <v>24</v>
      </c>
      <c r="D7" s="9" t="s">
        <v>25</v>
      </c>
      <c r="E7" s="10" t="s">
        <v>21</v>
      </c>
      <c r="F7" s="11">
        <v>120.45</v>
      </c>
      <c r="G7" s="11">
        <v>120.45</v>
      </c>
      <c r="H7" s="11">
        <v>0</v>
      </c>
      <c r="I7" s="11">
        <v>60.45</v>
      </c>
      <c r="J7" s="11">
        <v>28.86</v>
      </c>
      <c r="K7" s="8">
        <f t="shared" si="0"/>
        <v>3476.1869999999999</v>
      </c>
      <c r="L7" s="54">
        <f t="shared" si="1"/>
        <v>1744.587</v>
      </c>
      <c r="N7">
        <f t="shared" ref="N7:N13" si="2">H7+I7</f>
        <v>60.45</v>
      </c>
    </row>
    <row r="8" spans="1:14" ht="18.2" customHeight="1" x14ac:dyDescent="0.15">
      <c r="A8" s="6" t="s">
        <v>22</v>
      </c>
      <c r="B8" s="7" t="s">
        <v>146</v>
      </c>
      <c r="C8" s="8" t="s">
        <v>24</v>
      </c>
      <c r="D8" s="9" t="s">
        <v>28</v>
      </c>
      <c r="E8" s="10" t="s">
        <v>21</v>
      </c>
      <c r="F8" s="11">
        <v>27.7</v>
      </c>
      <c r="G8" s="11">
        <v>27.7</v>
      </c>
      <c r="H8" s="11">
        <v>0</v>
      </c>
      <c r="I8" s="11">
        <v>17.7</v>
      </c>
      <c r="J8" s="11">
        <v>28.86</v>
      </c>
      <c r="K8" s="8">
        <f t="shared" si="0"/>
        <v>799.42200000000003</v>
      </c>
      <c r="L8" s="54">
        <f t="shared" si="1"/>
        <v>510.822</v>
      </c>
      <c r="N8">
        <f t="shared" si="2"/>
        <v>17.7</v>
      </c>
    </row>
    <row r="9" spans="1:14" ht="18.2" customHeight="1" x14ac:dyDescent="0.15">
      <c r="A9" s="6" t="s">
        <v>26</v>
      </c>
      <c r="B9" s="7" t="s">
        <v>147</v>
      </c>
      <c r="C9" s="8" t="s">
        <v>148</v>
      </c>
      <c r="D9" s="9" t="s">
        <v>149</v>
      </c>
      <c r="E9" s="10" t="s">
        <v>21</v>
      </c>
      <c r="F9" s="11">
        <v>573.4</v>
      </c>
      <c r="G9" s="11">
        <v>573.4</v>
      </c>
      <c r="H9" s="11">
        <v>0</v>
      </c>
      <c r="I9" s="12">
        <v>573.4</v>
      </c>
      <c r="J9" s="11">
        <v>25.39</v>
      </c>
      <c r="K9" s="8">
        <f t="shared" si="0"/>
        <v>14558.626</v>
      </c>
      <c r="L9" s="54">
        <f t="shared" si="1"/>
        <v>14558.626</v>
      </c>
      <c r="N9">
        <f t="shared" si="2"/>
        <v>573.4</v>
      </c>
    </row>
    <row r="10" spans="1:14" ht="18.2" customHeight="1" x14ac:dyDescent="0.15">
      <c r="A10" s="6" t="s">
        <v>67</v>
      </c>
      <c r="B10" s="7" t="s">
        <v>150</v>
      </c>
      <c r="C10" s="8" t="s">
        <v>151</v>
      </c>
      <c r="D10" s="53" t="s">
        <v>152</v>
      </c>
      <c r="E10" s="10" t="s">
        <v>21</v>
      </c>
      <c r="F10" s="11">
        <v>2443.5700000000002</v>
      </c>
      <c r="G10" s="11">
        <v>200</v>
      </c>
      <c r="H10" s="11">
        <v>2243.5700000000002</v>
      </c>
      <c r="I10" s="12">
        <v>200</v>
      </c>
      <c r="J10" s="11">
        <v>8.09</v>
      </c>
      <c r="K10" s="8">
        <f t="shared" si="0"/>
        <v>1618</v>
      </c>
      <c r="L10" s="54">
        <f t="shared" si="1"/>
        <v>1618</v>
      </c>
      <c r="N10">
        <f t="shared" si="2"/>
        <v>2443.5700000000002</v>
      </c>
    </row>
    <row r="11" spans="1:14" ht="18.2" customHeight="1" x14ac:dyDescent="0.15">
      <c r="A11" s="6" t="s">
        <v>29</v>
      </c>
      <c r="B11" s="7" t="s">
        <v>153</v>
      </c>
      <c r="C11" s="8" t="s">
        <v>35</v>
      </c>
      <c r="D11" s="53" t="s">
        <v>154</v>
      </c>
      <c r="E11" s="10" t="s">
        <v>21</v>
      </c>
      <c r="F11" s="11">
        <v>87.5</v>
      </c>
      <c r="G11" s="11">
        <v>87.5</v>
      </c>
      <c r="H11" s="11">
        <v>0</v>
      </c>
      <c r="I11" s="11">
        <v>7.5</v>
      </c>
      <c r="J11" s="11">
        <v>10.86</v>
      </c>
      <c r="K11" s="8">
        <f t="shared" si="0"/>
        <v>950.25</v>
      </c>
      <c r="L11" s="54">
        <f t="shared" si="1"/>
        <v>81.45</v>
      </c>
      <c r="N11">
        <f t="shared" si="2"/>
        <v>7.5</v>
      </c>
    </row>
    <row r="12" spans="1:14" ht="18.2" customHeight="1" x14ac:dyDescent="0.15">
      <c r="A12" s="6" t="s">
        <v>155</v>
      </c>
      <c r="B12" s="7" t="s">
        <v>156</v>
      </c>
      <c r="C12" s="8" t="s">
        <v>35</v>
      </c>
      <c r="D12" s="53" t="s">
        <v>157</v>
      </c>
      <c r="E12" s="10" t="s">
        <v>21</v>
      </c>
      <c r="F12" s="11">
        <v>1429.4</v>
      </c>
      <c r="G12" s="11">
        <v>1429.4</v>
      </c>
      <c r="H12" s="11">
        <v>0</v>
      </c>
      <c r="I12" s="11">
        <v>1029.4000000000001</v>
      </c>
      <c r="J12" s="11">
        <v>12.15</v>
      </c>
      <c r="K12" s="8">
        <f t="shared" si="0"/>
        <v>17367.21</v>
      </c>
      <c r="L12" s="54">
        <f t="shared" si="1"/>
        <v>12507.21</v>
      </c>
      <c r="N12">
        <f t="shared" si="2"/>
        <v>1029.4000000000001</v>
      </c>
    </row>
    <row r="13" spans="1:14" ht="18.2" customHeight="1" x14ac:dyDescent="0.15">
      <c r="A13" s="6" t="s">
        <v>158</v>
      </c>
      <c r="B13" s="7" t="s">
        <v>159</v>
      </c>
      <c r="C13" s="8" t="s">
        <v>35</v>
      </c>
      <c r="D13" s="53" t="s">
        <v>160</v>
      </c>
      <c r="E13" s="10" t="s">
        <v>21</v>
      </c>
      <c r="F13" s="11">
        <v>1429.4</v>
      </c>
      <c r="G13" s="11">
        <v>1429.4</v>
      </c>
      <c r="H13" s="11">
        <v>0</v>
      </c>
      <c r="I13" s="11">
        <v>1029.4000000000001</v>
      </c>
      <c r="J13" s="11">
        <v>12.58</v>
      </c>
      <c r="K13" s="8">
        <f t="shared" si="0"/>
        <v>17981.851999999999</v>
      </c>
      <c r="L13" s="54">
        <f t="shared" si="1"/>
        <v>12949.852000000001</v>
      </c>
      <c r="N13">
        <f t="shared" si="2"/>
        <v>1029.4000000000001</v>
      </c>
    </row>
    <row r="14" spans="1:14" ht="24" customHeight="1" x14ac:dyDescent="0.15">
      <c r="A14" s="28"/>
      <c r="B14" s="93" t="s">
        <v>59</v>
      </c>
      <c r="C14" s="93"/>
      <c r="D14" s="93"/>
      <c r="E14" s="28"/>
      <c r="F14" s="28"/>
      <c r="G14" s="29"/>
      <c r="H14" s="30"/>
      <c r="I14" s="40"/>
      <c r="J14" s="29"/>
      <c r="K14" s="37">
        <f>SUM(K7:K13)</f>
        <v>56751.546999999999</v>
      </c>
      <c r="L14" s="50">
        <f>SUM(L6:L13)</f>
        <v>43970.546999999999</v>
      </c>
    </row>
    <row r="16" spans="1:14" ht="14.25" customHeight="1" x14ac:dyDescent="0.15">
      <c r="B16" t="s">
        <v>60</v>
      </c>
      <c r="E16" t="s">
        <v>61</v>
      </c>
      <c r="I16" s="43" t="s">
        <v>62</v>
      </c>
      <c r="K16" s="52" t="s">
        <v>61</v>
      </c>
    </row>
  </sheetData>
  <mergeCells count="16">
    <mergeCell ref="B14:D14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0.74791666666666701" header="0.51180555555555596" footer="0.51180555555555596"/>
  <pageSetup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1" sqref="I11"/>
    </sheetView>
  </sheetViews>
  <sheetFormatPr defaultColWidth="9" defaultRowHeight="14.25" customHeight="1" x14ac:dyDescent="0.15"/>
  <cols>
    <col min="4" max="4" width="10.75" customWidth="1"/>
    <col min="8" max="8" width="9.25"/>
    <col min="11" max="11" width="11.125" style="44"/>
    <col min="12" max="12" width="10.375"/>
  </cols>
  <sheetData>
    <row r="1" spans="1:12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17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2.95" customHeight="1" x14ac:dyDescent="0.15">
      <c r="A3" s="84" t="s">
        <v>161</v>
      </c>
      <c r="B3" s="84"/>
      <c r="C3" s="84"/>
      <c r="D3" s="84"/>
      <c r="E3" s="84"/>
      <c r="F3" s="3" t="s">
        <v>3</v>
      </c>
      <c r="G3" s="4" t="s">
        <v>3</v>
      </c>
      <c r="H3" s="45" t="s">
        <v>3</v>
      </c>
      <c r="I3" s="4" t="s">
        <v>3</v>
      </c>
      <c r="J3" s="85" t="s">
        <v>162</v>
      </c>
      <c r="K3" s="85"/>
    </row>
    <row r="4" spans="1:12" ht="14.25" customHeight="1" x14ac:dyDescent="0.15">
      <c r="A4" s="101" t="s">
        <v>4</v>
      </c>
      <c r="B4" s="101" t="s">
        <v>5</v>
      </c>
      <c r="C4" s="101" t="s">
        <v>6</v>
      </c>
      <c r="D4" s="101" t="s">
        <v>7</v>
      </c>
      <c r="E4" s="100" t="s">
        <v>8</v>
      </c>
      <c r="F4" s="101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2" ht="15" customHeight="1" x14ac:dyDescent="0.15">
      <c r="A5" s="101"/>
      <c r="B5" s="101"/>
      <c r="C5" s="101"/>
      <c r="D5" s="101"/>
      <c r="E5" s="100"/>
      <c r="F5" s="101"/>
      <c r="G5" s="95"/>
      <c r="H5" s="96"/>
      <c r="I5" s="97"/>
      <c r="J5" s="98"/>
      <c r="K5" s="31" t="s">
        <v>15</v>
      </c>
      <c r="L5" s="49" t="s">
        <v>16</v>
      </c>
    </row>
    <row r="6" spans="1:12" ht="18.2" customHeight="1" x14ac:dyDescent="0.15">
      <c r="A6" s="46" t="s">
        <v>134</v>
      </c>
      <c r="B6" s="47" t="s">
        <v>163</v>
      </c>
      <c r="C6" s="39" t="s">
        <v>24</v>
      </c>
      <c r="D6" s="48" t="s">
        <v>25</v>
      </c>
      <c r="E6" s="37" t="s">
        <v>21</v>
      </c>
      <c r="F6" s="40">
        <v>55.38</v>
      </c>
      <c r="G6" s="40">
        <v>55.38</v>
      </c>
      <c r="H6" s="40">
        <v>0</v>
      </c>
      <c r="I6" s="40">
        <v>55.38</v>
      </c>
      <c r="J6" s="40">
        <v>28.86</v>
      </c>
      <c r="K6" s="37">
        <f t="shared" ref="K6:K12" si="0">SUM(G6*J6)</f>
        <v>1598.2668000000001</v>
      </c>
      <c r="L6" s="35">
        <f t="shared" ref="L6:L12" si="1">I6*J6</f>
        <v>1598.2668000000001</v>
      </c>
    </row>
    <row r="7" spans="1:12" ht="18.2" customHeight="1" x14ac:dyDescent="0.15">
      <c r="A7" s="46" t="s">
        <v>137</v>
      </c>
      <c r="B7" s="47" t="s">
        <v>164</v>
      </c>
      <c r="C7" s="39" t="s">
        <v>148</v>
      </c>
      <c r="D7" s="48" t="s">
        <v>149</v>
      </c>
      <c r="E7" s="37" t="s">
        <v>21</v>
      </c>
      <c r="F7" s="40">
        <v>316.08</v>
      </c>
      <c r="G7" s="40">
        <v>316.08</v>
      </c>
      <c r="H7" s="40">
        <v>0</v>
      </c>
      <c r="I7" s="40">
        <v>316.08</v>
      </c>
      <c r="J7" s="40">
        <v>25.39</v>
      </c>
      <c r="K7" s="37">
        <f t="shared" si="0"/>
        <v>8025.2712000000001</v>
      </c>
      <c r="L7" s="35">
        <f t="shared" si="1"/>
        <v>8025.2712000000001</v>
      </c>
    </row>
    <row r="8" spans="1:12" ht="18.2" customHeight="1" x14ac:dyDescent="0.15">
      <c r="A8" s="46" t="s">
        <v>144</v>
      </c>
      <c r="B8" s="47" t="s">
        <v>165</v>
      </c>
      <c r="C8" s="39" t="s">
        <v>88</v>
      </c>
      <c r="D8" s="48" t="s">
        <v>89</v>
      </c>
      <c r="E8" s="37" t="s">
        <v>21</v>
      </c>
      <c r="F8" s="40">
        <v>3.15</v>
      </c>
      <c r="G8" s="40">
        <v>3.15</v>
      </c>
      <c r="H8" s="40">
        <v>0</v>
      </c>
      <c r="I8" s="40">
        <v>3.15</v>
      </c>
      <c r="J8" s="40">
        <v>28.72</v>
      </c>
      <c r="K8" s="37">
        <f t="shared" si="0"/>
        <v>90.468000000000004</v>
      </c>
      <c r="L8" s="35">
        <f t="shared" si="1"/>
        <v>90.468000000000004</v>
      </c>
    </row>
    <row r="9" spans="1:12" ht="18.2" customHeight="1" x14ac:dyDescent="0.15">
      <c r="A9" s="46" t="s">
        <v>22</v>
      </c>
      <c r="B9" s="47" t="s">
        <v>166</v>
      </c>
      <c r="C9" s="39" t="s">
        <v>124</v>
      </c>
      <c r="D9" s="48" t="s">
        <v>124</v>
      </c>
      <c r="E9" s="37" t="s">
        <v>21</v>
      </c>
      <c r="F9" s="40">
        <v>29.15</v>
      </c>
      <c r="G9" s="40">
        <v>29.15</v>
      </c>
      <c r="H9" s="40">
        <v>0</v>
      </c>
      <c r="I9" s="40">
        <v>0</v>
      </c>
      <c r="J9" s="40">
        <v>28.59</v>
      </c>
      <c r="K9" s="37">
        <f t="shared" si="0"/>
        <v>833.39850000000001</v>
      </c>
      <c r="L9" s="35">
        <f t="shared" si="1"/>
        <v>0</v>
      </c>
    </row>
    <row r="10" spans="1:12" ht="24" customHeight="1" x14ac:dyDescent="0.15">
      <c r="A10" s="46" t="s">
        <v>167</v>
      </c>
      <c r="B10" s="47" t="s">
        <v>168</v>
      </c>
      <c r="C10" s="39" t="s">
        <v>31</v>
      </c>
      <c r="D10" s="48" t="s">
        <v>32</v>
      </c>
      <c r="E10" s="37" t="s">
        <v>21</v>
      </c>
      <c r="F10" s="40">
        <v>18.54</v>
      </c>
      <c r="G10" s="40">
        <v>18.54</v>
      </c>
      <c r="H10" s="40">
        <v>0</v>
      </c>
      <c r="I10" s="40">
        <v>0</v>
      </c>
      <c r="J10" s="40">
        <v>44.45</v>
      </c>
      <c r="K10" s="37">
        <f t="shared" si="0"/>
        <v>824.10299999999995</v>
      </c>
      <c r="L10" s="35">
        <f t="shared" si="1"/>
        <v>0</v>
      </c>
    </row>
    <row r="11" spans="1:12" ht="27" customHeight="1" x14ac:dyDescent="0.15">
      <c r="A11" s="46" t="s">
        <v>169</v>
      </c>
      <c r="B11" s="47" t="s">
        <v>170</v>
      </c>
      <c r="C11" s="39" t="s">
        <v>171</v>
      </c>
      <c r="D11" s="48" t="s">
        <v>172</v>
      </c>
      <c r="E11" s="37" t="s">
        <v>21</v>
      </c>
      <c r="F11" s="40">
        <v>539.62</v>
      </c>
      <c r="G11" s="40">
        <v>100</v>
      </c>
      <c r="H11" s="40">
        <v>439.62</v>
      </c>
      <c r="I11" s="40">
        <v>100</v>
      </c>
      <c r="J11" s="40">
        <v>10.64</v>
      </c>
      <c r="K11" s="37">
        <f t="shared" si="0"/>
        <v>1064</v>
      </c>
      <c r="L11" s="35">
        <f t="shared" si="1"/>
        <v>1064</v>
      </c>
    </row>
    <row r="12" spans="1:12" ht="26.1" customHeight="1" x14ac:dyDescent="0.15">
      <c r="A12" s="46" t="s">
        <v>173</v>
      </c>
      <c r="B12" s="47" t="s">
        <v>174</v>
      </c>
      <c r="C12" s="39" t="s">
        <v>35</v>
      </c>
      <c r="D12" s="48" t="s">
        <v>175</v>
      </c>
      <c r="E12" s="37" t="s">
        <v>21</v>
      </c>
      <c r="F12" s="40">
        <v>539.62</v>
      </c>
      <c r="G12" s="40">
        <v>539.62</v>
      </c>
      <c r="H12" s="40">
        <v>0</v>
      </c>
      <c r="I12" s="40">
        <v>0</v>
      </c>
      <c r="J12" s="40">
        <v>13.45</v>
      </c>
      <c r="K12" s="37">
        <f t="shared" si="0"/>
        <v>7257.8890000000001</v>
      </c>
      <c r="L12" s="35">
        <f t="shared" si="1"/>
        <v>0</v>
      </c>
    </row>
    <row r="13" spans="1:12" ht="24" customHeight="1" x14ac:dyDescent="0.15">
      <c r="A13" s="28"/>
      <c r="B13" s="93" t="s">
        <v>59</v>
      </c>
      <c r="C13" s="93"/>
      <c r="D13" s="93"/>
      <c r="E13" s="28"/>
      <c r="F13" s="28"/>
      <c r="G13" s="29"/>
      <c r="H13" s="30"/>
      <c r="I13" s="40"/>
      <c r="J13" s="29"/>
      <c r="K13" s="37">
        <f>SUM(K6:K12)</f>
        <v>19693.396499999999</v>
      </c>
      <c r="L13" s="50">
        <f>SUM(L6:L12)</f>
        <v>10778.005999999999</v>
      </c>
    </row>
  </sheetData>
  <mergeCells count="16">
    <mergeCell ref="B13:D13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0" sqref="N10"/>
    </sheetView>
  </sheetViews>
  <sheetFormatPr defaultColWidth="9" defaultRowHeight="14.25" customHeight="1" x14ac:dyDescent="0.15"/>
  <cols>
    <col min="1" max="1" width="7" customWidth="1"/>
    <col min="2" max="2" width="10.25" customWidth="1"/>
    <col min="8" max="8" width="9" style="1" customWidth="1"/>
    <col min="11" max="11" width="11.125" style="2"/>
    <col min="12" max="12" width="11.5"/>
    <col min="14" max="14" width="10.375"/>
  </cols>
  <sheetData>
    <row r="1" spans="1:12" ht="49.5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8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23.85" customHeight="1" x14ac:dyDescent="0.15">
      <c r="A3" s="84" t="s">
        <v>176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2" t="s">
        <v>13</v>
      </c>
      <c r="K4" s="86" t="s">
        <v>14</v>
      </c>
      <c r="L4" s="86"/>
    </row>
    <row r="5" spans="1:12" ht="14.2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2"/>
      <c r="K5" s="32" t="s">
        <v>15</v>
      </c>
      <c r="L5" s="33" t="s">
        <v>16</v>
      </c>
    </row>
    <row r="6" spans="1:12" ht="24" customHeight="1" x14ac:dyDescent="0.15">
      <c r="A6" s="6" t="s">
        <v>177</v>
      </c>
      <c r="B6" s="7" t="s">
        <v>178</v>
      </c>
      <c r="C6" s="8" t="s">
        <v>179</v>
      </c>
      <c r="D6" s="9" t="s">
        <v>3</v>
      </c>
      <c r="E6" s="10" t="s">
        <v>47</v>
      </c>
      <c r="F6" s="11" t="s">
        <v>48</v>
      </c>
      <c r="G6" s="11">
        <v>32500</v>
      </c>
      <c r="H6" s="12">
        <v>32500</v>
      </c>
      <c r="I6" s="11">
        <v>0</v>
      </c>
      <c r="J6" s="11"/>
      <c r="K6" s="34">
        <v>32500</v>
      </c>
      <c r="L6" s="35">
        <v>0</v>
      </c>
    </row>
    <row r="7" spans="1:12" ht="24.95" customHeight="1" x14ac:dyDescent="0.15">
      <c r="A7" s="6" t="s">
        <v>17</v>
      </c>
      <c r="B7" s="7" t="s">
        <v>180</v>
      </c>
      <c r="C7" s="8" t="s">
        <v>181</v>
      </c>
      <c r="D7" s="9" t="s">
        <v>181</v>
      </c>
      <c r="E7" s="10" t="s">
        <v>47</v>
      </c>
      <c r="F7" s="11" t="s">
        <v>48</v>
      </c>
      <c r="G7" s="11">
        <v>77721.87</v>
      </c>
      <c r="H7" s="11">
        <v>220722</v>
      </c>
      <c r="I7" s="11">
        <v>0</v>
      </c>
      <c r="J7" s="11"/>
      <c r="K7" s="10">
        <v>87721.87</v>
      </c>
      <c r="L7" s="36">
        <v>0</v>
      </c>
    </row>
    <row r="8" spans="1:12" ht="24" customHeight="1" x14ac:dyDescent="0.15">
      <c r="A8" s="13" t="s">
        <v>142</v>
      </c>
      <c r="B8" s="14" t="s">
        <v>182</v>
      </c>
      <c r="C8" s="15" t="s">
        <v>183</v>
      </c>
      <c r="D8" s="16" t="s">
        <v>183</v>
      </c>
      <c r="E8" s="17" t="s">
        <v>47</v>
      </c>
      <c r="F8" s="18" t="s">
        <v>48</v>
      </c>
      <c r="G8" s="18">
        <v>30013.55</v>
      </c>
      <c r="H8" s="18">
        <v>178889</v>
      </c>
      <c r="I8" s="18">
        <v>0</v>
      </c>
      <c r="J8" s="18"/>
      <c r="K8" s="10">
        <v>53013.55</v>
      </c>
      <c r="L8" s="36">
        <v>0</v>
      </c>
    </row>
    <row r="9" spans="1:12" ht="18.2" customHeight="1" x14ac:dyDescent="0.15">
      <c r="A9" s="19" t="s">
        <v>167</v>
      </c>
      <c r="B9" s="20" t="s">
        <v>184</v>
      </c>
      <c r="C9" s="21" t="s">
        <v>19</v>
      </c>
      <c r="D9" s="22" t="s">
        <v>185</v>
      </c>
      <c r="E9" s="23" t="s">
        <v>21</v>
      </c>
      <c r="F9" s="24">
        <v>5211.3500000000004</v>
      </c>
      <c r="G9" s="25">
        <v>120</v>
      </c>
      <c r="H9" s="26">
        <v>5211.3500000000004</v>
      </c>
      <c r="I9" s="38"/>
      <c r="J9" s="38">
        <v>38.04</v>
      </c>
      <c r="K9" s="39">
        <f t="shared" ref="K9:K22" si="0">SUM(G9*J9)</f>
        <v>4564.8</v>
      </c>
      <c r="L9" s="28">
        <f t="shared" ref="L9:L22" si="1">I9*J9</f>
        <v>0</v>
      </c>
    </row>
    <row r="10" spans="1:12" ht="18.2" customHeight="1" x14ac:dyDescent="0.15">
      <c r="A10" s="6" t="s">
        <v>186</v>
      </c>
      <c r="B10" s="7" t="s">
        <v>187</v>
      </c>
      <c r="C10" s="8" t="s">
        <v>24</v>
      </c>
      <c r="D10" s="9" t="s">
        <v>83</v>
      </c>
      <c r="E10" s="10" t="s">
        <v>21</v>
      </c>
      <c r="F10" s="11">
        <v>26.27</v>
      </c>
      <c r="G10" s="27">
        <v>2</v>
      </c>
      <c r="H10" s="12">
        <v>26.27</v>
      </c>
      <c r="I10" s="40"/>
      <c r="J10" s="27">
        <v>43.74</v>
      </c>
      <c r="K10" s="39">
        <f t="shared" si="0"/>
        <v>87.48</v>
      </c>
      <c r="L10" s="28">
        <f t="shared" si="1"/>
        <v>0</v>
      </c>
    </row>
    <row r="11" spans="1:12" ht="18.2" customHeight="1" x14ac:dyDescent="0.15">
      <c r="A11" s="6" t="s">
        <v>173</v>
      </c>
      <c r="B11" s="7" t="s">
        <v>188</v>
      </c>
      <c r="C11" s="8" t="s">
        <v>24</v>
      </c>
      <c r="D11" s="9" t="s">
        <v>189</v>
      </c>
      <c r="E11" s="10" t="s">
        <v>21</v>
      </c>
      <c r="F11" s="11">
        <v>16480.29</v>
      </c>
      <c r="G11" s="27">
        <v>1200</v>
      </c>
      <c r="H11" s="12">
        <v>16480.29</v>
      </c>
      <c r="I11" s="40"/>
      <c r="J11" s="27">
        <v>47.19</v>
      </c>
      <c r="K11" s="39">
        <f t="shared" si="0"/>
        <v>56628</v>
      </c>
      <c r="L11" s="28">
        <f t="shared" si="1"/>
        <v>0</v>
      </c>
    </row>
    <row r="12" spans="1:12" ht="18.2" customHeight="1" x14ac:dyDescent="0.15">
      <c r="A12" s="6" t="s">
        <v>190</v>
      </c>
      <c r="B12" s="7" t="s">
        <v>191</v>
      </c>
      <c r="C12" s="8" t="s">
        <v>24</v>
      </c>
      <c r="D12" s="9" t="s">
        <v>192</v>
      </c>
      <c r="E12" s="10" t="s">
        <v>21</v>
      </c>
      <c r="F12" s="11">
        <v>14762.37</v>
      </c>
      <c r="G12" s="27">
        <v>800</v>
      </c>
      <c r="H12" s="12">
        <v>14762.37</v>
      </c>
      <c r="I12" s="40"/>
      <c r="J12" s="27">
        <v>50.64</v>
      </c>
      <c r="K12" s="39">
        <f t="shared" si="0"/>
        <v>40512</v>
      </c>
      <c r="L12" s="28">
        <f t="shared" si="1"/>
        <v>0</v>
      </c>
    </row>
    <row r="13" spans="1:12" ht="18.2" customHeight="1" x14ac:dyDescent="0.15">
      <c r="A13" s="6" t="s">
        <v>86</v>
      </c>
      <c r="B13" s="7" t="s">
        <v>193</v>
      </c>
      <c r="C13" s="8" t="s">
        <v>148</v>
      </c>
      <c r="D13" s="9" t="s">
        <v>194</v>
      </c>
      <c r="E13" s="10" t="s">
        <v>21</v>
      </c>
      <c r="F13" s="11">
        <v>141.19</v>
      </c>
      <c r="G13" s="27">
        <v>14.119</v>
      </c>
      <c r="H13" s="12">
        <v>141.19</v>
      </c>
      <c r="I13" s="40"/>
      <c r="J13" s="27">
        <v>25.39</v>
      </c>
      <c r="K13" s="39">
        <f t="shared" si="0"/>
        <v>358.48140999999998</v>
      </c>
      <c r="L13" s="28">
        <f t="shared" si="1"/>
        <v>0</v>
      </c>
    </row>
    <row r="14" spans="1:12" ht="18.2" customHeight="1" x14ac:dyDescent="0.15">
      <c r="A14" s="6" t="s">
        <v>122</v>
      </c>
      <c r="B14" s="7" t="s">
        <v>195</v>
      </c>
      <c r="C14" s="8" t="s">
        <v>148</v>
      </c>
      <c r="D14" s="9" t="s">
        <v>196</v>
      </c>
      <c r="E14" s="10" t="s">
        <v>21</v>
      </c>
      <c r="F14" s="11">
        <v>132.51</v>
      </c>
      <c r="G14" s="27">
        <v>13.250999999999999</v>
      </c>
      <c r="H14" s="12">
        <v>132.51</v>
      </c>
      <c r="I14" s="40"/>
      <c r="J14" s="27">
        <v>27.37</v>
      </c>
      <c r="K14" s="39">
        <f t="shared" si="0"/>
        <v>362.67986999999999</v>
      </c>
      <c r="L14" s="28">
        <f t="shared" si="1"/>
        <v>0</v>
      </c>
    </row>
    <row r="15" spans="1:12" ht="18.2" customHeight="1" x14ac:dyDescent="0.15">
      <c r="A15" s="6" t="s">
        <v>67</v>
      </c>
      <c r="B15" s="7" t="s">
        <v>197</v>
      </c>
      <c r="C15" s="8" t="s">
        <v>148</v>
      </c>
      <c r="D15" s="9" t="s">
        <v>198</v>
      </c>
      <c r="E15" s="10" t="s">
        <v>21</v>
      </c>
      <c r="F15" s="11">
        <v>22030.42</v>
      </c>
      <c r="G15" s="27">
        <v>1600</v>
      </c>
      <c r="H15" s="12">
        <v>22030.42</v>
      </c>
      <c r="I15" s="40"/>
      <c r="J15" s="27">
        <v>29.35</v>
      </c>
      <c r="K15" s="39">
        <f t="shared" si="0"/>
        <v>46960</v>
      </c>
      <c r="L15" s="28">
        <f t="shared" si="1"/>
        <v>0</v>
      </c>
    </row>
    <row r="16" spans="1:12" ht="18.2" customHeight="1" x14ac:dyDescent="0.15">
      <c r="A16" s="6" t="s">
        <v>199</v>
      </c>
      <c r="B16" s="7" t="s">
        <v>200</v>
      </c>
      <c r="C16" s="8" t="s">
        <v>148</v>
      </c>
      <c r="D16" s="9" t="s">
        <v>201</v>
      </c>
      <c r="E16" s="10" t="s">
        <v>21</v>
      </c>
      <c r="F16" s="11">
        <v>20752.22</v>
      </c>
      <c r="G16" s="27">
        <v>1800</v>
      </c>
      <c r="H16" s="12">
        <v>20752.22</v>
      </c>
      <c r="I16" s="40"/>
      <c r="J16" s="27">
        <v>31.33</v>
      </c>
      <c r="K16" s="39">
        <f t="shared" si="0"/>
        <v>56394</v>
      </c>
      <c r="L16" s="28">
        <f t="shared" si="1"/>
        <v>0</v>
      </c>
    </row>
    <row r="17" spans="1:14" ht="42" customHeight="1" x14ac:dyDescent="0.15">
      <c r="A17" s="6" t="s">
        <v>100</v>
      </c>
      <c r="B17" s="7" t="s">
        <v>202</v>
      </c>
      <c r="C17" s="8" t="s">
        <v>148</v>
      </c>
      <c r="D17" s="9" t="s">
        <v>203</v>
      </c>
      <c r="E17" s="10" t="s">
        <v>21</v>
      </c>
      <c r="F17" s="11">
        <v>654.74</v>
      </c>
      <c r="G17" s="27">
        <v>65.474000000000004</v>
      </c>
      <c r="H17" s="12">
        <v>654.74</v>
      </c>
      <c r="I17" s="40"/>
      <c r="J17" s="27">
        <v>31.33</v>
      </c>
      <c r="K17" s="39">
        <f t="shared" si="0"/>
        <v>2051.30042</v>
      </c>
      <c r="L17" s="28">
        <f t="shared" si="1"/>
        <v>0</v>
      </c>
    </row>
    <row r="18" spans="1:14" ht="18.2" customHeight="1" x14ac:dyDescent="0.15">
      <c r="A18" s="6" t="s">
        <v>29</v>
      </c>
      <c r="B18" s="7" t="s">
        <v>204</v>
      </c>
      <c r="C18" s="8" t="s">
        <v>88</v>
      </c>
      <c r="D18" s="9" t="s">
        <v>205</v>
      </c>
      <c r="E18" s="10" t="s">
        <v>21</v>
      </c>
      <c r="F18" s="11">
        <v>126.93</v>
      </c>
      <c r="G18" s="27">
        <v>12</v>
      </c>
      <c r="H18" s="12">
        <v>126.93</v>
      </c>
      <c r="I18" s="40"/>
      <c r="J18" s="27">
        <v>31.86</v>
      </c>
      <c r="K18" s="39">
        <f t="shared" si="0"/>
        <v>382.32</v>
      </c>
      <c r="L18" s="28">
        <f t="shared" si="1"/>
        <v>0</v>
      </c>
    </row>
    <row r="19" spans="1:14" ht="18.2" customHeight="1" x14ac:dyDescent="0.15">
      <c r="A19" s="6" t="s">
        <v>155</v>
      </c>
      <c r="B19" s="7" t="s">
        <v>206</v>
      </c>
      <c r="C19" s="8" t="s">
        <v>88</v>
      </c>
      <c r="D19" s="9" t="s">
        <v>120</v>
      </c>
      <c r="E19" s="10" t="s">
        <v>21</v>
      </c>
      <c r="F19" s="11">
        <v>19140.650000000001</v>
      </c>
      <c r="G19" s="27">
        <v>1500</v>
      </c>
      <c r="H19" s="12">
        <v>19140.650000000001</v>
      </c>
      <c r="I19" s="40"/>
      <c r="J19" s="27">
        <v>34.979999999999997</v>
      </c>
      <c r="K19" s="39">
        <f t="shared" si="0"/>
        <v>52469.999999999993</v>
      </c>
      <c r="L19" s="28">
        <f t="shared" si="1"/>
        <v>0</v>
      </c>
    </row>
    <row r="20" spans="1:14" ht="18.2" customHeight="1" x14ac:dyDescent="0.15">
      <c r="A20" s="6" t="s">
        <v>158</v>
      </c>
      <c r="B20" s="7" t="s">
        <v>207</v>
      </c>
      <c r="C20" s="8" t="s">
        <v>88</v>
      </c>
      <c r="D20" s="9" t="s">
        <v>208</v>
      </c>
      <c r="E20" s="10" t="s">
        <v>21</v>
      </c>
      <c r="F20" s="11">
        <v>12376.1</v>
      </c>
      <c r="G20" s="27">
        <v>900</v>
      </c>
      <c r="H20" s="12">
        <v>12376.1</v>
      </c>
      <c r="I20" s="40"/>
      <c r="J20" s="27">
        <v>38.119999999999997</v>
      </c>
      <c r="K20" s="39">
        <f t="shared" si="0"/>
        <v>34308</v>
      </c>
      <c r="L20" s="28">
        <f t="shared" si="1"/>
        <v>0</v>
      </c>
    </row>
    <row r="21" spans="1:14" ht="32.1" customHeight="1" x14ac:dyDescent="0.15">
      <c r="A21" s="6" t="s">
        <v>209</v>
      </c>
      <c r="B21" s="7" t="s">
        <v>210</v>
      </c>
      <c r="C21" s="8" t="s">
        <v>88</v>
      </c>
      <c r="D21" s="9" t="s">
        <v>211</v>
      </c>
      <c r="E21" s="10" t="s">
        <v>21</v>
      </c>
      <c r="F21" s="11">
        <v>105.84</v>
      </c>
      <c r="G21" s="27">
        <v>10.584</v>
      </c>
      <c r="H21" s="12">
        <v>105.84</v>
      </c>
      <c r="I21" s="40"/>
      <c r="J21" s="27">
        <v>38.119999999999997</v>
      </c>
      <c r="K21" s="39">
        <f t="shared" si="0"/>
        <v>403.46207999999996</v>
      </c>
      <c r="L21" s="28">
        <f t="shared" si="1"/>
        <v>0</v>
      </c>
    </row>
    <row r="22" spans="1:14" ht="30" customHeight="1" x14ac:dyDescent="0.15">
      <c r="A22" s="6" t="s">
        <v>55</v>
      </c>
      <c r="B22" s="7" t="s">
        <v>212</v>
      </c>
      <c r="C22" s="8" t="s">
        <v>213</v>
      </c>
      <c r="D22" s="9" t="s">
        <v>214</v>
      </c>
      <c r="E22" s="10" t="s">
        <v>21</v>
      </c>
      <c r="F22" s="11">
        <v>39723.11</v>
      </c>
      <c r="G22" s="11">
        <v>16000</v>
      </c>
      <c r="H22" s="11">
        <v>23723.11</v>
      </c>
      <c r="I22" s="11">
        <v>6000</v>
      </c>
      <c r="J22" s="11">
        <v>21.32</v>
      </c>
      <c r="K22" s="37">
        <f t="shared" si="0"/>
        <v>341120</v>
      </c>
      <c r="L22" s="28">
        <f t="shared" si="1"/>
        <v>127920</v>
      </c>
      <c r="N22">
        <f>H22+I22</f>
        <v>29723.11</v>
      </c>
    </row>
    <row r="23" spans="1:14" ht="30" customHeight="1" x14ac:dyDescent="0.15">
      <c r="A23" s="6" t="s">
        <v>57</v>
      </c>
      <c r="B23" s="7" t="s">
        <v>215</v>
      </c>
      <c r="C23" s="8" t="s">
        <v>216</v>
      </c>
      <c r="D23" s="9" t="s">
        <v>217</v>
      </c>
      <c r="E23" s="10" t="s">
        <v>47</v>
      </c>
      <c r="F23" s="11" t="s">
        <v>48</v>
      </c>
      <c r="G23" s="11">
        <v>300000</v>
      </c>
      <c r="H23" s="11">
        <v>397487</v>
      </c>
      <c r="I23" s="11">
        <v>0</v>
      </c>
      <c r="J23" s="11">
        <v>647486.68999999994</v>
      </c>
      <c r="K23" s="34">
        <v>300000</v>
      </c>
      <c r="L23" s="28">
        <v>49999.69</v>
      </c>
      <c r="N23">
        <f>H23+L23</f>
        <v>447486.69</v>
      </c>
    </row>
    <row r="24" spans="1:14" ht="30" customHeight="1" x14ac:dyDescent="0.15">
      <c r="A24" s="28"/>
      <c r="B24" s="93" t="s">
        <v>59</v>
      </c>
      <c r="C24" s="93"/>
      <c r="D24" s="93"/>
      <c r="E24" s="28"/>
      <c r="F24" s="28"/>
      <c r="G24" s="29"/>
      <c r="H24" s="30"/>
      <c r="I24" s="28"/>
      <c r="J24" s="28"/>
      <c r="K24" s="41">
        <f>SUM(K6:K23)</f>
        <v>1109837.9437799999</v>
      </c>
      <c r="L24" s="42">
        <f>SUM(L6:L23)</f>
        <v>177919.69</v>
      </c>
    </row>
    <row r="26" spans="1:14" ht="14.25" customHeight="1" x14ac:dyDescent="0.15">
      <c r="B26" t="s">
        <v>60</v>
      </c>
      <c r="E26" t="s">
        <v>61</v>
      </c>
      <c r="I26" s="43" t="s">
        <v>62</v>
      </c>
      <c r="K26" s="2" t="s">
        <v>61</v>
      </c>
    </row>
  </sheetData>
  <mergeCells count="16">
    <mergeCell ref="B24:D24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3#病房楼</vt:lpstr>
      <vt:lpstr>2#病房楼</vt:lpstr>
      <vt:lpstr>1#病房楼</vt:lpstr>
      <vt:lpstr>行政科研楼</vt:lpstr>
      <vt:lpstr>门诊医技楼</vt:lpstr>
      <vt:lpstr>发热门诊楼</vt:lpstr>
      <vt:lpstr>后勤服务楼</vt:lpstr>
      <vt:lpstr>高压氧仓楼</vt:lpstr>
      <vt:lpstr>地下室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dcterms:created xsi:type="dcterms:W3CDTF">2014-11-13T06:01:00Z</dcterms:created>
  <dcterms:modified xsi:type="dcterms:W3CDTF">2016-09-02T03:19:21Z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