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<sst xmlns="http://schemas.openxmlformats.org/spreadsheetml/2006/main" count="110" uniqueCount="83">
  <si>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v2021.01</t>
    </r>
  </si>
  <si>
    <t>区域</t>
  </si>
  <si>
    <t>西北</t>
  </si>
  <si>
    <t>城市经理</t>
  </si>
  <si>
    <t>于洋</t>
  </si>
  <si>
    <t>大区经理</t>
  </si>
  <si>
    <t>日期</t>
  </si>
  <si>
    <t>2021.1.10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</si>
  <si>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</si>
  <si>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</si>
  <si>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</si>
  <si>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</si>
  <si>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</si>
  <si>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</si>
  <si>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</si>
  <si>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</si>
  <si>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</si>
  <si>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</si>
  <si>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</si>
  <si>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</si>
  <si>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</si>
  <si>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8年陈皮酱香酒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</si>
  <si>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</si>
  <si>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</si>
  <si>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</si>
  <si>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</si>
  <si>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</si>
  <si>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</si>
  <si>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</si>
  <si>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</si>
  <si>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</si>
  <si>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</si>
  <si>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</si>
  <si>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</si>
  <si>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</si>
  <si>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贾义强</t>
  </si>
  <si>
    <t>10年陈皮酱香酒</t>
  </si>
  <si>
    <t>西南</t>
  </si>
  <si>
    <t>谢法伟</t>
  </si>
  <si>
    <t>10年陈皮酱香酒(光瓶)</t>
  </si>
  <si>
    <t>特通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</si>
  <si>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</si>
  <si>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</si>
  <si>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</si>
  <si>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</si>
  <si>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</si>
  <si>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</si>
  <si>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</si>
  <si>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</si>
  <si>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</si>
  <si>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</si>
  <si>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</si>
  <si>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</si>
  <si>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</si>
  <si>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</si>
  <si>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</si>
  <si>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</si>
  <si>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</si>
  <si>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</si>
  <si>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</si>
  <si>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</si>
  <si>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</si>
  <si>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</si>
  <si>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</si>
  <si>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</si>
  <si>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</si>
  <si>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</si>
  <si>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</si>
  <si>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</si>
  <si>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</si>
  <si>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</si>
  <si>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</si>
  <si>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</si>
  <si>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</si>
  <si>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</si>
  <si>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罗琳，13659927008</t>
  </si>
  <si>
    <t>收 货 地 址</t>
  </si>
  <si>
    <t>新疆乌鲁木齐市沙依巴克区炉院街364号至懿茶庄</t>
  </si>
  <si>
    <t>订 货 单 位</t>
  </si>
  <si>
    <t>罗琳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</si>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</sst>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-804]General"/>
    <numFmt numFmtId="177" formatCode="0_ "/>
    <numFmt numFmtId="178" formatCode="yyyy/m/d;@"/>
    <numFmt numFmtId="179" formatCode="0.00_ "/>
    <numFmt numFmtId="180" formatCode="0.0_ "/>
    <numFmt numFmtId="181" formatCode="0.0&quot;件&quot;"/>
  </numFmts>
  <fonts count="41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4" borderId="7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27" borderId="12" applyNumberFormat="0" applyAlignment="0" applyProtection="0">
      <alignment vertical="center"/>
    </xf>
    <xf numFmtId="0" fontId="30" fillId="27" borderId="9" applyNumberFormat="0" applyAlignment="0" applyProtection="0">
      <alignment vertical="center"/>
    </xf>
    <xf numFmtId="0" fontId="27" fillId="21" borderId="10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right" vertical="center"/>
    </xf>
    <xf numFmtId="180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0" fontId="15" fillId="0" borderId="1" xfId="0" applyNumberFormat="1" applyFont="1" applyBorder="1" applyAlignment="1">
      <alignment horizontal="right" vertical="center"/>
    </xf>
    <xf numFmtId="181" fontId="16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zoomScale="82" zoomScaleNormal="82" workbookViewId="0">
      <selection activeCell="C34" sqref="C34:K34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贾义强</v>
      </c>
      <c r="J2" s="7" t="s">
        <v>6</v>
      </c>
      <c r="K2" s="29" t="s">
        <v>7</v>
      </c>
      <c r="Q2" s="41" t="s">
        <v>8</v>
      </c>
      <c r="R2" s="3" t="s">
        <v>9</v>
      </c>
      <c r="S2" s="42">
        <v>298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1" t="s">
        <v>18</v>
      </c>
      <c r="R3" s="3" t="s">
        <v>9</v>
      </c>
      <c r="S3" s="42">
        <v>798</v>
      </c>
      <c r="U3" s="3" t="s">
        <v>19</v>
      </c>
      <c r="V3" s="3" t="s">
        <v>20</v>
      </c>
    </row>
    <row r="4" ht="20" customHeight="1" spans="1:22">
      <c r="A4" s="11">
        <f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120</v>
      </c>
      <c r="I4" s="30">
        <f t="shared" ref="I4:I12" si="0">IF(G4="","",G4*H4)</f>
        <v>10560</v>
      </c>
      <c r="J4" s="31">
        <f>H4/6</f>
        <v>20</v>
      </c>
      <c r="K4" s="12"/>
      <c r="Q4" s="41" t="s">
        <v>22</v>
      </c>
      <c r="R4" s="3" t="s">
        <v>9</v>
      </c>
      <c r="S4" s="42">
        <v>298</v>
      </c>
      <c r="U4" s="3" t="s">
        <v>23</v>
      </c>
      <c r="V4" s="3" t="s">
        <v>24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25</v>
      </c>
      <c r="R5" s="3" t="s">
        <v>9</v>
      </c>
      <c r="S5" s="42">
        <v>398</v>
      </c>
      <c r="U5" s="3" t="s">
        <v>26</v>
      </c>
      <c r="V5" s="3" t="s">
        <v>27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28</v>
      </c>
      <c r="R6" s="3" t="s">
        <v>9</v>
      </c>
      <c r="S6" s="42">
        <v>378</v>
      </c>
      <c r="U6" s="3" t="s">
        <v>29</v>
      </c>
      <c r="V6" s="3" t="s">
        <v>30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31</v>
      </c>
      <c r="R7" s="3" t="s">
        <v>9</v>
      </c>
      <c r="S7" s="42">
        <v>198</v>
      </c>
      <c r="U7" s="3" t="s">
        <v>32</v>
      </c>
      <c r="V7" s="3" t="s">
        <v>33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34</v>
      </c>
      <c r="R8" s="3" t="s">
        <v>9</v>
      </c>
      <c r="S8" s="42">
        <v>185</v>
      </c>
      <c r="U8" s="3" t="s">
        <v>2</v>
      </c>
      <c r="V8" s="3" t="s">
        <v>35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9</v>
      </c>
      <c r="S9" s="42">
        <v>138</v>
      </c>
      <c r="U9" s="3" t="s">
        <v>37</v>
      </c>
      <c r="V9" s="3" t="s">
        <v>38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9</v>
      </c>
      <c r="S10" s="42">
        <v>123</v>
      </c>
      <c r="U10" s="3" t="s">
        <v>40</v>
      </c>
      <c r="V10" s="3" t="s">
        <v>38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21</v>
      </c>
      <c r="R11" s="3" t="s">
        <v>9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9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9</v>
      </c>
      <c r="S14" s="42">
        <v>88</v>
      </c>
      <c r="U14" s="3" t="s">
        <v>52</v>
      </c>
      <c r="V14" s="3" t="s">
        <v>20</v>
      </c>
    </row>
    <row r="15" ht="20" customHeight="1" spans="1:19">
      <c r="A15" s="11" t="s">
        <v>53</v>
      </c>
      <c r="B15" s="15">
        <f>I15</f>
        <v>10560</v>
      </c>
      <c r="C15" s="15"/>
      <c r="D15" s="15"/>
      <c r="E15" s="15"/>
      <c r="F15" s="15"/>
      <c r="G15" s="15"/>
      <c r="H15" s="15"/>
      <c r="I15" s="30">
        <f>SUM(I4:I14)</f>
        <v>10560</v>
      </c>
      <c r="J15" s="32">
        <f>SUM(J4:J14)</f>
        <v>20</v>
      </c>
      <c r="K15" s="12"/>
      <c r="Q15" s="44" t="s">
        <v>54</v>
      </c>
      <c r="R15" s="3" t="s">
        <v>9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9</v>
      </c>
      <c r="S16" s="42">
        <v>35</v>
      </c>
    </row>
    <row r="17" ht="17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4"/>
      <c r="R17" s="3"/>
      <c r="S17" s="42"/>
    </row>
    <row r="18" ht="20" customHeight="1" spans="1:11">
      <c r="A18" s="11" t="str">
        <f>IF(B18="","",ROW(A1))</f>
        <v/>
      </c>
      <c r="B18" s="12"/>
      <c r="C18" s="12"/>
      <c r="D18" s="12"/>
      <c r="E18" s="11" t="str">
        <f t="shared" ref="E18:E28" si="6">IF(B18="","",INDEX($Q:$R,MATCH(B18,$Q:$Q,),2))</f>
        <v/>
      </c>
      <c r="F18" s="11"/>
      <c r="G18" s="13" t="str">
        <f t="shared" ref="G18:G28" si="7">IF(B18="","",INDEX($Q:$S,MATCH(B18,$Q:$Q,),3))</f>
        <v/>
      </c>
      <c r="H18" s="14"/>
      <c r="I18" s="30" t="str">
        <f t="shared" si="5"/>
        <v/>
      </c>
      <c r="J18" s="32">
        <f t="shared" ref="J18:J25" si="8">H18/6</f>
        <v>0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0</v>
      </c>
      <c r="C28" s="15"/>
      <c r="D28" s="15"/>
      <c r="E28" s="15"/>
      <c r="F28" s="15"/>
      <c r="G28" s="15"/>
      <c r="H28" s="15"/>
      <c r="I28" s="30">
        <f>SUM(I18:I27)</f>
        <v>0</v>
      </c>
      <c r="J28" s="32">
        <f>SUM(J18:J27)</f>
        <v>0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20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20</v>
      </c>
      <c r="I32" s="11" t="s">
        <v>73</v>
      </c>
      <c r="J32" s="37">
        <f>SUMIF($B$4:$B$27,Q2,$J$4:$J$27)</f>
        <v>0</v>
      </c>
      <c r="K32" s="38"/>
      <c r="U32" s="3"/>
      <c r="V32" s="3"/>
    </row>
    <row r="33" s="1" customFormat="1" ht="20" customHeight="1" spans="1:22">
      <c r="A33" s="7" t="s">
        <v>74</v>
      </c>
      <c r="B33" s="7"/>
      <c r="C33" s="23" t="s">
        <v>75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76</v>
      </c>
      <c r="B34" s="7"/>
      <c r="C34" s="23" t="s">
        <v>77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78</v>
      </c>
      <c r="B35" s="7"/>
      <c r="C35" s="23" t="s">
        <v>79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80</v>
      </c>
      <c r="B36" s="24"/>
      <c r="C36" s="25"/>
      <c r="D36" s="25"/>
      <c r="E36" s="26"/>
      <c r="F36" s="24" t="s">
        <v>81</v>
      </c>
      <c r="G36" s="24"/>
      <c r="H36" s="27"/>
      <c r="I36" s="27"/>
      <c r="J36" s="39" t="s">
        <v>82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4" stopIfTrue="1" operator="greaterThan">
      <formula>0.2</formula>
    </cfRule>
    <cfRule type="cellIs" dxfId="0" priority="13" operator="greaterThan">
      <formula>0.2</formula>
    </cfRule>
    <cfRule type="cellIs" dxfId="1" priority="12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2020-09-27T00:48:00Z</dcterms:created>
  <dcterms:modified xsi:type="dcterms:W3CDTF">2021-01-11T05:29:58Z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