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<sst xmlns="http://schemas.openxmlformats.org/spreadsheetml/2006/main" count="111" uniqueCount="83">
  <si>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</si>
  <si>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</si>
  <si>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西北</t>
  </si>
  <si>
    <t>城市经理</t>
  </si>
  <si>
    <t>贾震莉</t>
  </si>
  <si>
    <t>大区经理</t>
  </si>
  <si>
    <t>日期</t>
  </si>
  <si>
    <t>2021.1.15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</si>
  <si>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</si>
  <si>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</si>
  <si>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</si>
  <si>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</si>
  <si>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</si>
  <si>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</si>
  <si>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</si>
  <si>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</si>
  <si>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</si>
  <si>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</si>
  <si>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</si>
  <si>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</si>
  <si>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</si>
  <si>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</si>
  <si>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</si>
  <si>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</si>
  <si>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</si>
  <si>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</si>
  <si>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</si>
  <si>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</si>
  <si>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</si>
  <si>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</si>
  <si>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</si>
  <si>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</si>
  <si>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</si>
  <si>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</si>
  <si>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</si>
  <si>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</si>
  <si>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</si>
  <si>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</si>
  <si>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</si>
  <si>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</si>
  <si>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</si>
  <si>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</si>
  <si>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</si>
  <si>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</si>
  <si>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</si>
  <si>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</si>
  <si>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</si>
  <si>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30年陈皮酱香酒100ml小酒</t>
  </si>
  <si>
    <t>印象小酒(100ml*5/盒)</t>
  </si>
  <si>
    <t>盒</t>
  </si>
  <si>
    <t>潮汕</t>
  </si>
  <si>
    <t>黄娟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</si>
  <si>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</si>
  <si>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</si>
  <si>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</si>
  <si>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</si>
  <si>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</si>
  <si>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</si>
  <si>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</si>
  <si>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</si>
  <si>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</si>
  <si>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</si>
  <si>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</si>
  <si>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</si>
  <si>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</si>
  <si>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</si>
  <si>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</si>
  <si>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</si>
  <si>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</si>
  <si>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</si>
  <si>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</si>
  <si>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</si>
  <si>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</si>
  <si>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</si>
  <si>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</si>
  <si>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马芳芳/15389092233</t>
  </si>
  <si>
    <t>收 货 地 址</t>
  </si>
  <si>
    <t>西安市高新区科技路亚美大厦一层侨宝陈皮陕西旗舰店</t>
  </si>
  <si>
    <t>订 货 单 位</t>
  </si>
  <si>
    <t>陕西茗睿致和商贸有限责任公司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</si>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</sst>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2" fillId="27" borderId="13" applyNumberFormat="0" applyAlignment="0" applyProtection="0">
      <alignment vertical="center"/>
    </xf>
    <xf numFmtId="0" fontId="33" fillId="27" borderId="9" applyNumberFormat="0" applyAlignment="0" applyProtection="0">
      <alignment vertical="center"/>
    </xf>
    <xf numFmtId="0" fontId="34" fillId="29" borderId="14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 t="str">
        <f>IF(B4="","",ROW(A1))</f>
        <v/>
      </c>
      <c r="B4" s="12"/>
      <c r="C4" s="12"/>
      <c r="D4" s="12"/>
      <c r="E4" s="11" t="str">
        <f>IF(B4="","",INDEX($Q:$R,MATCH(B4,$Q:$Q,),2))</f>
        <v/>
      </c>
      <c r="F4" s="11"/>
      <c r="G4" s="13" t="str">
        <f>IF(B4="","",INDEX($Q:$S,MATCH(B4,$Q:$Q,),3))</f>
        <v/>
      </c>
      <c r="H4" s="14"/>
      <c r="I4" s="30" t="str">
        <f t="shared" ref="I4:I12" si="0">IF(G4="","",G4*H4)</f>
        <v/>
      </c>
      <c r="J4" s="31">
        <f>H4/6</f>
        <v>0</v>
      </c>
      <c r="K4" s="12"/>
      <c r="Q4" s="41" t="s">
        <v>21</v>
      </c>
      <c r="R4" s="3" t="s">
        <v>9</v>
      </c>
      <c r="S4" s="42">
        <v>298</v>
      </c>
      <c r="U4" s="3" t="s">
        <v>22</v>
      </c>
      <c r="V4" s="3" t="s">
        <v>23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9</v>
      </c>
      <c r="S5" s="42">
        <v>398</v>
      </c>
      <c r="U5" s="3" t="s">
        <v>25</v>
      </c>
      <c r="V5" s="3" t="s">
        <v>26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9</v>
      </c>
      <c r="S6" s="42">
        <v>378</v>
      </c>
      <c r="U6" s="3" t="s">
        <v>28</v>
      </c>
      <c r="V6" s="3" t="s">
        <v>29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9</v>
      </c>
      <c r="S7" s="42">
        <v>198</v>
      </c>
      <c r="U7" s="3" t="s">
        <v>31</v>
      </c>
      <c r="V7" s="3" t="s">
        <v>32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9</v>
      </c>
      <c r="S8" s="42">
        <v>185</v>
      </c>
      <c r="U8" s="3" t="s">
        <v>2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 t="s">
        <v>47</v>
      </c>
      <c r="C13" s="12"/>
      <c r="D13" s="12"/>
      <c r="E13" s="11" t="str">
        <f t="shared" si="2"/>
        <v>瓶</v>
      </c>
      <c r="F13" s="11"/>
      <c r="G13" s="13">
        <f t="shared" si="4"/>
        <v>88</v>
      </c>
      <c r="H13" s="14">
        <v>2200</v>
      </c>
      <c r="I13" s="30">
        <f t="shared" ref="I13:I28" si="5">IF(G13="","",G13*H13)</f>
        <v>193600</v>
      </c>
      <c r="J13" s="32">
        <f>H13/20</f>
        <v>110</v>
      </c>
      <c r="K13" s="12"/>
      <c r="Q13" s="43" t="s">
        <v>48</v>
      </c>
      <c r="R13" s="3" t="s">
        <v>49</v>
      </c>
      <c r="S13" s="42">
        <v>158</v>
      </c>
      <c r="U13" s="3" t="s">
        <v>50</v>
      </c>
      <c r="V13" s="3" t="s">
        <v>51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47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193600</v>
      </c>
      <c r="C15" s="15"/>
      <c r="D15" s="15"/>
      <c r="E15" s="15"/>
      <c r="F15" s="15"/>
      <c r="G15" s="15"/>
      <c r="H15" s="15"/>
      <c r="I15" s="30">
        <f>SUM(I4:I14)</f>
        <v>193600</v>
      </c>
      <c r="J15" s="32">
        <f>SUM(J4:J14)</f>
        <v>110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18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798</v>
      </c>
      <c r="H18" s="14">
        <v>48</v>
      </c>
      <c r="I18" s="30">
        <f t="shared" si="5"/>
        <v>38304</v>
      </c>
      <c r="J18" s="32">
        <f t="shared" ref="J18:J25" si="8">H18/6</f>
        <v>8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38304</v>
      </c>
      <c r="C28" s="15"/>
      <c r="D28" s="15"/>
      <c r="E28" s="15"/>
      <c r="F28" s="15"/>
      <c r="G28" s="15"/>
      <c r="H28" s="15"/>
      <c r="I28" s="30">
        <f>SUM(I18:I27)</f>
        <v>38304</v>
      </c>
      <c r="J28" s="32">
        <f>SUM(J18:J27)</f>
        <v>8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0.197851239669421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118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110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8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 t="s">
        <v>73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2021-01-15T08:16:56Z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