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2021年1月7日
输入： 1-7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<sst xmlns="http://schemas.openxmlformats.org/spreadsheetml/2006/main" count="117" uniqueCount="84">
  <si>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499984740745262"/>
        <rFont val="宋体"/>
        <charset val="134"/>
        <scheme val="minor"/>
      </rPr>
      <t>v2021.01</t>
    </r>
  </si>
  <si>
    <t>区域</t>
  </si>
  <si>
    <t>华中</t>
  </si>
  <si>
    <t>城市经理</t>
  </si>
  <si>
    <t>巫莉娟</t>
  </si>
  <si>
    <t>大区经理</t>
  </si>
  <si>
    <t>日期</t>
  </si>
  <si>
    <t>2021.1.8</t>
  </si>
  <si>
    <t>20年陈皮酱香酒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</si>
  <si>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</si>
  <si>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</si>
  <si>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</si>
  <si>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</si>
  <si>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</si>
  <si>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</si>
  <si>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</si>
  <si>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</si>
  <si>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</si>
  <si>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</si>
  <si>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大客户</t>
  </si>
  <si>
    <t>郭恒春</t>
  </si>
  <si>
    <t>15年陈皮酱香酒</t>
  </si>
  <si>
    <t>牛年生肖纪念酒</t>
  </si>
  <si>
    <t>华北</t>
  </si>
  <si>
    <t>宋志刚</t>
  </si>
  <si>
    <t>30年陈皮酱香酒</t>
  </si>
  <si>
    <t>王鼎</t>
  </si>
  <si>
    <t>30年陈皮酱香酒(光瓶)</t>
  </si>
  <si>
    <t>华东</t>
  </si>
  <si>
    <t>张颖毅</t>
  </si>
  <si>
    <t>东北</t>
  </si>
  <si>
    <t>胡悦</t>
  </si>
  <si>
    <t>15年陈皮酱香酒(光瓶)</t>
  </si>
  <si>
    <t>西北</t>
  </si>
  <si>
    <t>贾义强</t>
  </si>
  <si>
    <t>10年陈皮酱香酒</t>
  </si>
  <si>
    <t>西南</t>
  </si>
  <si>
    <t>谢法伟</t>
  </si>
  <si>
    <t>10年陈皮酱香酒(光瓶)</t>
  </si>
  <si>
    <t>特通</t>
  </si>
  <si>
    <t>8年陈皮酱香酒</t>
  </si>
  <si>
    <t>华南</t>
  </si>
  <si>
    <t>黄钊鸿</t>
  </si>
  <si>
    <t>小酒</t>
  </si>
  <si>
    <t>5年陈皮酱香酒(光瓶)</t>
  </si>
  <si>
    <t>鲁东</t>
  </si>
  <si>
    <t>王占刚</t>
  </si>
  <si>
    <t>印象小酒(100ml*5/盒)</t>
  </si>
  <si>
    <t>盒</t>
  </si>
  <si>
    <t>潮汕</t>
  </si>
  <si>
    <t>黄娟</t>
  </si>
  <si>
    <t>30年陈皮酱香酒100ml小酒</t>
  </si>
  <si>
    <t>市场</t>
  </si>
  <si>
    <t>合计</t>
  </si>
  <si>
    <t>15年陈皮酱香酒100ml小酒</t>
  </si>
  <si>
    <t>优惠政策置换产品</t>
  </si>
  <si>
    <t>10年陈皮酱香酒100ml小酒</t>
  </si>
  <si>
    <t/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</si>
  <si>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</si>
  <si>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</si>
  <si>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</si>
  <si>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</si>
  <si>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</si>
  <si>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</si>
  <si>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</si>
  <si>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</si>
  <si>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</si>
  <si>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</si>
  <si>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</si>
  <si>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</si>
  <si>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</si>
  <si>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</si>
  <si>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</si>
  <si>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</si>
  <si>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20年盒装</t>
  </si>
  <si>
    <t>收货人/电话</t>
  </si>
  <si>
    <t>任秋军   13607306909</t>
  </si>
  <si>
    <t>收 货 地 址</t>
  </si>
  <si>
    <t>湖南省岳阳市南湖新区湖滨大道1号茶博城c130-131号</t>
  </si>
  <si>
    <t>订 货 单 位</t>
  </si>
  <si>
    <t>湖南侨宝商贸有限公司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</si>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</sst>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[DBNum2][$-804]General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_ "/>
    <numFmt numFmtId="179" formatCode="0.00_ "/>
    <numFmt numFmtId="180" formatCode="yyyy/m/d;@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9"/>
      <color theme="0" tint="-0.499984740745262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9" borderId="12" applyNumberFormat="0" applyFon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14" borderId="13" applyNumberFormat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right" vertical="center"/>
    </xf>
    <xf numFmtId="178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8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8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3" workbookViewId="0">
      <selection activeCell="C35" sqref="C35:K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王鼎</v>
      </c>
      <c r="J2" s="7" t="s">
        <v>6</v>
      </c>
      <c r="K2" s="29" t="s">
        <v>7</v>
      </c>
      <c r="Q2" s="41" t="s">
        <v>8</v>
      </c>
      <c r="R2" s="3" t="s">
        <v>9</v>
      </c>
      <c r="S2" s="42">
        <v>298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1" t="s">
        <v>18</v>
      </c>
      <c r="R3" s="3" t="s">
        <v>9</v>
      </c>
      <c r="S3" s="42">
        <v>798</v>
      </c>
      <c r="U3" s="3" t="s">
        <v>19</v>
      </c>
      <c r="V3" s="3" t="s">
        <v>20</v>
      </c>
    </row>
    <row r="4" ht="20.1" customHeight="1" spans="1:22">
      <c r="A4" s="11">
        <f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</v>
      </c>
      <c r="I4" s="30">
        <f t="shared" ref="I4:I12" si="0">IF(G4="","",G4*H4)</f>
        <v>11880</v>
      </c>
      <c r="J4" s="31">
        <f>H4/6</f>
        <v>10</v>
      </c>
      <c r="K4" s="12"/>
      <c r="Q4" s="41" t="s">
        <v>22</v>
      </c>
      <c r="R4" s="3" t="s">
        <v>9</v>
      </c>
      <c r="S4" s="42">
        <v>298</v>
      </c>
      <c r="U4" s="3" t="s">
        <v>23</v>
      </c>
      <c r="V4" s="3" t="s">
        <v>24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25</v>
      </c>
      <c r="R5" s="3" t="s">
        <v>9</v>
      </c>
      <c r="S5" s="42">
        <v>398</v>
      </c>
      <c r="U5" s="3" t="s">
        <v>2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9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21</v>
      </c>
      <c r="R7" s="3" t="s">
        <v>9</v>
      </c>
      <c r="S7" s="42">
        <v>198</v>
      </c>
      <c r="U7" s="3" t="s">
        <v>30</v>
      </c>
      <c r="V7" s="3" t="s">
        <v>31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32</v>
      </c>
      <c r="R8" s="3" t="s">
        <v>9</v>
      </c>
      <c r="S8" s="42">
        <v>185</v>
      </c>
      <c r="U8" s="3" t="s">
        <v>33</v>
      </c>
      <c r="V8" s="3" t="s">
        <v>34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35</v>
      </c>
      <c r="R9" s="3" t="s">
        <v>9</v>
      </c>
      <c r="S9" s="42">
        <v>138</v>
      </c>
      <c r="U9" s="3" t="s">
        <v>36</v>
      </c>
      <c r="V9" s="3" t="s">
        <v>37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38</v>
      </c>
      <c r="R10" s="3" t="s">
        <v>9</v>
      </c>
      <c r="S10" s="42">
        <v>123</v>
      </c>
      <c r="U10" s="3" t="s">
        <v>39</v>
      </c>
      <c r="V10" s="3" t="s">
        <v>37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9</v>
      </c>
      <c r="S11" s="42">
        <v>88</v>
      </c>
      <c r="U11" s="3" t="s">
        <v>41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9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9</v>
      </c>
      <c r="S14" s="42">
        <v>88</v>
      </c>
      <c r="U14" s="3" t="s">
        <v>52</v>
      </c>
      <c r="V14" s="3" t="s">
        <v>20</v>
      </c>
    </row>
    <row r="15" ht="20.1" customHeight="1" spans="1:19">
      <c r="A15" s="11" t="s">
        <v>53</v>
      </c>
      <c r="B15" s="15">
        <f>I15</f>
        <v>11880</v>
      </c>
      <c r="C15" s="15"/>
      <c r="D15" s="15"/>
      <c r="E15" s="15"/>
      <c r="F15" s="15"/>
      <c r="G15" s="15"/>
      <c r="H15" s="15"/>
      <c r="I15" s="30">
        <f>SUM(I4:I14)</f>
        <v>11880</v>
      </c>
      <c r="J15" s="32">
        <f>SUM(J4:J14)</f>
        <v>10</v>
      </c>
      <c r="K15" s="12"/>
      <c r="Q15" s="44" t="s">
        <v>54</v>
      </c>
      <c r="R15" s="3" t="s">
        <v>9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9</v>
      </c>
      <c r="S16" s="42">
        <v>35</v>
      </c>
    </row>
    <row r="17" ht="17.1" customHeight="1" spans="1:19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8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v>298</v>
      </c>
      <c r="H18" s="14">
        <v>8</v>
      </c>
      <c r="I18" s="30">
        <v>2384</v>
      </c>
      <c r="J18" s="32">
        <f t="shared" ref="J18:J24" si="7">H18/6</f>
        <v>1.33333333333333</v>
      </c>
      <c r="K18" s="12"/>
    </row>
    <row r="19" ht="20.1" customHeight="1" spans="1:11">
      <c r="A19" s="11" t="str">
        <f t="shared" ref="A19:A24" si="8">IF(B19="","",ROW(A2))</f>
        <v/>
      </c>
      <c r="B19" s="12"/>
      <c r="C19" s="12"/>
      <c r="D19" s="12"/>
      <c r="E19" s="11" t="str">
        <f t="shared" si="6"/>
        <v/>
      </c>
      <c r="F19" s="11"/>
      <c r="G19" t="s">
        <v>57</v>
      </c>
      <c r="H19" s="14"/>
      <c r="I19" s="30" t="str">
        <f t="shared" si="5"/>
        <v/>
      </c>
      <c r="J19" s="32">
        <f t="shared" si="7"/>
        <v>0</v>
      </c>
      <c r="K19" s="12"/>
    </row>
    <row r="20" ht="20.1" customHeight="1" spans="1:11">
      <c r="A20" s="11" t="str">
        <f t="shared" si="8"/>
        <v/>
      </c>
      <c r="B20" s="12"/>
      <c r="C20" s="12"/>
      <c r="D20" s="12"/>
      <c r="E20" s="11" t="str">
        <f t="shared" si="6"/>
        <v/>
      </c>
      <c r="F20" s="11"/>
      <c r="G20" t="s">
        <v>57</v>
      </c>
      <c r="H20" s="14"/>
      <c r="I20" s="30" t="str">
        <f t="shared" si="5"/>
        <v/>
      </c>
      <c r="J20" s="32">
        <f t="shared" si="7"/>
        <v>0</v>
      </c>
      <c r="K20" s="12"/>
    </row>
    <row r="21" ht="20.1" customHeight="1" spans="1:19">
      <c r="A21" s="11" t="str">
        <f t="shared" si="8"/>
        <v/>
      </c>
      <c r="B21" s="12"/>
      <c r="C21" s="12"/>
      <c r="D21" s="12"/>
      <c r="E21" s="11" t="str">
        <f t="shared" si="6"/>
        <v/>
      </c>
      <c r="F21" s="11"/>
      <c r="G21" t="s">
        <v>57</v>
      </c>
      <c r="H21" s="14"/>
      <c r="I21" s="30" t="str">
        <f t="shared" si="5"/>
        <v/>
      </c>
      <c r="J21" s="32">
        <f t="shared" si="7"/>
        <v>0</v>
      </c>
      <c r="K21" s="12"/>
      <c r="Q21" s="44"/>
      <c r="R21" s="3"/>
      <c r="S21" s="42"/>
    </row>
    <row r="22" ht="20.1" customHeight="1" spans="1:19">
      <c r="A22" s="11" t="str">
        <f t="shared" si="8"/>
        <v/>
      </c>
      <c r="B22" s="12"/>
      <c r="C22" s="12"/>
      <c r="D22" s="12"/>
      <c r="E22" s="11" t="str">
        <f t="shared" si="6"/>
        <v/>
      </c>
      <c r="F22" s="11"/>
      <c r="G22" t="s">
        <v>57</v>
      </c>
      <c r="H22" s="14"/>
      <c r="I22" s="30" t="str">
        <f t="shared" si="5"/>
        <v/>
      </c>
      <c r="J22" s="32">
        <f t="shared" si="7"/>
        <v>0</v>
      </c>
      <c r="K22" s="12"/>
      <c r="Q22" s="44"/>
      <c r="R22" s="3"/>
      <c r="S22" s="42"/>
    </row>
    <row r="23" ht="20.1" customHeight="1" spans="1:19">
      <c r="A23" s="11" t="str">
        <f t="shared" si="8"/>
        <v/>
      </c>
      <c r="B23" s="12"/>
      <c r="C23" s="12"/>
      <c r="D23" s="12"/>
      <c r="E23" s="11" t="str">
        <f t="shared" si="6"/>
        <v/>
      </c>
      <c r="F23" s="11"/>
      <c r="G23" t="s">
        <v>57</v>
      </c>
      <c r="H23" s="14"/>
      <c r="I23" s="30" t="str">
        <f t="shared" si="5"/>
        <v/>
      </c>
      <c r="J23" s="32">
        <f t="shared" si="7"/>
        <v>0</v>
      </c>
      <c r="K23" s="12"/>
      <c r="Q23" s="44"/>
      <c r="R23" s="3"/>
      <c r="S23" s="42"/>
    </row>
    <row r="24" ht="20.1" customHeight="1" spans="1:19">
      <c r="A24" s="11" t="str">
        <f t="shared" si="8"/>
        <v/>
      </c>
      <c r="B24" s="12"/>
      <c r="C24" s="12"/>
      <c r="D24" s="12"/>
      <c r="E24" s="11" t="str">
        <f t="shared" si="6"/>
        <v/>
      </c>
      <c r="F24" s="11"/>
      <c r="G24" t="s">
        <v>57</v>
      </c>
      <c r="H24" s="14"/>
      <c r="I24" s="30" t="str">
        <f t="shared" si="5"/>
        <v/>
      </c>
      <c r="J24" s="32">
        <f t="shared" si="7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53</v>
      </c>
      <c r="B28" s="15">
        <f>I28</f>
        <v>2384</v>
      </c>
      <c r="C28" s="15"/>
      <c r="D28" s="15"/>
      <c r="E28" s="15"/>
      <c r="F28" s="15"/>
      <c r="G28" s="15"/>
      <c r="H28" s="15"/>
      <c r="I28" s="30">
        <f>SUM(I18:I27)</f>
        <v>2384</v>
      </c>
      <c r="J28" s="32">
        <f>SUM(J18:J27)</f>
        <v>1.33333333333333</v>
      </c>
      <c r="K28" s="12"/>
    </row>
    <row r="29" s="1" customFormat="1" ht="21" customHeight="1" spans="1:22">
      <c r="A29" s="18" t="s">
        <v>58</v>
      </c>
      <c r="B29" s="11" t="s">
        <v>59</v>
      </c>
      <c r="C29" s="19">
        <f>SUMIF($B$4:$B$27,Q5,$J$4:$J$27)</f>
        <v>0</v>
      </c>
      <c r="D29" s="11" t="s">
        <v>60</v>
      </c>
      <c r="E29" s="19">
        <f>SUMIF($B$4:$B$27,Q7,$J$4:$J$27)</f>
        <v>10</v>
      </c>
      <c r="F29" s="19"/>
      <c r="G29" s="11" t="s">
        <v>61</v>
      </c>
      <c r="H29" s="20">
        <f>SUMIF($B$4:$B$27,Q9,$J$4:$J$27)</f>
        <v>0</v>
      </c>
      <c r="I29" s="34" t="s">
        <v>62</v>
      </c>
      <c r="J29" s="35"/>
      <c r="K29" s="36">
        <f>I28/I15</f>
        <v>0.200673400673401</v>
      </c>
      <c r="U29" s="3"/>
      <c r="V29" s="3"/>
    </row>
    <row r="30" s="1" customFormat="1" ht="21" customHeight="1" spans="1:22">
      <c r="A30" s="21"/>
      <c r="B30" s="11" t="s">
        <v>63</v>
      </c>
      <c r="C30" s="19">
        <f>SUMIF($B$4:$B$27,Q6,$J$4:$J$27)</f>
        <v>0</v>
      </c>
      <c r="D30" s="11" t="s">
        <v>64</v>
      </c>
      <c r="E30" s="19">
        <f>SUMIF($B$4:$B$27,Q8,$J$4:$J$27)</f>
        <v>0</v>
      </c>
      <c r="F30" s="19"/>
      <c r="G30" s="11" t="s">
        <v>65</v>
      </c>
      <c r="H30" s="20">
        <f>SUMIF($B$4:$B$27,Q10,$J$4:$J$27)</f>
        <v>0</v>
      </c>
      <c r="I30" s="11" t="s">
        <v>66</v>
      </c>
      <c r="J30" s="37">
        <f>SUMIF($B$4:$B$27,Q13,$J$4:$J$27)</f>
        <v>0</v>
      </c>
      <c r="K30" s="38">
        <f>SUM(J30:J32,H29:H32,E29:F32,C29:C32)</f>
        <v>11.3333333333333</v>
      </c>
      <c r="U30" s="3"/>
      <c r="V30" s="3"/>
    </row>
    <row r="31" s="1" customFormat="1" ht="21" customHeight="1" spans="1:22">
      <c r="A31" s="21"/>
      <c r="B31" s="11" t="s">
        <v>67</v>
      </c>
      <c r="C31" s="19">
        <f>SUMIF($B$4:$B$27,Q14,$J$4:$J$27)</f>
        <v>0</v>
      </c>
      <c r="D31" s="11" t="s">
        <v>68</v>
      </c>
      <c r="E31" s="19">
        <f>SUMIF($B$4:$B$27,Q15,$J$4:$J$27)</f>
        <v>0</v>
      </c>
      <c r="F31" s="19"/>
      <c r="G31" s="11" t="s">
        <v>69</v>
      </c>
      <c r="H31" s="20">
        <f>SUMIF($B$4:$B$27,Q16,$J$4:$J$27)</f>
        <v>0</v>
      </c>
      <c r="I31" s="11" t="s">
        <v>70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71</v>
      </c>
      <c r="C32" s="19">
        <f>SUMIF($B$4:$B$27,Q3,$J$4:$J$27)</f>
        <v>0</v>
      </c>
      <c r="D32" s="11" t="s">
        <v>72</v>
      </c>
      <c r="E32" s="19">
        <f>SUMIF($B$4:$B$27,Q4,$J$4:$J$27)</f>
        <v>0</v>
      </c>
      <c r="F32" s="19"/>
      <c r="G32" s="11" t="s">
        <v>73</v>
      </c>
      <c r="H32" s="20">
        <f>SUMIF($B$4:$B$27,Q11,$J$4:$J$27)</f>
        <v>0</v>
      </c>
      <c r="I32" s="11" t="s">
        <v>74</v>
      </c>
      <c r="J32" s="37">
        <f>SUMIF($B$4:$B$27,Q2,$J$4:$J$27)</f>
        <v>1.33333333333333</v>
      </c>
      <c r="K32" s="38"/>
      <c r="U32" s="3"/>
      <c r="V32" s="3"/>
    </row>
    <row r="33" s="1" customFormat="1" ht="20.1" customHeight="1" spans="1:22">
      <c r="A33" s="7" t="s">
        <v>75</v>
      </c>
      <c r="B33" s="7"/>
      <c r="C33" s="23" t="s">
        <v>76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77</v>
      </c>
      <c r="B34" s="7"/>
      <c r="C34" s="23" t="s">
        <v>78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79</v>
      </c>
      <c r="B35" s="7"/>
      <c r="C35" s="23" t="s">
        <v>80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81</v>
      </c>
      <c r="B36" s="24"/>
      <c r="C36" s="25"/>
      <c r="D36" s="25"/>
      <c r="E36" s="26"/>
      <c r="F36" s="24" t="s">
        <v>82</v>
      </c>
      <c r="G36" s="24"/>
      <c r="H36" s="27"/>
      <c r="I36" s="27"/>
      <c r="J36" s="39" t="s">
        <v>83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  <dataValidation type="list" allowBlank="1" showInputMessage="1" showErrorMessage="1" sqref="B4:D11 B18:D24">
      <formula1>$Q$2:$Q$13</formula1>
    </dataValidation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2021-01-09T04:06:05Z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