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<sst xmlns="http://schemas.openxmlformats.org/spreadsheetml/2006/main" count="106" uniqueCount="80">
  <si>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</si>
  <si>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</si>
  <si>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</si>
  <si>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</si>
  <si>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王好山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</si>
  <si>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</si>
  <si>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</si>
  <si>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</si>
  <si>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</si>
  <si>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</si>
  <si>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</si>
  <si>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</si>
  <si>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</si>
  <si>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</si>
  <si>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</si>
  <si>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</si>
  <si>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</si>
  <si>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</si>
  <si>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</si>
  <si>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5年陈皮酱香酒(光瓶)</t>
  </si>
  <si>
    <t>自提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</si>
  <si>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</si>
  <si>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</si>
  <si>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</si>
  <si>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</si>
  <si>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</si>
  <si>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</si>
  <si>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</si>
  <si>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</si>
  <si>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</si>
  <si>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</si>
  <si>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</si>
  <si>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</si>
  <si>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</si>
  <si>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</si>
  <si>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</si>
  <si>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</si>
  <si>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</si>
  <si>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</si>
  <si>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</si>
  <si>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</si>
  <si>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</si>
  <si>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</si>
  <si>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</si>
  <si>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</si>
  <si>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</si>
  <si>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</si>
  <si>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</si>
  <si>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</si>
  <si>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</si>
  <si>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</si>
  <si>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</si>
  <si>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</si>
  <si>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</si>
  <si>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</si>
  <si>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</si>
  <si>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</si>
  <si>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</si>
  <si>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</si>
  <si>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</si>
  <si>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</si>
  <si>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</si>
  <si>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</si>
  <si>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</si>
  <si>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</si>
  <si>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</si>
  <si>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</si>
  <si>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</si>
  <si>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</si>
  <si>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</si>
  <si>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</si>
  <si>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</si>
  <si>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</si>
  <si>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</si>
  <si>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收 货 地 址</t>
  </si>
  <si>
    <t>订 货 单 位</t>
  </si>
  <si>
    <t>德州凤宁号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</si>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</sst>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176" formatCode="0_ "/>
    <numFmt numFmtId="177" formatCode="[DBNum2][$-804]General"/>
    <numFmt numFmtId="178" formatCode="0.0_ "/>
    <numFmt numFmtId="41" formatCode="_ * #,##0_ ;_ * \-#,##0_ ;_ * &quot;-&quot;_ ;_ @_ "/>
    <numFmt numFmtId="179" formatCode="0.00_ "/>
    <numFmt numFmtId="180" formatCode="0.0&quot;件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1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6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6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0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44221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68</v>
      </c>
      <c r="H4" s="14">
        <v>30</v>
      </c>
      <c r="I4" s="30">
        <f t="shared" ref="I4:I12" si="0">IF(G4="","",G4*H4)</f>
        <v>2040</v>
      </c>
      <c r="J4" s="31">
        <f>H4/6</f>
        <v>5</v>
      </c>
      <c r="K4" s="12" t="s">
        <v>20</v>
      </c>
      <c r="Q4" s="41" t="s">
        <v>21</v>
      </c>
      <c r="R4" s="3" t="s">
        <v>16</v>
      </c>
      <c r="S4" s="42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23</v>
      </c>
      <c r="R5" s="3" t="s">
        <v>16</v>
      </c>
      <c r="S5" s="42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26</v>
      </c>
      <c r="R6" s="3" t="s">
        <v>16</v>
      </c>
      <c r="S6" s="42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29</v>
      </c>
      <c r="R7" s="3" t="s">
        <v>16</v>
      </c>
      <c r="S7" s="42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16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16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16</v>
      </c>
      <c r="S10" s="42">
        <v>123</v>
      </c>
      <c r="U10" s="3" t="s">
        <v>39</v>
      </c>
      <c r="V10" s="3" t="s">
        <v>40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41</v>
      </c>
      <c r="R11" s="3" t="s">
        <v>16</v>
      </c>
      <c r="S11" s="42">
        <v>88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19</v>
      </c>
      <c r="R12" s="3" t="s">
        <v>16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16</v>
      </c>
      <c r="S14" s="42">
        <v>88</v>
      </c>
      <c r="U14" s="3" t="s">
        <v>52</v>
      </c>
      <c r="V14" s="3" t="s">
        <v>18</v>
      </c>
    </row>
    <row r="15" ht="20" customHeight="1" spans="1:19">
      <c r="A15" s="11" t="s">
        <v>53</v>
      </c>
      <c r="B15" s="15">
        <f>I15</f>
        <v>2040</v>
      </c>
      <c r="C15" s="15"/>
      <c r="D15" s="15"/>
      <c r="E15" s="15"/>
      <c r="F15" s="15"/>
      <c r="G15" s="15"/>
      <c r="H15" s="15"/>
      <c r="I15" s="30">
        <f>SUM(I4:I14)</f>
        <v>2040</v>
      </c>
      <c r="J15" s="32">
        <f>SUM(J4:J14)</f>
        <v>5</v>
      </c>
      <c r="K15" s="12"/>
      <c r="Q15" s="44" t="s">
        <v>54</v>
      </c>
      <c r="R15" s="3" t="s">
        <v>16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 t="str">
        <f>IF(B18="","",ROW(A1))</f>
        <v/>
      </c>
      <c r="B18" s="12"/>
      <c r="C18" s="12"/>
      <c r="D18" s="12"/>
      <c r="E18" s="11" t="str">
        <f t="shared" ref="E18:E28" si="6">IF(B18="","",INDEX($Q:$R,MATCH(B18,$Q:$Q,),2))</f>
        <v/>
      </c>
      <c r="F18" s="11"/>
      <c r="G18" s="13" t="str">
        <f t="shared" ref="G18:G28" si="7">IF(B18="","",INDEX($Q:$S,MATCH(B18,$Q:$Q,),3))</f>
        <v/>
      </c>
      <c r="H18" s="14"/>
      <c r="I18" s="30" t="str">
        <f t="shared" si="5"/>
        <v/>
      </c>
      <c r="J18" s="32">
        <f t="shared" ref="J18:J25" si="8">H18/6</f>
        <v>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44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0</v>
      </c>
      <c r="C28" s="15"/>
      <c r="D28" s="15"/>
      <c r="E28" s="15"/>
      <c r="F28" s="15"/>
      <c r="G28" s="15"/>
      <c r="H28" s="15"/>
      <c r="I28" s="30">
        <f>SUM(I18:I27)</f>
        <v>0</v>
      </c>
      <c r="J28" s="32">
        <f>SUM(J18:J27)</f>
        <v>0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5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5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73</v>
      </c>
      <c r="B33" s="7"/>
      <c r="C33" s="23"/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20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75</v>
      </c>
      <c r="B35" s="7"/>
      <c r="C35" s="23" t="s">
        <v>76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77</v>
      </c>
      <c r="B36" s="24"/>
      <c r="C36" s="25"/>
      <c r="D36" s="25"/>
      <c r="E36" s="26"/>
      <c r="F36" s="24" t="s">
        <v>78</v>
      </c>
      <c r="G36" s="24"/>
      <c r="H36" s="27"/>
      <c r="I36" s="27"/>
      <c r="J36" s="39" t="s">
        <v>79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2021-01-25T06:24:22Z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