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490" windowHeight="772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alcChain.xml><?xml version="1.0" encoding="utf-8"?>
<calcChain xmlns="http://schemas.openxmlformats.org/spreadsheetml/2006/main">
  <c r="J27" i="1" l="1"/>
  <c r="I27" i="1"/>
  <c r="G27" i="1"/>
  <c r="E27" i="1"/>
  <c r="J26" i="1"/>
  <c r="I26" i="1"/>
  <c r="G26" i="1"/>
  <c r="E26" i="1"/>
  <c r="J25" i="1"/>
  <c r="I25" i="1"/>
  <c r="G25" i="1"/>
  <c r="E25" i="1"/>
  <c r="J24" i="1"/>
  <c r="I24" i="1"/>
  <c r="G24" i="1"/>
  <c r="E24" i="1"/>
  <c r="A24" i="1"/>
  <c r="J23" i="1"/>
  <c r="I23" i="1"/>
  <c r="G23" i="1"/>
  <c r="E23" i="1"/>
  <c r="A23" i="1"/>
  <c r="J22" i="1"/>
  <c r="G22" i="1"/>
  <c r="I22" i="1" s="1"/>
  <c r="E22" i="1"/>
  <c r="A22" i="1"/>
  <c r="J21" i="1"/>
  <c r="G21" i="1"/>
  <c r="I21" i="1" s="1"/>
  <c r="E21" i="1"/>
  <c r="A21" i="1"/>
  <c r="J20" i="1"/>
  <c r="G20" i="1"/>
  <c r="I20" i="1" s="1"/>
  <c r="E20" i="1"/>
  <c r="A20" i="1"/>
  <c r="J19" i="1"/>
  <c r="G19" i="1"/>
  <c r="I19" i="1" s="1"/>
  <c r="E19" i="1"/>
  <c r="A19" i="1"/>
  <c r="J18" i="1"/>
  <c r="G18" i="1"/>
  <c r="I18" i="1" s="1"/>
  <c r="E18" i="1"/>
  <c r="A18" i="1"/>
  <c r="J14" i="1"/>
  <c r="I14" i="1"/>
  <c r="G14" i="1"/>
  <c r="E14" i="1"/>
  <c r="J13" i="1"/>
  <c r="I13" i="1"/>
  <c r="G13" i="1"/>
  <c r="E13" i="1"/>
  <c r="J12" i="1"/>
  <c r="I12" i="1"/>
  <c r="G12" i="1"/>
  <c r="E12" i="1"/>
  <c r="J11" i="1"/>
  <c r="I11" i="1"/>
  <c r="G11" i="1"/>
  <c r="E11" i="1"/>
  <c r="A11" i="1"/>
  <c r="J10" i="1"/>
  <c r="I10" i="1"/>
  <c r="G10" i="1"/>
  <c r="E10" i="1"/>
  <c r="A10" i="1"/>
  <c r="J9" i="1"/>
  <c r="G9" i="1"/>
  <c r="I9" i="1" s="1"/>
  <c r="E9" i="1"/>
  <c r="A9" i="1"/>
  <c r="J8" i="1"/>
  <c r="G8" i="1"/>
  <c r="I8" i="1" s="1"/>
  <c r="E8" i="1"/>
  <c r="A8" i="1"/>
  <c r="J7" i="1"/>
  <c r="G7" i="1"/>
  <c r="I7" i="1" s="1"/>
  <c r="E7" i="1"/>
  <c r="A7" i="1"/>
  <c r="J6" i="1"/>
  <c r="G6" i="1"/>
  <c r="I6" i="1" s="1"/>
  <c r="E6" i="1"/>
  <c r="A6" i="1"/>
  <c r="J5" i="1"/>
  <c r="G5" i="1"/>
  <c r="I5" i="1" s="1"/>
  <c r="E5" i="1"/>
  <c r="A5" i="1"/>
  <c r="J4" i="1"/>
  <c r="G4" i="1"/>
  <c r="I4" i="1" s="1"/>
  <c r="E4" i="1"/>
  <c r="A4" i="1"/>
  <c r="I2" i="1"/>
  <c r="J28" i="1" l="1"/>
  <c r="I28" i="1"/>
  <c r="B28" i="1" s="1"/>
  <c r="J15" i="1"/>
  <c r="I15" i="1"/>
  <c r="K29" i="1" l="1"/>
  <c r="B15" i="1"/>
  <c r="J32" i="1" s="1"/>
  <c r="C29" i="1"/>
  <c r="C32" i="1"/>
  <c r="E32" i="1" l="1"/>
  <c r="E29" i="1"/>
  <c r="H29" i="1"/>
  <c r="J30" i="1"/>
  <c r="C30" i="1"/>
  <c r="E30" i="1"/>
  <c r="H30" i="1"/>
  <c r="H31" i="1"/>
  <c r="J31" i="1"/>
  <c r="C31" i="1"/>
  <c r="E31" i="1"/>
  <c r="H32" i="1"/>
  <c r="K30" i="1" l="1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family val="3"/>
            <charset val="134"/>
          </rPr>
          <t>下拉框选择</t>
        </r>
      </text>
    </comment>
    <comment ref="J2" authorId="0">
      <text>
        <r>
          <rPr>
            <sz val="9"/>
            <rFont val="宋体"/>
            <family val="3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family val="3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family val="3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<sst xmlns="http://schemas.openxmlformats.org/spreadsheetml/2006/main" count="111" uniqueCount="82">
  <si>
    <r>
      <t xml:space="preserve">          侨宝陈皮酒订单 </t>
    </r>
    <r>
      <rPr>
        <i/>
        <sz val="9"/>
        <color theme="0" tint="-0.499984740745262"/>
        <rFont val="宋体"/>
        <family val="3"/>
        <charset val="134"/>
        <scheme val="minor"/>
      </rPr>
      <t>v2021.01</t>
    </r>
  </si>
  <si>
    <t>区域</t>
  </si>
  <si>
    <t>城市经理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</si>
  <si>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</si>
  <si>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</si>
  <si>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</si>
  <si>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</si>
  <si>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</si>
  <si>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</si>
  <si>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</si>
  <si>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</si>
  <si>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</si>
  <si>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family val="3"/>
        <charset val="134"/>
        <scheme val="minor"/>
      </rPr>
      <t>金额</t>
    </r>
    <r>
      <rPr>
        <sz val="9"/>
        <color indexed="8"/>
        <rFont val="宋体"/>
        <family val="3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</si>
  <si>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</si>
  <si>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</si>
  <si>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</si>
  <si>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</si>
  <si>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</si>
  <si>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</si>
  <si>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</si>
  <si>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</si>
  <si>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</si>
  <si>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</si>
  <si>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</si>
  <si>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</si>
  <si>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</si>
  <si>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</si>
  <si>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</si>
  <si>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</si>
  <si>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</si>
  <si>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</si>
  <si>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</si>
  <si>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</si>
  <si>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</si>
  <si>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</si>
  <si>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</si>
  <si>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</si>
  <si>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</si>
  <si>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</si>
  <si>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</si>
  <si>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</si>
  <si>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</si>
  <si>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</si>
  <si>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</si>
  <si>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</si>
  <si>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</si>
  <si>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</si>
  <si>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</si>
  <si>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</si>
  <si>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</si>
  <si>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</si>
  <si>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</si>
  <si>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</si>
  <si>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</si>
  <si>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</si>
  <si>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</si>
  <si>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</si>
  <si>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</si>
  <si>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</si>
  <si>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family val="3"/>
        <charset val="134"/>
      </rPr>
      <t>★</t>
    </r>
    <r>
      <rPr>
        <b/>
        <sz val="11"/>
        <color indexed="8"/>
        <rFont val="宋体"/>
        <family val="3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</si>
  <si>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</si>
  <si>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</si>
  <si>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</si>
  <si>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</si>
  <si>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</si>
  <si>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</si>
  <si>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</si>
  <si>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</si>
  <si>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</si>
  <si>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</si>
  <si>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</si>
  <si>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</si>
  <si>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</si>
  <si>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收 货 地 址</t>
  </si>
  <si>
    <t>订 货 单 位</t>
  </si>
  <si>
    <t xml:space="preserve">  订单确认：</t>
  </si>
  <si>
    <t>财务审核：</t>
  </si>
  <si>
    <t>复核：</t>
  </si>
  <si>
    <t>何伟力</t>
    <phoneticPr fontId="20" type="noConversion"/>
  </si>
  <si>
    <t>收货地址：河北省石家庄市长安区平安北大街18号乐模商城二楼G区9号湛然堂</t>
  </si>
  <si>
    <t>张涛13930453045</t>
  </si>
  <si>
    <t>张涛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</si>
</sst>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[DBNum2][$-804]General"/>
    <numFmt numFmtId="178" formatCode="0_ "/>
    <numFmt numFmtId="179" formatCode="0.00_ "/>
    <numFmt numFmtId="180" formatCode="yyyy/m/d;@"/>
    <numFmt numFmtId="181" formatCode="0.0&quot;件&quot;"/>
  </numFmts>
  <fonts count="2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5" tint="-0.249977111117893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b/>
      <sz val="12"/>
      <name val="微软雅黑"/>
      <family val="2"/>
      <charset val="134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微软雅黑"/>
      <family val="2"/>
      <charset val="134"/>
    </font>
    <font>
      <i/>
      <sz val="9"/>
      <color theme="0" tint="-0.499984740745262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176" fontId="10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10" fontId="10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81" fontId="15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176" fontId="10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0000"/>
      <color rgb="FFC65911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8"/>
  <sheetViews>
    <sheetView showGridLines="0" tabSelected="1" workbookViewId="0">
      <selection activeCell="B21" sqref="B21:D21"/>
    </sheetView>
  </sheetViews>
  <sheetFormatPr defaultColWidth="9" defaultRowHeight="13.5" x14ac:dyDescent="0.1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spans="1:22" ht="27.95" customHeight="1" x14ac:dyDescent="0.15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spans="1:22" ht="23.1" customHeight="1" x14ac:dyDescent="0.15">
      <c r="A2" s="7" t="s">
        <v>1</v>
      </c>
      <c r="B2" s="50" t="s">
        <v>19</v>
      </c>
      <c r="C2" s="50"/>
      <c r="D2" s="7" t="s">
        <v>2</v>
      </c>
      <c r="E2" s="50" t="s">
        <v>78</v>
      </c>
      <c r="F2" s="50"/>
      <c r="G2" s="50"/>
      <c r="H2" s="8" t="s">
        <v>3</v>
      </c>
      <c r="I2" s="19" t="str">
        <f>IF(B2="","",INDEX($U:$V,MATCH(B2,$U:$U,),2))</f>
        <v>宋志刚</v>
      </c>
      <c r="J2" s="7" t="s">
        <v>4</v>
      </c>
      <c r="K2" s="20">
        <v>44257</v>
      </c>
      <c r="Q2" s="29" t="s">
        <v>5</v>
      </c>
      <c r="R2" s="30" t="s">
        <v>6</v>
      </c>
      <c r="S2" s="31">
        <v>298</v>
      </c>
    </row>
    <row r="3" spans="1:22" ht="18" customHeight="1" x14ac:dyDescent="0.15">
      <c r="A3" s="9" t="s">
        <v>7</v>
      </c>
      <c r="B3" s="39" t="s">
        <v>8</v>
      </c>
      <c r="C3" s="39"/>
      <c r="D3" s="39"/>
      <c r="E3" s="49" t="s">
        <v>9</v>
      </c>
      <c r="F3" s="49"/>
      <c r="G3" s="9" t="s">
        <v>10</v>
      </c>
      <c r="H3" s="7" t="s">
        <v>11</v>
      </c>
      <c r="I3" s="9" t="s">
        <v>12</v>
      </c>
      <c r="J3" s="9" t="s">
        <v>13</v>
      </c>
      <c r="K3" s="7" t="s">
        <v>14</v>
      </c>
      <c r="Q3" s="29" t="s">
        <v>15</v>
      </c>
      <c r="R3" s="3" t="s">
        <v>6</v>
      </c>
      <c r="S3" s="31">
        <v>798</v>
      </c>
      <c r="U3" s="3" t="s">
        <v>16</v>
      </c>
      <c r="V3" s="3" t="s">
        <v>17</v>
      </c>
    </row>
    <row r="4" spans="1:22" ht="20.100000000000001" customHeight="1" x14ac:dyDescent="0.15">
      <c r="A4" s="10">
        <f>IF(B4="","",ROW(A1))</f>
        <v>1</v>
      </c>
      <c r="B4" s="42" t="s">
        <v>5</v>
      </c>
      <c r="C4" s="42"/>
      <c r="D4" s="42"/>
      <c r="E4" s="34" t="str">
        <f>IF(B4="","",INDEX($Q:$R,MATCH(B4,$Q:$Q,),2))</f>
        <v>瓶</v>
      </c>
      <c r="F4" s="34"/>
      <c r="G4" s="12">
        <f>IF(B4="","",INDEX($Q:$S,MATCH(B4,$Q:$Q,),3))</f>
        <v>298</v>
      </c>
      <c r="H4" s="13">
        <v>300</v>
      </c>
      <c r="I4" s="21">
        <f t="shared" ref="I4:I12" si="0">IF(G4="","",G4*H4)</f>
        <v>89400</v>
      </c>
      <c r="J4" s="22">
        <f>H4/6</f>
        <v>50</v>
      </c>
      <c r="K4" s="20"/>
      <c r="Q4" s="29" t="s">
        <v>18</v>
      </c>
      <c r="R4" s="3" t="s">
        <v>6</v>
      </c>
      <c r="S4" s="31">
        <v>298</v>
      </c>
      <c r="U4" s="3" t="s">
        <v>19</v>
      </c>
      <c r="V4" s="3" t="s">
        <v>20</v>
      </c>
    </row>
    <row r="5" spans="1:22" ht="20.100000000000001" customHeight="1" x14ac:dyDescent="0.15">
      <c r="A5" s="10" t="str">
        <f t="shared" ref="A5:A11" si="1">IF(B5="","",ROW(A2))</f>
        <v/>
      </c>
      <c r="B5" s="42"/>
      <c r="C5" s="42"/>
      <c r="D5" s="42"/>
      <c r="E5" s="34" t="str">
        <f t="shared" ref="E5:E14" si="2">IF(B5="","",INDEX($Q:$R,MATCH(B5,$Q:$Q,),2))</f>
        <v/>
      </c>
      <c r="F5" s="34"/>
      <c r="G5" s="12" t="str">
        <f>IF(B5="","",INDEX($Q:$S,MATCH(B5,$Q:$Q,),3))</f>
        <v/>
      </c>
      <c r="H5" s="13"/>
      <c r="I5" s="21" t="str">
        <f t="shared" si="0"/>
        <v/>
      </c>
      <c r="J5" s="22">
        <f t="shared" ref="J5:J11" si="3">H5/6</f>
        <v>0</v>
      </c>
      <c r="K5" s="20"/>
      <c r="Q5" s="32" t="s">
        <v>21</v>
      </c>
      <c r="R5" s="3" t="s">
        <v>6</v>
      </c>
      <c r="S5" s="31">
        <v>398</v>
      </c>
      <c r="U5" s="3" t="s">
        <v>22</v>
      </c>
      <c r="V5" s="3" t="s">
        <v>23</v>
      </c>
    </row>
    <row r="6" spans="1:22" ht="20.100000000000001" customHeight="1" x14ac:dyDescent="0.15">
      <c r="A6" s="10" t="str">
        <f t="shared" si="1"/>
        <v/>
      </c>
      <c r="B6" s="42"/>
      <c r="C6" s="42"/>
      <c r="D6" s="42"/>
      <c r="E6" s="34" t="str">
        <f t="shared" si="2"/>
        <v/>
      </c>
      <c r="F6" s="34"/>
      <c r="G6" s="12" t="str">
        <f t="shared" ref="G6:G14" si="4">IF(B6="","",INDEX($Q:$S,MATCH(B6,$Q:$Q,),3))</f>
        <v/>
      </c>
      <c r="H6" s="13"/>
      <c r="I6" s="21" t="str">
        <f t="shared" si="0"/>
        <v/>
      </c>
      <c r="J6" s="22">
        <f t="shared" si="3"/>
        <v>0</v>
      </c>
      <c r="K6" s="20"/>
      <c r="Q6" s="32" t="s">
        <v>24</v>
      </c>
      <c r="R6" s="3" t="s">
        <v>6</v>
      </c>
      <c r="S6" s="31">
        <v>378</v>
      </c>
      <c r="U6" s="3" t="s">
        <v>25</v>
      </c>
      <c r="V6" s="3" t="s">
        <v>26</v>
      </c>
    </row>
    <row r="7" spans="1:22" ht="20.100000000000001" customHeight="1" x14ac:dyDescent="0.15">
      <c r="A7" s="10" t="str">
        <f t="shared" si="1"/>
        <v/>
      </c>
      <c r="B7" s="42"/>
      <c r="C7" s="42"/>
      <c r="D7" s="42"/>
      <c r="E7" s="34" t="str">
        <f t="shared" si="2"/>
        <v/>
      </c>
      <c r="F7" s="34"/>
      <c r="G7" s="12" t="str">
        <f t="shared" si="4"/>
        <v/>
      </c>
      <c r="H7" s="13"/>
      <c r="I7" s="21" t="str">
        <f t="shared" si="0"/>
        <v/>
      </c>
      <c r="J7" s="22">
        <f t="shared" si="3"/>
        <v>0</v>
      </c>
      <c r="K7" s="11"/>
      <c r="Q7" s="32" t="s">
        <v>27</v>
      </c>
      <c r="R7" s="3" t="s">
        <v>6</v>
      </c>
      <c r="S7" s="31">
        <v>198</v>
      </c>
      <c r="U7" s="3" t="s">
        <v>28</v>
      </c>
      <c r="V7" s="3" t="s">
        <v>29</v>
      </c>
    </row>
    <row r="8" spans="1:22" ht="20.100000000000001" customHeight="1" x14ac:dyDescent="0.15">
      <c r="A8" s="10" t="str">
        <f t="shared" si="1"/>
        <v/>
      </c>
      <c r="B8" s="42"/>
      <c r="C8" s="42"/>
      <c r="D8" s="42"/>
      <c r="E8" s="34" t="str">
        <f t="shared" si="2"/>
        <v/>
      </c>
      <c r="F8" s="34"/>
      <c r="G8" s="12" t="str">
        <f t="shared" si="4"/>
        <v/>
      </c>
      <c r="H8" s="13"/>
      <c r="I8" s="21" t="str">
        <f t="shared" si="0"/>
        <v/>
      </c>
      <c r="J8" s="22">
        <f t="shared" si="3"/>
        <v>0</v>
      </c>
      <c r="K8" s="11"/>
      <c r="Q8" s="32" t="s">
        <v>30</v>
      </c>
      <c r="R8" s="3" t="s">
        <v>6</v>
      </c>
      <c r="S8" s="31">
        <v>185</v>
      </c>
      <c r="U8" s="3" t="s">
        <v>31</v>
      </c>
      <c r="V8" s="3" t="s">
        <v>32</v>
      </c>
    </row>
    <row r="9" spans="1:22" ht="20.100000000000001" customHeight="1" x14ac:dyDescent="0.15">
      <c r="A9" s="10" t="str">
        <f t="shared" si="1"/>
        <v/>
      </c>
      <c r="B9" s="42"/>
      <c r="C9" s="42"/>
      <c r="D9" s="42"/>
      <c r="E9" s="34" t="str">
        <f t="shared" si="2"/>
        <v/>
      </c>
      <c r="F9" s="34"/>
      <c r="G9" s="12" t="str">
        <f t="shared" si="4"/>
        <v/>
      </c>
      <c r="H9" s="13"/>
      <c r="I9" s="21" t="str">
        <f t="shared" si="0"/>
        <v/>
      </c>
      <c r="J9" s="22">
        <f t="shared" si="3"/>
        <v>0</v>
      </c>
      <c r="K9" s="11"/>
      <c r="Q9" s="32" t="s">
        <v>33</v>
      </c>
      <c r="R9" s="3" t="s">
        <v>6</v>
      </c>
      <c r="S9" s="31">
        <v>138</v>
      </c>
      <c r="U9" s="3" t="s">
        <v>34</v>
      </c>
      <c r="V9" s="3" t="s">
        <v>35</v>
      </c>
    </row>
    <row r="10" spans="1:22" ht="20.100000000000001" customHeight="1" x14ac:dyDescent="0.15">
      <c r="A10" s="10" t="str">
        <f t="shared" si="1"/>
        <v/>
      </c>
      <c r="B10" s="42"/>
      <c r="C10" s="42"/>
      <c r="D10" s="42"/>
      <c r="E10" s="34" t="str">
        <f t="shared" si="2"/>
        <v/>
      </c>
      <c r="F10" s="34"/>
      <c r="G10" s="12" t="str">
        <f t="shared" si="4"/>
        <v/>
      </c>
      <c r="H10" s="13"/>
      <c r="I10" s="21" t="str">
        <f t="shared" si="0"/>
        <v/>
      </c>
      <c r="J10" s="22">
        <f t="shared" si="3"/>
        <v>0</v>
      </c>
      <c r="K10" s="11"/>
      <c r="Q10" s="32" t="s">
        <v>36</v>
      </c>
      <c r="R10" s="3" t="s">
        <v>6</v>
      </c>
      <c r="S10" s="31">
        <v>123</v>
      </c>
      <c r="U10" s="3" t="s">
        <v>37</v>
      </c>
      <c r="V10" s="3" t="s">
        <v>35</v>
      </c>
    </row>
    <row r="11" spans="1:22" ht="20.100000000000001" customHeight="1" x14ac:dyDescent="0.15">
      <c r="A11" s="10" t="str">
        <f t="shared" si="1"/>
        <v/>
      </c>
      <c r="B11" s="42"/>
      <c r="C11" s="42"/>
      <c r="D11" s="42"/>
      <c r="E11" s="34" t="str">
        <f t="shared" si="2"/>
        <v/>
      </c>
      <c r="F11" s="34"/>
      <c r="G11" s="12" t="str">
        <f t="shared" si="4"/>
        <v/>
      </c>
      <c r="H11" s="13"/>
      <c r="I11" s="21" t="str">
        <f t="shared" si="0"/>
        <v/>
      </c>
      <c r="J11" s="22">
        <f t="shared" si="3"/>
        <v>0</v>
      </c>
      <c r="K11" s="11"/>
      <c r="Q11" s="32" t="s">
        <v>38</v>
      </c>
      <c r="R11" s="3" t="s">
        <v>6</v>
      </c>
      <c r="S11" s="31">
        <v>88</v>
      </c>
      <c r="U11" s="3" t="s">
        <v>39</v>
      </c>
      <c r="V11" s="3" t="s">
        <v>40</v>
      </c>
    </row>
    <row r="12" spans="1:22" ht="20.100000000000001" customHeight="1" x14ac:dyDescent="0.15">
      <c r="A12" s="34" t="s">
        <v>41</v>
      </c>
      <c r="B12" s="42"/>
      <c r="C12" s="42"/>
      <c r="D12" s="42"/>
      <c r="E12" s="34" t="str">
        <f t="shared" si="2"/>
        <v/>
      </c>
      <c r="F12" s="34"/>
      <c r="G12" s="12" t="str">
        <f t="shared" si="4"/>
        <v/>
      </c>
      <c r="H12" s="13"/>
      <c r="I12" s="21" t="str">
        <f t="shared" si="0"/>
        <v/>
      </c>
      <c r="J12" s="23">
        <f>H12/20</f>
        <v>0</v>
      </c>
      <c r="K12" s="11"/>
      <c r="Q12" s="32" t="s">
        <v>42</v>
      </c>
      <c r="R12" s="3" t="s">
        <v>6</v>
      </c>
      <c r="S12" s="31">
        <v>68</v>
      </c>
      <c r="U12" s="3" t="s">
        <v>43</v>
      </c>
      <c r="V12" s="3" t="s">
        <v>44</v>
      </c>
    </row>
    <row r="13" spans="1:22" ht="20.100000000000001" customHeight="1" x14ac:dyDescent="0.15">
      <c r="A13" s="34"/>
      <c r="B13" s="42"/>
      <c r="C13" s="42"/>
      <c r="D13" s="42"/>
      <c r="E13" s="34" t="str">
        <f t="shared" si="2"/>
        <v/>
      </c>
      <c r="F13" s="34"/>
      <c r="G13" s="12" t="str">
        <f t="shared" si="4"/>
        <v/>
      </c>
      <c r="H13" s="13"/>
      <c r="I13" s="21" t="str">
        <f t="shared" ref="I13:I27" si="5">IF(G13="","",G13*H13)</f>
        <v/>
      </c>
      <c r="J13" s="23">
        <f>H13/20</f>
        <v>0</v>
      </c>
      <c r="K13" s="11"/>
      <c r="Q13" s="32" t="s">
        <v>45</v>
      </c>
      <c r="R13" s="3" t="s">
        <v>46</v>
      </c>
      <c r="S13" s="31">
        <v>158</v>
      </c>
      <c r="U13" s="3" t="s">
        <v>47</v>
      </c>
      <c r="V13" s="3" t="s">
        <v>48</v>
      </c>
    </row>
    <row r="14" spans="1:22" ht="18" customHeight="1" x14ac:dyDescent="0.15">
      <c r="A14" s="34"/>
      <c r="B14" s="42"/>
      <c r="C14" s="42"/>
      <c r="D14" s="42"/>
      <c r="E14" s="34" t="str">
        <f t="shared" si="2"/>
        <v/>
      </c>
      <c r="F14" s="34"/>
      <c r="G14" s="12" t="str">
        <f t="shared" si="4"/>
        <v/>
      </c>
      <c r="H14" s="13"/>
      <c r="I14" s="21" t="str">
        <f t="shared" si="5"/>
        <v/>
      </c>
      <c r="J14" s="23">
        <f>H14/20</f>
        <v>0</v>
      </c>
      <c r="K14" s="11"/>
      <c r="Q14" s="33" t="s">
        <v>49</v>
      </c>
      <c r="R14" s="3" t="s">
        <v>6</v>
      </c>
      <c r="S14" s="31">
        <v>88</v>
      </c>
      <c r="U14" s="3" t="s">
        <v>50</v>
      </c>
      <c r="V14" s="3" t="s">
        <v>17</v>
      </c>
    </row>
    <row r="15" spans="1:22" ht="20.100000000000001" customHeight="1" x14ac:dyDescent="0.15">
      <c r="A15" s="10" t="s">
        <v>51</v>
      </c>
      <c r="B15" s="43">
        <f>I15</f>
        <v>89400</v>
      </c>
      <c r="C15" s="43"/>
      <c r="D15" s="43"/>
      <c r="E15" s="43"/>
      <c r="F15" s="43"/>
      <c r="G15" s="43"/>
      <c r="H15" s="43"/>
      <c r="I15" s="21">
        <f>SUM(I4:I14)</f>
        <v>89400</v>
      </c>
      <c r="J15" s="23">
        <f>SUM(J4:J14)</f>
        <v>50</v>
      </c>
      <c r="K15" s="11"/>
      <c r="Q15" s="33" t="s">
        <v>52</v>
      </c>
      <c r="R15" s="3" t="s">
        <v>6</v>
      </c>
      <c r="S15" s="31">
        <v>48</v>
      </c>
    </row>
    <row r="16" spans="1:22" ht="26.1" customHeight="1" x14ac:dyDescent="0.35">
      <c r="A16" s="14" t="s">
        <v>53</v>
      </c>
      <c r="B16" s="15"/>
      <c r="C16" s="15"/>
      <c r="D16" s="15"/>
      <c r="E16" s="15"/>
      <c r="F16" s="15"/>
      <c r="G16" s="15"/>
      <c r="H16" s="15"/>
      <c r="I16" s="15"/>
      <c r="J16" s="15"/>
      <c r="K16" s="24"/>
      <c r="Q16" s="33" t="s">
        <v>54</v>
      </c>
      <c r="R16" s="3" t="s">
        <v>6</v>
      </c>
      <c r="S16" s="31">
        <v>35</v>
      </c>
    </row>
    <row r="17" spans="1:22" ht="17.100000000000001" customHeight="1" x14ac:dyDescent="0.15">
      <c r="A17" s="9" t="s">
        <v>7</v>
      </c>
      <c r="B17" s="39" t="s">
        <v>8</v>
      </c>
      <c r="C17" s="39"/>
      <c r="D17" s="39"/>
      <c r="E17" s="49" t="s">
        <v>9</v>
      </c>
      <c r="F17" s="49"/>
      <c r="G17" s="9" t="s">
        <v>10</v>
      </c>
      <c r="H17" s="7" t="s">
        <v>11</v>
      </c>
      <c r="I17" s="9" t="s">
        <v>12</v>
      </c>
      <c r="J17" s="9" t="s">
        <v>13</v>
      </c>
      <c r="K17" s="7" t="s">
        <v>14</v>
      </c>
      <c r="Q17" s="33"/>
      <c r="R17" s="3"/>
      <c r="S17" s="31"/>
    </row>
    <row r="18" spans="1:22" ht="20.100000000000001" customHeight="1" x14ac:dyDescent="0.15">
      <c r="A18" s="10">
        <f>IF(B18="","",ROW(A1))</f>
        <v>1</v>
      </c>
      <c r="B18" s="42" t="s">
        <v>45</v>
      </c>
      <c r="C18" s="42"/>
      <c r="D18" s="42"/>
      <c r="E18" s="34" t="str">
        <f t="shared" ref="E18:E24" si="6">IF(B18="","",INDEX($Q:$R,MATCH(B18,$Q:$Q,),2))</f>
        <v>盒</v>
      </c>
      <c r="F18" s="34"/>
      <c r="G18" s="12">
        <f t="shared" ref="G18:G24" si="7">IF(B18="","",INDEX($Q:$S,MATCH(B18,$Q:$Q,),3))</f>
        <v>158</v>
      </c>
      <c r="H18" s="13">
        <v>150</v>
      </c>
      <c r="I18" s="21">
        <f t="shared" si="5"/>
        <v>23700</v>
      </c>
      <c r="J18" s="23">
        <f t="shared" ref="J18:J24" si="8">H18/6</f>
        <v>25</v>
      </c>
      <c r="K18" s="11"/>
    </row>
    <row r="19" spans="1:22" ht="20.100000000000001" customHeight="1" x14ac:dyDescent="0.15">
      <c r="A19" s="10">
        <f t="shared" ref="A19:A24" si="9">IF(B19="","",ROW(A2))</f>
        <v>2</v>
      </c>
      <c r="B19" s="42" t="s">
        <v>27</v>
      </c>
      <c r="C19" s="42"/>
      <c r="D19" s="42"/>
      <c r="E19" s="34" t="str">
        <f t="shared" si="6"/>
        <v>瓶</v>
      </c>
      <c r="F19" s="34"/>
      <c r="G19" s="12">
        <f t="shared" si="7"/>
        <v>198</v>
      </c>
      <c r="H19" s="13">
        <v>120</v>
      </c>
      <c r="I19" s="21">
        <f t="shared" si="5"/>
        <v>23760</v>
      </c>
      <c r="J19" s="23">
        <f t="shared" si="8"/>
        <v>20</v>
      </c>
      <c r="K19" s="11"/>
    </row>
    <row r="20" spans="1:22" ht="20.100000000000001" customHeight="1" x14ac:dyDescent="0.15">
      <c r="A20" s="10" t="str">
        <f t="shared" si="9"/>
        <v/>
      </c>
      <c r="B20" s="42"/>
      <c r="C20" s="42"/>
      <c r="D20" s="42"/>
      <c r="E20" s="34" t="str">
        <f t="shared" si="6"/>
        <v/>
      </c>
      <c r="F20" s="34"/>
      <c r="G20" s="12" t="str">
        <f t="shared" si="7"/>
        <v/>
      </c>
      <c r="H20" s="13"/>
      <c r="I20" s="21" t="str">
        <f t="shared" si="5"/>
        <v/>
      </c>
      <c r="J20" s="23">
        <f t="shared" si="8"/>
        <v>0</v>
      </c>
      <c r="K20" s="11"/>
    </row>
    <row r="21" spans="1:22" ht="20.100000000000001" customHeight="1" x14ac:dyDescent="0.15">
      <c r="A21" s="10" t="str">
        <f t="shared" si="9"/>
        <v/>
      </c>
      <c r="B21" s="42"/>
      <c r="C21" s="42"/>
      <c r="D21" s="42"/>
      <c r="E21" s="34" t="str">
        <f t="shared" si="6"/>
        <v/>
      </c>
      <c r="F21" s="34"/>
      <c r="G21" s="12" t="str">
        <f t="shared" si="7"/>
        <v/>
      </c>
      <c r="H21" s="13"/>
      <c r="I21" s="21" t="str">
        <f t="shared" si="5"/>
        <v/>
      </c>
      <c r="J21" s="23">
        <f t="shared" si="8"/>
        <v>0</v>
      </c>
      <c r="K21" s="11"/>
      <c r="Q21" s="33"/>
      <c r="R21" s="3"/>
      <c r="S21" s="31"/>
    </row>
    <row r="22" spans="1:22" ht="20.100000000000001" customHeight="1" x14ac:dyDescent="0.15">
      <c r="A22" s="10" t="str">
        <f t="shared" si="9"/>
        <v/>
      </c>
      <c r="B22" s="42"/>
      <c r="C22" s="42"/>
      <c r="D22" s="42"/>
      <c r="E22" s="34" t="str">
        <f t="shared" si="6"/>
        <v/>
      </c>
      <c r="F22" s="34"/>
      <c r="G22" s="12" t="str">
        <f t="shared" si="7"/>
        <v/>
      </c>
      <c r="H22" s="13"/>
      <c r="I22" s="21" t="str">
        <f t="shared" si="5"/>
        <v/>
      </c>
      <c r="J22" s="23">
        <f t="shared" si="8"/>
        <v>0</v>
      </c>
      <c r="K22" s="11"/>
      <c r="Q22" s="33"/>
      <c r="R22" s="3"/>
      <c r="S22" s="31"/>
    </row>
    <row r="23" spans="1:22" ht="20.100000000000001" customHeight="1" x14ac:dyDescent="0.15">
      <c r="A23" s="10" t="str">
        <f t="shared" si="9"/>
        <v/>
      </c>
      <c r="B23" s="42"/>
      <c r="C23" s="42"/>
      <c r="D23" s="42"/>
      <c r="E23" s="34" t="str">
        <f t="shared" si="6"/>
        <v/>
      </c>
      <c r="F23" s="34"/>
      <c r="G23" s="12" t="str">
        <f t="shared" si="7"/>
        <v/>
      </c>
      <c r="H23" s="13"/>
      <c r="I23" s="21" t="str">
        <f t="shared" si="5"/>
        <v/>
      </c>
      <c r="J23" s="23">
        <f t="shared" si="8"/>
        <v>0</v>
      </c>
      <c r="K23" s="11"/>
      <c r="Q23" s="33"/>
      <c r="R23" s="3"/>
      <c r="S23" s="31"/>
    </row>
    <row r="24" spans="1:22" ht="20.100000000000001" customHeight="1" x14ac:dyDescent="0.15">
      <c r="A24" s="10" t="str">
        <f t="shared" si="9"/>
        <v/>
      </c>
      <c r="B24" s="42"/>
      <c r="C24" s="42"/>
      <c r="D24" s="42"/>
      <c r="E24" s="34" t="str">
        <f t="shared" si="6"/>
        <v/>
      </c>
      <c r="F24" s="34"/>
      <c r="G24" s="12" t="str">
        <f t="shared" si="7"/>
        <v/>
      </c>
      <c r="H24" s="13"/>
      <c r="I24" s="21" t="str">
        <f t="shared" si="5"/>
        <v/>
      </c>
      <c r="J24" s="23">
        <f t="shared" si="8"/>
        <v>0</v>
      </c>
      <c r="K24" s="11"/>
      <c r="Q24" s="33"/>
      <c r="R24" s="3"/>
      <c r="S24" s="31"/>
    </row>
    <row r="25" spans="1:22" ht="20.100000000000001" customHeight="1" x14ac:dyDescent="0.15">
      <c r="A25" s="34" t="s">
        <v>41</v>
      </c>
      <c r="B25" s="42"/>
      <c r="C25" s="42"/>
      <c r="D25" s="42"/>
      <c r="E25" s="34" t="str">
        <f>IF(B25="","",INDEX($Q:$R,MATCH(B25,$Q:$Q,),2))</f>
        <v/>
      </c>
      <c r="F25" s="34"/>
      <c r="G25" s="12" t="str">
        <f>IF(B25="","",INDEX($Q:$S,MATCH(B25,$Q:$Q,),3))</f>
        <v/>
      </c>
      <c r="H25" s="13"/>
      <c r="I25" s="21" t="str">
        <f t="shared" si="5"/>
        <v/>
      </c>
      <c r="J25" s="23">
        <f>H25/20</f>
        <v>0</v>
      </c>
      <c r="K25" s="11"/>
      <c r="R25" s="3"/>
      <c r="S25" s="31"/>
    </row>
    <row r="26" spans="1:22" ht="20.100000000000001" customHeight="1" x14ac:dyDescent="0.15">
      <c r="A26" s="34"/>
      <c r="B26" s="42"/>
      <c r="C26" s="42"/>
      <c r="D26" s="42"/>
      <c r="E26" s="34" t="str">
        <f>IF(B26="","",INDEX($Q:$R,MATCH(B26,$Q:$Q,),2))</f>
        <v/>
      </c>
      <c r="F26" s="34"/>
      <c r="G26" s="12" t="str">
        <f>IF(B26="","",INDEX($Q:$S,MATCH(B26,$Q:$Q,),3))</f>
        <v/>
      </c>
      <c r="H26" s="13"/>
      <c r="I26" s="21" t="str">
        <f t="shared" si="5"/>
        <v/>
      </c>
      <c r="J26" s="23">
        <f>H26/20</f>
        <v>0</v>
      </c>
      <c r="K26" s="11"/>
      <c r="Q26" s="33"/>
      <c r="R26" s="3"/>
      <c r="S26" s="31"/>
    </row>
    <row r="27" spans="1:22" ht="20.100000000000001" customHeight="1" x14ac:dyDescent="0.15">
      <c r="A27" s="34"/>
      <c r="B27" s="42"/>
      <c r="C27" s="42"/>
      <c r="D27" s="42"/>
      <c r="E27" s="34" t="str">
        <f>IF(B27="","",INDEX($Q:$R,MATCH(B27,$Q:$Q,),2))</f>
        <v/>
      </c>
      <c r="F27" s="34"/>
      <c r="G27" s="12" t="str">
        <f>IF(B27="","",INDEX($Q:$S,MATCH(B27,$Q:$Q,),3))</f>
        <v/>
      </c>
      <c r="H27" s="13"/>
      <c r="I27" s="21" t="str">
        <f t="shared" si="5"/>
        <v/>
      </c>
      <c r="J27" s="23">
        <f>H27/20</f>
        <v>0</v>
      </c>
      <c r="K27" s="11"/>
    </row>
    <row r="28" spans="1:22" ht="20.100000000000001" customHeight="1" x14ac:dyDescent="0.15">
      <c r="A28" s="10" t="s">
        <v>51</v>
      </c>
      <c r="B28" s="43">
        <f>I28</f>
        <v>47460</v>
      </c>
      <c r="C28" s="43"/>
      <c r="D28" s="43"/>
      <c r="E28" s="43"/>
      <c r="F28" s="43"/>
      <c r="G28" s="43"/>
      <c r="H28" s="43"/>
      <c r="I28" s="21">
        <f>SUM(I18:I27)</f>
        <v>47460</v>
      </c>
      <c r="J28" s="23">
        <f>SUM(J18:J27)</f>
        <v>45</v>
      </c>
      <c r="K28" s="11"/>
    </row>
    <row r="29" spans="1:22" s="1" customFormat="1" ht="21" customHeight="1" x14ac:dyDescent="0.15">
      <c r="A29" s="35" t="s">
        <v>55</v>
      </c>
      <c r="B29" s="10" t="s">
        <v>56</v>
      </c>
      <c r="C29" s="16">
        <f>SUMIF($B$4:$B$27,Q5,$J$4:$J$27)</f>
        <v>0</v>
      </c>
      <c r="D29" s="10" t="s">
        <v>57</v>
      </c>
      <c r="E29" s="41">
        <f>SUMIF($B$4:$B$27,Q7,$J$4:$J$27)</f>
        <v>20</v>
      </c>
      <c r="F29" s="41"/>
      <c r="G29" s="10" t="s">
        <v>58</v>
      </c>
      <c r="H29" s="17">
        <f>SUMIF($B$4:$B$27,Q9,$J$4:$J$27)</f>
        <v>0</v>
      </c>
      <c r="I29" s="44" t="s">
        <v>59</v>
      </c>
      <c r="J29" s="45"/>
      <c r="K29" s="25">
        <f>I28/I15</f>
        <v>0.53087248322147651</v>
      </c>
      <c r="U29" s="3"/>
      <c r="V29" s="3"/>
    </row>
    <row r="30" spans="1:22" s="1" customFormat="1" ht="21" customHeight="1" x14ac:dyDescent="0.15">
      <c r="A30" s="36"/>
      <c r="B30" s="10" t="s">
        <v>60</v>
      </c>
      <c r="C30" s="16">
        <f>SUMIF($B$4:$B$27,Q6,$J$4:$J$27)</f>
        <v>0</v>
      </c>
      <c r="D30" s="10" t="s">
        <v>61</v>
      </c>
      <c r="E30" s="41">
        <f>SUMIF($B$4:$B$27,Q8,$J$4:$J$27)</f>
        <v>0</v>
      </c>
      <c r="F30" s="41"/>
      <c r="G30" s="10" t="s">
        <v>62</v>
      </c>
      <c r="H30" s="17">
        <f>SUMIF($B$4:$B$27,Q10,$J$4:$J$27)</f>
        <v>0</v>
      </c>
      <c r="I30" s="10" t="s">
        <v>63</v>
      </c>
      <c r="J30" s="26">
        <f>SUMIF($B$4:$B$27,Q13,$J$4:$J$27)</f>
        <v>25</v>
      </c>
      <c r="K30" s="38">
        <f>SUM(J30:J32,H29:H32,E29:F32,C29:C32)</f>
        <v>95</v>
      </c>
      <c r="U30" s="3"/>
      <c r="V30" s="3"/>
    </row>
    <row r="31" spans="1:22" s="1" customFormat="1" ht="21" customHeight="1" x14ac:dyDescent="0.15">
      <c r="A31" s="36"/>
      <c r="B31" s="10" t="s">
        <v>64</v>
      </c>
      <c r="C31" s="16">
        <f>SUMIF($B$4:$B$27,Q14,$J$4:$J$27)</f>
        <v>0</v>
      </c>
      <c r="D31" s="10" t="s">
        <v>65</v>
      </c>
      <c r="E31" s="41">
        <f>SUMIF($B$4:$B$27,Q15,$J$4:$J$27)</f>
        <v>0</v>
      </c>
      <c r="F31" s="41"/>
      <c r="G31" s="10" t="s">
        <v>66</v>
      </c>
      <c r="H31" s="17">
        <f>SUMIF($B$4:$B$27,Q16,$J$4:$J$27)</f>
        <v>0</v>
      </c>
      <c r="I31" s="10" t="s">
        <v>67</v>
      </c>
      <c r="J31" s="26">
        <f>SUMIF($B$4:$B$27,Q12,$J$4:$J$27)</f>
        <v>0</v>
      </c>
      <c r="K31" s="38"/>
      <c r="U31" s="3"/>
      <c r="V31" s="3"/>
    </row>
    <row r="32" spans="1:22" s="1" customFormat="1" ht="21" customHeight="1" x14ac:dyDescent="0.15">
      <c r="A32" s="37"/>
      <c r="B32" s="10" t="s">
        <v>68</v>
      </c>
      <c r="C32" s="16">
        <f>SUMIF($B$4:$B$27,Q3,$J$4:$J$27)</f>
        <v>0</v>
      </c>
      <c r="D32" s="10" t="s">
        <v>69</v>
      </c>
      <c r="E32" s="41">
        <f>SUMIF($B$4:$B$27,Q4,$J$4:$J$27)</f>
        <v>0</v>
      </c>
      <c r="F32" s="41"/>
      <c r="G32" s="10" t="s">
        <v>70</v>
      </c>
      <c r="H32" s="17">
        <f>SUMIF($B$4:$B$27,Q11,$J$4:$J$27)</f>
        <v>0</v>
      </c>
      <c r="I32" s="10" t="s">
        <v>71</v>
      </c>
      <c r="J32" s="26">
        <f>SUMIF($B$4:$B$27,Q2,$J$4:$J$27)</f>
        <v>50</v>
      </c>
      <c r="K32" s="38"/>
      <c r="U32" s="3"/>
      <c r="V32" s="3"/>
    </row>
    <row r="33" spans="1:22" s="1" customFormat="1" ht="20.100000000000001" customHeight="1" x14ac:dyDescent="0.15">
      <c r="A33" s="39" t="s">
        <v>72</v>
      </c>
      <c r="B33" s="39"/>
      <c t="s" r="C33" s="40">
        <v>80</v>
      </c>
      <c r="D33" s="40"/>
      <c r="E33" s="40"/>
      <c r="F33" s="40"/>
      <c r="G33" s="40"/>
      <c r="H33" s="40"/>
      <c r="I33" s="40"/>
      <c r="J33" s="40"/>
      <c r="K33" s="40"/>
      <c r="U33" s="3"/>
      <c r="V33" s="3"/>
    </row>
    <row r="34" spans="1:22" s="1" customFormat="1" ht="20.100000000000001" customHeight="1" x14ac:dyDescent="0.15">
      <c r="A34" s="39" t="s">
        <v>73</v>
      </c>
      <c r="B34" s="39"/>
      <c t="s" r="C34" s="40">
        <v>79</v>
      </c>
      <c r="D34" s="40"/>
      <c r="E34" s="40"/>
      <c r="F34" s="40"/>
      <c r="G34" s="40"/>
      <c r="H34" s="40"/>
      <c r="I34" s="40"/>
      <c r="J34" s="40"/>
      <c r="K34" s="40"/>
      <c r="U34" s="3"/>
      <c r="V34" s="3"/>
    </row>
    <row r="35" spans="1:22" s="1" customFormat="1" ht="20.100000000000001" customHeight="1" x14ac:dyDescent="0.15">
      <c r="A35" s="39" t="s">
        <v>74</v>
      </c>
      <c r="B35" s="39"/>
      <c t="s" r="C35" s="40">
        <v>81</v>
      </c>
      <c r="D35" s="40"/>
      <c r="E35" s="40"/>
      <c r="F35" s="40"/>
      <c r="G35" s="40"/>
      <c r="H35" s="40"/>
      <c r="I35" s="40"/>
      <c r="J35" s="40"/>
      <c r="K35" s="40"/>
      <c r="U35" s="3"/>
      <c r="V35" s="3"/>
    </row>
    <row r="36" spans="1:22" s="1" customFormat="1" ht="27" customHeight="1" x14ac:dyDescent="0.3">
      <c r="A36" s="46" t="s">
        <v>75</v>
      </c>
      <c r="B36" s="46"/>
      <c r="C36" s="47"/>
      <c r="D36" s="47"/>
      <c r="E36" s="18"/>
      <c r="F36" s="46" t="s">
        <v>76</v>
      </c>
      <c r="G36" s="46"/>
      <c r="H36" s="48"/>
      <c r="I36" s="48"/>
      <c r="J36" s="27" t="s">
        <v>77</v>
      </c>
      <c r="K36" s="28"/>
      <c r="U36" s="3"/>
      <c r="V36" s="3"/>
    </row>
    <row r="37" spans="1:22" s="1" customFormat="1" ht="12" x14ac:dyDescent="0.15">
      <c r="A37" s="3"/>
      <c r="U37" s="3"/>
      <c r="V37" s="3"/>
    </row>
    <row r="38" spans="1:22" s="1" customFormat="1" ht="12" x14ac:dyDescent="0.15">
      <c r="A38" s="3"/>
      <c r="U38" s="3"/>
      <c r="V38" s="3"/>
    </row>
    <row r="39" spans="1:22" s="1" customFormat="1" ht="12" x14ac:dyDescent="0.15">
      <c r="A39" s="3"/>
      <c r="U39" s="3"/>
      <c r="V39" s="3"/>
    </row>
    <row r="40" spans="1:22" s="1" customFormat="1" ht="12" x14ac:dyDescent="0.15">
      <c r="A40" s="3"/>
      <c r="U40" s="3"/>
      <c r="V40" s="3"/>
    </row>
    <row r="41" spans="1:22" s="1" customFormat="1" ht="12" x14ac:dyDescent="0.15">
      <c r="A41" s="3"/>
      <c r="U41" s="3"/>
      <c r="V41" s="3"/>
    </row>
    <row r="42" spans="1:22" s="1" customFormat="1" ht="12" x14ac:dyDescent="0.15">
      <c r="A42" s="3"/>
      <c r="U42" s="3"/>
      <c r="V42" s="3"/>
    </row>
    <row r="43" spans="1:22" s="1" customFormat="1" ht="12" x14ac:dyDescent="0.15">
      <c r="A43" s="3"/>
      <c r="U43" s="3"/>
      <c r="V43" s="3"/>
    </row>
    <row r="44" spans="1:22" s="1" customFormat="1" ht="12" x14ac:dyDescent="0.15">
      <c r="A44" s="3"/>
      <c r="U44" s="3"/>
      <c r="V44" s="3"/>
    </row>
    <row r="45" spans="1:22" s="1" customFormat="1" ht="12" x14ac:dyDescent="0.15">
      <c r="A45" s="3"/>
      <c r="U45" s="3"/>
      <c r="V45" s="3"/>
    </row>
    <row r="46" spans="1:22" s="1" customFormat="1" ht="12" x14ac:dyDescent="0.15">
      <c r="A46" s="3"/>
      <c r="U46" s="3"/>
      <c r="V46" s="3"/>
    </row>
    <row r="47" spans="1:22" s="1" customFormat="1" ht="12" x14ac:dyDescent="0.15">
      <c r="A47" s="3"/>
      <c r="U47" s="3"/>
      <c r="V47" s="3"/>
    </row>
    <row r="48" spans="1:22" s="1" customFormat="1" ht="12" x14ac:dyDescent="0.15">
      <c r="A48" s="3"/>
      <c r="U48" s="3"/>
      <c r="V48" s="3"/>
    </row>
    <row r="49" spans="1:22" s="1" customFormat="1" ht="12" x14ac:dyDescent="0.15">
      <c r="A49" s="3"/>
      <c r="U49" s="3"/>
      <c r="V49" s="3"/>
    </row>
    <row r="50" spans="1:22" s="1" customFormat="1" ht="12" x14ac:dyDescent="0.15">
      <c r="A50" s="3"/>
      <c r="U50" s="3"/>
      <c r="V50" s="3"/>
    </row>
    <row r="51" spans="1:22" s="1" customFormat="1" ht="12" x14ac:dyDescent="0.15">
      <c r="A51" s="3"/>
      <c r="U51" s="3"/>
      <c r="V51" s="3"/>
    </row>
    <row r="52" spans="1:22" s="1" customFormat="1" ht="12" x14ac:dyDescent="0.15">
      <c r="A52" s="3"/>
      <c r="U52" s="3"/>
      <c r="V52" s="3"/>
    </row>
    <row r="53" spans="1:22" s="1" customFormat="1" ht="12" x14ac:dyDescent="0.15">
      <c r="A53" s="3"/>
      <c r="U53" s="3"/>
      <c r="V53" s="3"/>
    </row>
    <row r="54" spans="1:22" s="1" customFormat="1" ht="12" x14ac:dyDescent="0.15">
      <c r="A54" s="3"/>
      <c r="U54" s="3"/>
      <c r="V54" s="3"/>
    </row>
    <row r="55" spans="1:22" s="1" customFormat="1" ht="12" x14ac:dyDescent="0.15">
      <c r="A55" s="3"/>
      <c r="U55" s="3"/>
      <c r="V55" s="3"/>
    </row>
    <row r="56" spans="1:22" s="1" customFormat="1" ht="12" x14ac:dyDescent="0.15">
      <c r="A56" s="3"/>
      <c r="U56" s="3"/>
      <c r="V56" s="3"/>
    </row>
    <row r="57" spans="1:22" s="1" customFormat="1" ht="12" x14ac:dyDescent="0.15">
      <c r="A57" s="3"/>
      <c r="U57" s="3"/>
      <c r="V57" s="3"/>
    </row>
    <row r="58" spans="1:22" s="1" customFormat="1" ht="12" x14ac:dyDescent="0.15">
      <c r="A58" s="3"/>
      <c r="U58" s="3"/>
      <c r="V58" s="3"/>
    </row>
  </sheetData>
  <sheetProtection password="C619" sheet="1" objects="1" selectLockedCell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  <mergeCell ref="A34:B34"/>
    <mergeCell ref="C34:K34"/>
    <mergeCell ref="E30:F30"/>
    <mergeCell ref="E31:F31"/>
    <mergeCell ref="E32:F32"/>
    <mergeCell ref="A33:B33"/>
    <mergeCell ref="C33:K33"/>
    <mergeCell ref="B27:D27"/>
    <mergeCell ref="E27:F27"/>
    <mergeCell ref="B28:H28"/>
    <mergeCell ref="E29:F29"/>
    <mergeCell ref="I29:J29"/>
  </mergeCells>
  <phoneticPr fontId="20" type="noConversion"/>
  <conditionalFormatting sqref="K29">
    <cfRule type="cellIs" dxfId="5" priority="12" operator="greaterThan">
      <formula>0.2</formula>
    </cfRule>
    <cfRule type="cellIs" dxfId="4" priority="13" operator="greaterThan">
      <formula>0.2</formula>
    </cfRule>
    <cfRule type="cellIs" dxfId="3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1" priority="3" operator="lessThan">
      <formula>20</formula>
    </cfRule>
  </conditionalFormatting>
  <conditionalFormatting sqref="J18:J27">
    <cfRule type="cellIs" dxfId="0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03" right="0.62986111111111098" top="0.59027777777777801" bottom="0.43263888888888902" header="0.35416666666666702" footer="0.354166666666667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陈皮酒订单</vt:lpstr>
      <vt:lpstr>陈皮酒订单!Print_Area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2020-09-27T16:48:00Z</dcterms:created>
  <dcterms:modified xsi:type="dcterms:W3CDTF">2021-03-02T14:29:49Z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

<file path=docProps/tbak/event.xml><?xml version="1.0" encoding="utf-8"?>
<item tm="2021-03-03 10:33:59">
  <dest>/storage/emulated/0/QQBrowser/editcopyfiles/675850dc4e8d1397d7dc1ff349ec9159/张涛陈皮酒订单2021.03.02.xlsx</dest>
  <backup/>
</item>
</file>

<file path=docProps/tbak/sharedStrings.xml><?xml version="1.0" encoding="utf-8"?>
<sst xmlns="http://schemas.openxmlformats.org/spreadsheetml/2006/main" count="108" uniqueCount="79">
  <si>
    <r>
      <t xml:space="preserve">          侨宝陈皮酒订单 </t>
    </r>
    <r>
      <rPr>
        <i/>
        <sz val="9"/>
        <color theme="0" tint="-0.499984740745262"/>
        <rFont val="宋体"/>
        <family val="3"/>
        <charset val="134"/>
        <scheme val="minor"/>
      </rPr>
      <t>v2021.01</t>
    </r>
  </si>
  <si>
    <t>区域</t>
  </si>
  <si>
    <t>城市经理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</si>
  <si>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</si>
  <si>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</si>
  <si>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</si>
  <si>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</si>
  <si>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</si>
  <si>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</si>
  <si>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</si>
  <si>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</si>
  <si>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</si>
  <si>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family val="3"/>
        <charset val="134"/>
        <scheme val="minor"/>
      </rPr>
      <t>金额</t>
    </r>
    <r>
      <rPr>
        <sz val="9"/>
        <color indexed="8"/>
        <rFont val="宋体"/>
        <family val="3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</si>
  <si>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</si>
  <si>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</si>
  <si>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</si>
  <si>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</si>
  <si>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</si>
  <si>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</si>
  <si>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</si>
  <si>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</si>
  <si>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</si>
  <si>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</si>
  <si>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</si>
  <si>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</si>
  <si>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</si>
  <si>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</si>
  <si>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</si>
  <si>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</si>
  <si>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</si>
  <si>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</si>
  <si>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</si>
  <si>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</si>
  <si>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</si>
  <si>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</si>
  <si>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</si>
  <si>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</si>
  <si>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</si>
  <si>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</si>
  <si>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</si>
  <si>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</si>
  <si>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</si>
  <si>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</si>
  <si>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</si>
  <si>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</si>
  <si>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</si>
  <si>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</si>
  <si>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</si>
  <si>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</si>
  <si>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</si>
  <si>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</si>
  <si>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</si>
  <si>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</si>
  <si>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</si>
  <si>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</si>
  <si>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</si>
  <si>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</si>
  <si>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</si>
  <si>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</si>
  <si>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family val="3"/>
        <charset val="134"/>
      </rPr>
      <t>★</t>
    </r>
    <r>
      <rPr>
        <b/>
        <sz val="11"/>
        <color indexed="8"/>
        <rFont val="宋体"/>
        <family val="3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</si>
  <si>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</si>
  <si>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</si>
  <si>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</si>
  <si>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</si>
  <si>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</si>
  <si>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</si>
  <si>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</si>
  <si>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</si>
  <si>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</si>
  <si>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</si>
  <si>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</si>
  <si>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</si>
  <si>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</si>
  <si>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收 货 地 址</t>
  </si>
  <si>
    <t>订 货 单 位</t>
  </si>
  <si>
    <t xml:space="preserve">  订单确认：</t>
  </si>
  <si>
    <t>财务审核：</t>
  </si>
  <si>
    <t>复核：</t>
  </si>
  <si>
    <t>何伟力</t>
    <phoneticPr fontId="20" type="noConversion"/>
  </si>
</sst>
</file>

<file path=docProps/tbak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8"/>
  <sheetViews>
    <sheetView showGridLines="0" tabSelected="1" workbookViewId="0">
      <selection activeCell="B21" sqref="B21:D21"/>
    </sheetView>
  </sheetViews>
  <sheetFormatPr defaultColWidth="9" defaultRowHeight="13.5" x14ac:dyDescent="0.1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spans="1:22" ht="27.95" customHeight="1" x14ac:dyDescent="0.15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spans="1:22" ht="23.1" customHeight="1" x14ac:dyDescent="0.15">
      <c r="A2" s="7" t="s">
        <v>1</v>
      </c>
      <c r="B2" s="50" t="s">
        <v>19</v>
      </c>
      <c r="C2" s="50"/>
      <c r="D2" s="7" t="s">
        <v>2</v>
      </c>
      <c r="E2" s="50" t="s">
        <v>78</v>
      </c>
      <c r="F2" s="50"/>
      <c r="G2" s="50"/>
      <c r="H2" s="8" t="s">
        <v>3</v>
      </c>
      <c r="I2" s="19" t="str">
        <f>IF(B2="","",INDEX($U:$V,MATCH(B2,$U:$U,),2))</f>
        <v>宋志刚</v>
      </c>
      <c r="J2" s="7" t="s">
        <v>4</v>
      </c>
      <c r="K2" s="20">
        <v>44257</v>
      </c>
      <c r="Q2" s="29" t="s">
        <v>5</v>
      </c>
      <c r="R2" s="30" t="s">
        <v>6</v>
      </c>
      <c r="S2" s="31">
        <v>298</v>
      </c>
    </row>
    <row r="3" spans="1:22" ht="18" customHeight="1" x14ac:dyDescent="0.15">
      <c r="A3" s="9" t="s">
        <v>7</v>
      </c>
      <c r="B3" s="39" t="s">
        <v>8</v>
      </c>
      <c r="C3" s="39"/>
      <c r="D3" s="39"/>
      <c r="E3" s="49" t="s">
        <v>9</v>
      </c>
      <c r="F3" s="49"/>
      <c r="G3" s="9" t="s">
        <v>10</v>
      </c>
      <c r="H3" s="7" t="s">
        <v>11</v>
      </c>
      <c r="I3" s="9" t="s">
        <v>12</v>
      </c>
      <c r="J3" s="9" t="s">
        <v>13</v>
      </c>
      <c r="K3" s="7" t="s">
        <v>14</v>
      </c>
      <c r="Q3" s="29" t="s">
        <v>15</v>
      </c>
      <c r="R3" s="3" t="s">
        <v>6</v>
      </c>
      <c r="S3" s="31">
        <v>798</v>
      </c>
      <c r="U3" s="3" t="s">
        <v>16</v>
      </c>
      <c r="V3" s="3" t="s">
        <v>17</v>
      </c>
    </row>
    <row r="4" spans="1:22" ht="20.100000000000001" customHeight="1" x14ac:dyDescent="0.15">
      <c r="A4" s="10">
        <f>IF(B4="","",ROW(A1))</f>
        <v>1</v>
      </c>
      <c r="B4" s="42" t="s">
        <v>5</v>
      </c>
      <c r="C4" s="42"/>
      <c r="D4" s="42"/>
      <c r="E4" s="34" t="str">
        <f>IF(B4="","",INDEX($Q:$R,MATCH(B4,$Q:$Q,),2))</f>
        <v>瓶</v>
      </c>
      <c r="F4" s="34"/>
      <c r="G4" s="12">
        <f>IF(B4="","",INDEX($Q:$S,MATCH(B4,$Q:$Q,),3))</f>
        <v>298</v>
      </c>
      <c r="H4" s="13">
        <v>300</v>
      </c>
      <c r="I4" s="21">
        <f t="shared" ref="I4:I12" si="0">IF(G4="","",G4*H4)</f>
        <v>89400</v>
      </c>
      <c r="J4" s="22">
        <f>H4/6</f>
        <v>50</v>
      </c>
      <c r="K4" s="20"/>
      <c r="Q4" s="29" t="s">
        <v>18</v>
      </c>
      <c r="R4" s="3" t="s">
        <v>6</v>
      </c>
      <c r="S4" s="31">
        <v>298</v>
      </c>
      <c r="U4" s="3" t="s">
        <v>19</v>
      </c>
      <c r="V4" s="3" t="s">
        <v>20</v>
      </c>
    </row>
    <row r="5" spans="1:22" ht="20.100000000000001" customHeight="1" x14ac:dyDescent="0.15">
      <c r="A5" s="10" t="str">
        <f t="shared" ref="A5:A11" si="1">IF(B5="","",ROW(A2))</f>
        <v/>
      </c>
      <c r="B5" s="42"/>
      <c r="C5" s="42"/>
      <c r="D5" s="42"/>
      <c r="E5" s="34" t="str">
        <f t="shared" ref="E5:E14" si="2">IF(B5="","",INDEX($Q:$R,MATCH(B5,$Q:$Q,),2))</f>
        <v/>
      </c>
      <c r="F5" s="34"/>
      <c r="G5" s="12" t="str">
        <f>IF(B5="","",INDEX($Q:$S,MATCH(B5,$Q:$Q,),3))</f>
        <v/>
      </c>
      <c r="H5" s="13"/>
      <c r="I5" s="21" t="str">
        <f t="shared" si="0"/>
        <v/>
      </c>
      <c r="J5" s="22">
        <f t="shared" ref="J5:J11" si="3">H5/6</f>
        <v>0</v>
      </c>
      <c r="K5" s="20"/>
      <c r="Q5" s="32" t="s">
        <v>21</v>
      </c>
      <c r="R5" s="3" t="s">
        <v>6</v>
      </c>
      <c r="S5" s="31">
        <v>398</v>
      </c>
      <c r="U5" s="3" t="s">
        <v>22</v>
      </c>
      <c r="V5" s="3" t="s">
        <v>23</v>
      </c>
    </row>
    <row r="6" spans="1:22" ht="20.100000000000001" customHeight="1" x14ac:dyDescent="0.15">
      <c r="A6" s="10" t="str">
        <f t="shared" si="1"/>
        <v/>
      </c>
      <c r="B6" s="42"/>
      <c r="C6" s="42"/>
      <c r="D6" s="42"/>
      <c r="E6" s="34" t="str">
        <f t="shared" si="2"/>
        <v/>
      </c>
      <c r="F6" s="34"/>
      <c r="G6" s="12" t="str">
        <f t="shared" ref="G6:G14" si="4">IF(B6="","",INDEX($Q:$S,MATCH(B6,$Q:$Q,),3))</f>
        <v/>
      </c>
      <c r="H6" s="13"/>
      <c r="I6" s="21" t="str">
        <f t="shared" si="0"/>
        <v/>
      </c>
      <c r="J6" s="22">
        <f t="shared" si="3"/>
        <v>0</v>
      </c>
      <c r="K6" s="20"/>
      <c r="Q6" s="32" t="s">
        <v>24</v>
      </c>
      <c r="R6" s="3" t="s">
        <v>6</v>
      </c>
      <c r="S6" s="31">
        <v>378</v>
      </c>
      <c r="U6" s="3" t="s">
        <v>25</v>
      </c>
      <c r="V6" s="3" t="s">
        <v>26</v>
      </c>
    </row>
    <row r="7" spans="1:22" ht="20.100000000000001" customHeight="1" x14ac:dyDescent="0.15">
      <c r="A7" s="10" t="str">
        <f t="shared" si="1"/>
        <v/>
      </c>
      <c r="B7" s="42"/>
      <c r="C7" s="42"/>
      <c r="D7" s="42"/>
      <c r="E7" s="34" t="str">
        <f t="shared" si="2"/>
        <v/>
      </c>
      <c r="F7" s="34"/>
      <c r="G7" s="12" t="str">
        <f t="shared" si="4"/>
        <v/>
      </c>
      <c r="H7" s="13"/>
      <c r="I7" s="21" t="str">
        <f t="shared" si="0"/>
        <v/>
      </c>
      <c r="J7" s="22">
        <f t="shared" si="3"/>
        <v>0</v>
      </c>
      <c r="K7" s="11"/>
      <c r="Q7" s="32" t="s">
        <v>27</v>
      </c>
      <c r="R7" s="3" t="s">
        <v>6</v>
      </c>
      <c r="S7" s="31">
        <v>198</v>
      </c>
      <c r="U7" s="3" t="s">
        <v>28</v>
      </c>
      <c r="V7" s="3" t="s">
        <v>29</v>
      </c>
    </row>
    <row r="8" spans="1:22" ht="20.100000000000001" customHeight="1" x14ac:dyDescent="0.15">
      <c r="A8" s="10" t="str">
        <f t="shared" si="1"/>
        <v/>
      </c>
      <c r="B8" s="42"/>
      <c r="C8" s="42"/>
      <c r="D8" s="42"/>
      <c r="E8" s="34" t="str">
        <f t="shared" si="2"/>
        <v/>
      </c>
      <c r="F8" s="34"/>
      <c r="G8" s="12" t="str">
        <f t="shared" si="4"/>
        <v/>
      </c>
      <c r="H8" s="13"/>
      <c r="I8" s="21" t="str">
        <f t="shared" si="0"/>
        <v/>
      </c>
      <c r="J8" s="22">
        <f t="shared" si="3"/>
        <v>0</v>
      </c>
      <c r="K8" s="11"/>
      <c r="Q8" s="32" t="s">
        <v>30</v>
      </c>
      <c r="R8" s="3" t="s">
        <v>6</v>
      </c>
      <c r="S8" s="31">
        <v>185</v>
      </c>
      <c r="U8" s="3" t="s">
        <v>31</v>
      </c>
      <c r="V8" s="3" t="s">
        <v>32</v>
      </c>
    </row>
    <row r="9" spans="1:22" ht="20.100000000000001" customHeight="1" x14ac:dyDescent="0.15">
      <c r="A9" s="10" t="str">
        <f t="shared" si="1"/>
        <v/>
      </c>
      <c r="B9" s="42"/>
      <c r="C9" s="42"/>
      <c r="D9" s="42"/>
      <c r="E9" s="34" t="str">
        <f t="shared" si="2"/>
        <v/>
      </c>
      <c r="F9" s="34"/>
      <c r="G9" s="12" t="str">
        <f t="shared" si="4"/>
        <v/>
      </c>
      <c r="H9" s="13"/>
      <c r="I9" s="21" t="str">
        <f t="shared" si="0"/>
        <v/>
      </c>
      <c r="J9" s="22">
        <f t="shared" si="3"/>
        <v>0</v>
      </c>
      <c r="K9" s="11"/>
      <c r="Q9" s="32" t="s">
        <v>33</v>
      </c>
      <c r="R9" s="3" t="s">
        <v>6</v>
      </c>
      <c r="S9" s="31">
        <v>138</v>
      </c>
      <c r="U9" s="3" t="s">
        <v>34</v>
      </c>
      <c r="V9" s="3" t="s">
        <v>35</v>
      </c>
    </row>
    <row r="10" spans="1:22" ht="20.100000000000001" customHeight="1" x14ac:dyDescent="0.15">
      <c r="A10" s="10" t="str">
        <f t="shared" si="1"/>
        <v/>
      </c>
      <c r="B10" s="42"/>
      <c r="C10" s="42"/>
      <c r="D10" s="42"/>
      <c r="E10" s="34" t="str">
        <f t="shared" si="2"/>
        <v/>
      </c>
      <c r="F10" s="34"/>
      <c r="G10" s="12" t="str">
        <f t="shared" si="4"/>
        <v/>
      </c>
      <c r="H10" s="13"/>
      <c r="I10" s="21" t="str">
        <f t="shared" si="0"/>
        <v/>
      </c>
      <c r="J10" s="22">
        <f t="shared" si="3"/>
        <v>0</v>
      </c>
      <c r="K10" s="11"/>
      <c r="Q10" s="32" t="s">
        <v>36</v>
      </c>
      <c r="R10" s="3" t="s">
        <v>6</v>
      </c>
      <c r="S10" s="31">
        <v>123</v>
      </c>
      <c r="U10" s="3" t="s">
        <v>37</v>
      </c>
      <c r="V10" s="3" t="s">
        <v>35</v>
      </c>
    </row>
    <row r="11" spans="1:22" ht="20.100000000000001" customHeight="1" x14ac:dyDescent="0.15">
      <c r="A11" s="10" t="str">
        <f t="shared" si="1"/>
        <v/>
      </c>
      <c r="B11" s="42"/>
      <c r="C11" s="42"/>
      <c r="D11" s="42"/>
      <c r="E11" s="34" t="str">
        <f t="shared" si="2"/>
        <v/>
      </c>
      <c r="F11" s="34"/>
      <c r="G11" s="12" t="str">
        <f t="shared" si="4"/>
        <v/>
      </c>
      <c r="H11" s="13"/>
      <c r="I11" s="21" t="str">
        <f t="shared" si="0"/>
        <v/>
      </c>
      <c r="J11" s="22">
        <f t="shared" si="3"/>
        <v>0</v>
      </c>
      <c r="K11" s="11"/>
      <c r="Q11" s="32" t="s">
        <v>38</v>
      </c>
      <c r="R11" s="3" t="s">
        <v>6</v>
      </c>
      <c r="S11" s="31">
        <v>88</v>
      </c>
      <c r="U11" s="3" t="s">
        <v>39</v>
      </c>
      <c r="V11" s="3" t="s">
        <v>40</v>
      </c>
    </row>
    <row r="12" spans="1:22" ht="20.100000000000001" customHeight="1" x14ac:dyDescent="0.15">
      <c r="A12" s="34" t="s">
        <v>41</v>
      </c>
      <c r="B12" s="42"/>
      <c r="C12" s="42"/>
      <c r="D12" s="42"/>
      <c r="E12" s="34" t="str">
        <f t="shared" si="2"/>
        <v/>
      </c>
      <c r="F12" s="34"/>
      <c r="G12" s="12" t="str">
        <f t="shared" si="4"/>
        <v/>
      </c>
      <c r="H12" s="13"/>
      <c r="I12" s="21" t="str">
        <f t="shared" si="0"/>
        <v/>
      </c>
      <c r="J12" s="23">
        <f>H12/20</f>
        <v>0</v>
      </c>
      <c r="K12" s="11"/>
      <c r="Q12" s="32" t="s">
        <v>42</v>
      </c>
      <c r="R12" s="3" t="s">
        <v>6</v>
      </c>
      <c r="S12" s="31">
        <v>68</v>
      </c>
      <c r="U12" s="3" t="s">
        <v>43</v>
      </c>
      <c r="V12" s="3" t="s">
        <v>44</v>
      </c>
    </row>
    <row r="13" spans="1:22" ht="20.100000000000001" customHeight="1" x14ac:dyDescent="0.15">
      <c r="A13" s="34"/>
      <c r="B13" s="42"/>
      <c r="C13" s="42"/>
      <c r="D13" s="42"/>
      <c r="E13" s="34" t="str">
        <f t="shared" si="2"/>
        <v/>
      </c>
      <c r="F13" s="34"/>
      <c r="G13" s="12" t="str">
        <f t="shared" si="4"/>
        <v/>
      </c>
      <c r="H13" s="13"/>
      <c r="I13" s="21" t="str">
        <f t="shared" ref="I13:I27" si="5">IF(G13="","",G13*H13)</f>
        <v/>
      </c>
      <c r="J13" s="23">
        <f>H13/20</f>
        <v>0</v>
      </c>
      <c r="K13" s="11"/>
      <c r="Q13" s="32" t="s">
        <v>45</v>
      </c>
      <c r="R13" s="3" t="s">
        <v>46</v>
      </c>
      <c r="S13" s="31">
        <v>158</v>
      </c>
      <c r="U13" s="3" t="s">
        <v>47</v>
      </c>
      <c r="V13" s="3" t="s">
        <v>48</v>
      </c>
    </row>
    <row r="14" spans="1:22" ht="18" customHeight="1" x14ac:dyDescent="0.15">
      <c r="A14" s="34"/>
      <c r="B14" s="42"/>
      <c r="C14" s="42"/>
      <c r="D14" s="42"/>
      <c r="E14" s="34" t="str">
        <f t="shared" si="2"/>
        <v/>
      </c>
      <c r="F14" s="34"/>
      <c r="G14" s="12" t="str">
        <f t="shared" si="4"/>
        <v/>
      </c>
      <c r="H14" s="13"/>
      <c r="I14" s="21" t="str">
        <f t="shared" si="5"/>
        <v/>
      </c>
      <c r="J14" s="23">
        <f>H14/20</f>
        <v>0</v>
      </c>
      <c r="K14" s="11"/>
      <c r="Q14" s="33" t="s">
        <v>49</v>
      </c>
      <c r="R14" s="3" t="s">
        <v>6</v>
      </c>
      <c r="S14" s="31">
        <v>88</v>
      </c>
      <c r="U14" s="3" t="s">
        <v>50</v>
      </c>
      <c r="V14" s="3" t="s">
        <v>17</v>
      </c>
    </row>
    <row r="15" spans="1:22" ht="20.100000000000001" customHeight="1" x14ac:dyDescent="0.15">
      <c r="A15" s="10" t="s">
        <v>51</v>
      </c>
      <c r="B15" s="43">
        <f>I15</f>
        <v>89400</v>
      </c>
      <c r="C15" s="43"/>
      <c r="D15" s="43"/>
      <c r="E15" s="43"/>
      <c r="F15" s="43"/>
      <c r="G15" s="43"/>
      <c r="H15" s="43"/>
      <c r="I15" s="21">
        <f>SUM(I4:I14)</f>
        <v>89400</v>
      </c>
      <c r="J15" s="23">
        <f>SUM(J4:J14)</f>
        <v>50</v>
      </c>
      <c r="K15" s="11"/>
      <c r="Q15" s="33" t="s">
        <v>52</v>
      </c>
      <c r="R15" s="3" t="s">
        <v>6</v>
      </c>
      <c r="S15" s="31">
        <v>48</v>
      </c>
    </row>
    <row r="16" spans="1:22" ht="26.1" customHeight="1" x14ac:dyDescent="0.35">
      <c r="A16" s="14" t="s">
        <v>53</v>
      </c>
      <c r="B16" s="15"/>
      <c r="C16" s="15"/>
      <c r="D16" s="15"/>
      <c r="E16" s="15"/>
      <c r="F16" s="15"/>
      <c r="G16" s="15"/>
      <c r="H16" s="15"/>
      <c r="I16" s="15"/>
      <c r="J16" s="15"/>
      <c r="K16" s="24"/>
      <c r="Q16" s="33" t="s">
        <v>54</v>
      </c>
      <c r="R16" s="3" t="s">
        <v>6</v>
      </c>
      <c r="S16" s="31">
        <v>35</v>
      </c>
    </row>
    <row r="17" spans="1:22" ht="17.100000000000001" customHeight="1" x14ac:dyDescent="0.15">
      <c r="A17" s="9" t="s">
        <v>7</v>
      </c>
      <c r="B17" s="39" t="s">
        <v>8</v>
      </c>
      <c r="C17" s="39"/>
      <c r="D17" s="39"/>
      <c r="E17" s="49" t="s">
        <v>9</v>
      </c>
      <c r="F17" s="49"/>
      <c r="G17" s="9" t="s">
        <v>10</v>
      </c>
      <c r="H17" s="7" t="s">
        <v>11</v>
      </c>
      <c r="I17" s="9" t="s">
        <v>12</v>
      </c>
      <c r="J17" s="9" t="s">
        <v>13</v>
      </c>
      <c r="K17" s="7" t="s">
        <v>14</v>
      </c>
      <c r="Q17" s="33"/>
      <c r="R17" s="3"/>
      <c r="S17" s="31"/>
    </row>
    <row r="18" spans="1:22" ht="20.100000000000001" customHeight="1" x14ac:dyDescent="0.15">
      <c r="A18" s="10">
        <f>IF(B18="","",ROW(A1))</f>
        <v>1</v>
      </c>
      <c r="B18" s="42" t="s">
        <v>45</v>
      </c>
      <c r="C18" s="42"/>
      <c r="D18" s="42"/>
      <c r="E18" s="34" t="str">
        <f t="shared" ref="E18:E24" si="6">IF(B18="","",INDEX($Q:$R,MATCH(B18,$Q:$Q,),2))</f>
        <v>盒</v>
      </c>
      <c r="F18" s="34"/>
      <c r="G18" s="12">
        <f t="shared" ref="G18:G24" si="7">IF(B18="","",INDEX($Q:$S,MATCH(B18,$Q:$Q,),3))</f>
        <v>158</v>
      </c>
      <c r="H18" s="13">
        <v>150</v>
      </c>
      <c r="I18" s="21">
        <f t="shared" si="5"/>
        <v>23700</v>
      </c>
      <c r="J18" s="23">
        <f t="shared" ref="J18:J24" si="8">H18/6</f>
        <v>25</v>
      </c>
      <c r="K18" s="11"/>
    </row>
    <row r="19" spans="1:22" ht="20.100000000000001" customHeight="1" x14ac:dyDescent="0.15">
      <c r="A19" s="10">
        <f t="shared" ref="A19:A24" si="9">IF(B19="","",ROW(A2))</f>
        <v>2</v>
      </c>
      <c r="B19" s="42" t="s">
        <v>27</v>
      </c>
      <c r="C19" s="42"/>
      <c r="D19" s="42"/>
      <c r="E19" s="34" t="str">
        <f t="shared" si="6"/>
        <v>瓶</v>
      </c>
      <c r="F19" s="34"/>
      <c r="G19" s="12">
        <f t="shared" si="7"/>
        <v>198</v>
      </c>
      <c r="H19" s="13">
        <v>120</v>
      </c>
      <c r="I19" s="21">
        <f t="shared" si="5"/>
        <v>23760</v>
      </c>
      <c r="J19" s="23">
        <f t="shared" si="8"/>
        <v>20</v>
      </c>
      <c r="K19" s="11"/>
    </row>
    <row r="20" spans="1:22" ht="20.100000000000001" customHeight="1" x14ac:dyDescent="0.15">
      <c r="A20" s="10" t="str">
        <f t="shared" si="9"/>
        <v/>
      </c>
      <c r="B20" s="42"/>
      <c r="C20" s="42"/>
      <c r="D20" s="42"/>
      <c r="E20" s="34" t="str">
        <f t="shared" si="6"/>
        <v/>
      </c>
      <c r="F20" s="34"/>
      <c r="G20" s="12" t="str">
        <f t="shared" si="7"/>
        <v/>
      </c>
      <c r="H20" s="13"/>
      <c r="I20" s="21" t="str">
        <f t="shared" si="5"/>
        <v/>
      </c>
      <c r="J20" s="23">
        <f t="shared" si="8"/>
        <v>0</v>
      </c>
      <c r="K20" s="11"/>
    </row>
    <row r="21" spans="1:22" ht="20.100000000000001" customHeight="1" x14ac:dyDescent="0.15">
      <c r="A21" s="10" t="str">
        <f t="shared" si="9"/>
        <v/>
      </c>
      <c r="B21" s="42"/>
      <c r="C21" s="42"/>
      <c r="D21" s="42"/>
      <c r="E21" s="34" t="str">
        <f t="shared" si="6"/>
        <v/>
      </c>
      <c r="F21" s="34"/>
      <c r="G21" s="12" t="str">
        <f t="shared" si="7"/>
        <v/>
      </c>
      <c r="H21" s="13"/>
      <c r="I21" s="21" t="str">
        <f t="shared" si="5"/>
        <v/>
      </c>
      <c r="J21" s="23">
        <f t="shared" si="8"/>
        <v>0</v>
      </c>
      <c r="K21" s="11"/>
      <c r="Q21" s="33"/>
      <c r="R21" s="3"/>
      <c r="S21" s="31"/>
    </row>
    <row r="22" spans="1:22" ht="20.100000000000001" customHeight="1" x14ac:dyDescent="0.15">
      <c r="A22" s="10" t="str">
        <f t="shared" si="9"/>
        <v/>
      </c>
      <c r="B22" s="42"/>
      <c r="C22" s="42"/>
      <c r="D22" s="42"/>
      <c r="E22" s="34" t="str">
        <f t="shared" si="6"/>
        <v/>
      </c>
      <c r="F22" s="34"/>
      <c r="G22" s="12" t="str">
        <f t="shared" si="7"/>
        <v/>
      </c>
      <c r="H22" s="13"/>
      <c r="I22" s="21" t="str">
        <f t="shared" si="5"/>
        <v/>
      </c>
      <c r="J22" s="23">
        <f t="shared" si="8"/>
        <v>0</v>
      </c>
      <c r="K22" s="11"/>
      <c r="Q22" s="33"/>
      <c r="R22" s="3"/>
      <c r="S22" s="31"/>
    </row>
    <row r="23" spans="1:22" ht="20.100000000000001" customHeight="1" x14ac:dyDescent="0.15">
      <c r="A23" s="10" t="str">
        <f t="shared" si="9"/>
        <v/>
      </c>
      <c r="B23" s="42"/>
      <c r="C23" s="42"/>
      <c r="D23" s="42"/>
      <c r="E23" s="34" t="str">
        <f t="shared" si="6"/>
        <v/>
      </c>
      <c r="F23" s="34"/>
      <c r="G23" s="12" t="str">
        <f t="shared" si="7"/>
        <v/>
      </c>
      <c r="H23" s="13"/>
      <c r="I23" s="21" t="str">
        <f t="shared" si="5"/>
        <v/>
      </c>
      <c r="J23" s="23">
        <f t="shared" si="8"/>
        <v>0</v>
      </c>
      <c r="K23" s="11"/>
      <c r="Q23" s="33"/>
      <c r="R23" s="3"/>
      <c r="S23" s="31"/>
    </row>
    <row r="24" spans="1:22" ht="20.100000000000001" customHeight="1" x14ac:dyDescent="0.15">
      <c r="A24" s="10" t="str">
        <f t="shared" si="9"/>
        <v/>
      </c>
      <c r="B24" s="42"/>
      <c r="C24" s="42"/>
      <c r="D24" s="42"/>
      <c r="E24" s="34" t="str">
        <f t="shared" si="6"/>
        <v/>
      </c>
      <c r="F24" s="34"/>
      <c r="G24" s="12" t="str">
        <f t="shared" si="7"/>
        <v/>
      </c>
      <c r="H24" s="13"/>
      <c r="I24" s="21" t="str">
        <f t="shared" si="5"/>
        <v/>
      </c>
      <c r="J24" s="23">
        <f t="shared" si="8"/>
        <v>0</v>
      </c>
      <c r="K24" s="11"/>
      <c r="Q24" s="33"/>
      <c r="R24" s="3"/>
      <c r="S24" s="31"/>
    </row>
    <row r="25" spans="1:22" ht="20.100000000000001" customHeight="1" x14ac:dyDescent="0.15">
      <c r="A25" s="34" t="s">
        <v>41</v>
      </c>
      <c r="B25" s="42"/>
      <c r="C25" s="42"/>
      <c r="D25" s="42"/>
      <c r="E25" s="34" t="str">
        <f>IF(B25="","",INDEX($Q:$R,MATCH(B25,$Q:$Q,),2))</f>
        <v/>
      </c>
      <c r="F25" s="34"/>
      <c r="G25" s="12" t="str">
        <f>IF(B25="","",INDEX($Q:$S,MATCH(B25,$Q:$Q,),3))</f>
        <v/>
      </c>
      <c r="H25" s="13"/>
      <c r="I25" s="21" t="str">
        <f t="shared" si="5"/>
        <v/>
      </c>
      <c r="J25" s="23">
        <f>H25/20</f>
        <v>0</v>
      </c>
      <c r="K25" s="11"/>
      <c r="R25" s="3"/>
      <c r="S25" s="31"/>
    </row>
    <row r="26" spans="1:22" ht="20.100000000000001" customHeight="1" x14ac:dyDescent="0.15">
      <c r="A26" s="34"/>
      <c r="B26" s="42"/>
      <c r="C26" s="42"/>
      <c r="D26" s="42"/>
      <c r="E26" s="34" t="str">
        <f>IF(B26="","",INDEX($Q:$R,MATCH(B26,$Q:$Q,),2))</f>
        <v/>
      </c>
      <c r="F26" s="34"/>
      <c r="G26" s="12" t="str">
        <f>IF(B26="","",INDEX($Q:$S,MATCH(B26,$Q:$Q,),3))</f>
        <v/>
      </c>
      <c r="H26" s="13"/>
      <c r="I26" s="21" t="str">
        <f t="shared" si="5"/>
        <v/>
      </c>
      <c r="J26" s="23">
        <f>H26/20</f>
        <v>0</v>
      </c>
      <c r="K26" s="11"/>
      <c r="Q26" s="33"/>
      <c r="R26" s="3"/>
      <c r="S26" s="31"/>
    </row>
    <row r="27" spans="1:22" ht="20.100000000000001" customHeight="1" x14ac:dyDescent="0.15">
      <c r="A27" s="34"/>
      <c r="B27" s="42"/>
      <c r="C27" s="42"/>
      <c r="D27" s="42"/>
      <c r="E27" s="34" t="str">
        <f>IF(B27="","",INDEX($Q:$R,MATCH(B27,$Q:$Q,),2))</f>
        <v/>
      </c>
      <c r="F27" s="34"/>
      <c r="G27" s="12" t="str">
        <f>IF(B27="","",INDEX($Q:$S,MATCH(B27,$Q:$Q,),3))</f>
        <v/>
      </c>
      <c r="H27" s="13"/>
      <c r="I27" s="21" t="str">
        <f t="shared" si="5"/>
        <v/>
      </c>
      <c r="J27" s="23">
        <f>H27/20</f>
        <v>0</v>
      </c>
      <c r="K27" s="11"/>
    </row>
    <row r="28" spans="1:22" ht="20.100000000000001" customHeight="1" x14ac:dyDescent="0.15">
      <c r="A28" s="10" t="s">
        <v>51</v>
      </c>
      <c r="B28" s="43">
        <f>I28</f>
        <v>47460</v>
      </c>
      <c r="C28" s="43"/>
      <c r="D28" s="43"/>
      <c r="E28" s="43"/>
      <c r="F28" s="43"/>
      <c r="G28" s="43"/>
      <c r="H28" s="43"/>
      <c r="I28" s="21">
        <f>SUM(I18:I27)</f>
        <v>47460</v>
      </c>
      <c r="J28" s="23">
        <f>SUM(J18:J27)</f>
        <v>45</v>
      </c>
      <c r="K28" s="11"/>
    </row>
    <row r="29" spans="1:22" s="1" customFormat="1" ht="21" customHeight="1" x14ac:dyDescent="0.15">
      <c r="A29" s="35" t="s">
        <v>55</v>
      </c>
      <c r="B29" s="10" t="s">
        <v>56</v>
      </c>
      <c r="C29" s="16">
        <f>SUMIF($B$4:$B$27,Q5,$J$4:$J$27)</f>
        <v>0</v>
      </c>
      <c r="D29" s="10" t="s">
        <v>57</v>
      </c>
      <c r="E29" s="41">
        <f>SUMIF($B$4:$B$27,Q7,$J$4:$J$27)</f>
        <v>20</v>
      </c>
      <c r="F29" s="41"/>
      <c r="G29" s="10" t="s">
        <v>58</v>
      </c>
      <c r="H29" s="17">
        <f>SUMIF($B$4:$B$27,Q9,$J$4:$J$27)</f>
        <v>0</v>
      </c>
      <c r="I29" s="44" t="s">
        <v>59</v>
      </c>
      <c r="J29" s="45"/>
      <c r="K29" s="25">
        <f>I28/I15</f>
        <v>0.53087248322147651</v>
      </c>
      <c r="U29" s="3"/>
      <c r="V29" s="3"/>
    </row>
    <row r="30" spans="1:22" s="1" customFormat="1" ht="21" customHeight="1" x14ac:dyDescent="0.15">
      <c r="A30" s="36"/>
      <c r="B30" s="10" t="s">
        <v>60</v>
      </c>
      <c r="C30" s="16">
        <f>SUMIF($B$4:$B$27,Q6,$J$4:$J$27)</f>
        <v>0</v>
      </c>
      <c r="D30" s="10" t="s">
        <v>61</v>
      </c>
      <c r="E30" s="41">
        <f>SUMIF($B$4:$B$27,Q8,$J$4:$J$27)</f>
        <v>0</v>
      </c>
      <c r="F30" s="41"/>
      <c r="G30" s="10" t="s">
        <v>62</v>
      </c>
      <c r="H30" s="17">
        <f>SUMIF($B$4:$B$27,Q10,$J$4:$J$27)</f>
        <v>0</v>
      </c>
      <c r="I30" s="10" t="s">
        <v>63</v>
      </c>
      <c r="J30" s="26">
        <f>SUMIF($B$4:$B$27,Q13,$J$4:$J$27)</f>
        <v>25</v>
      </c>
      <c r="K30" s="38">
        <f>SUM(J30:J32,H29:H32,E29:F32,C29:C32)</f>
        <v>95</v>
      </c>
      <c r="U30" s="3"/>
      <c r="V30" s="3"/>
    </row>
    <row r="31" spans="1:22" s="1" customFormat="1" ht="21" customHeight="1" x14ac:dyDescent="0.15">
      <c r="A31" s="36"/>
      <c r="B31" s="10" t="s">
        <v>64</v>
      </c>
      <c r="C31" s="16">
        <f>SUMIF($B$4:$B$27,Q14,$J$4:$J$27)</f>
        <v>0</v>
      </c>
      <c r="D31" s="10" t="s">
        <v>65</v>
      </c>
      <c r="E31" s="41">
        <f>SUMIF($B$4:$B$27,Q15,$J$4:$J$27)</f>
        <v>0</v>
      </c>
      <c r="F31" s="41"/>
      <c r="G31" s="10" t="s">
        <v>66</v>
      </c>
      <c r="H31" s="17">
        <f>SUMIF($B$4:$B$27,Q16,$J$4:$J$27)</f>
        <v>0</v>
      </c>
      <c r="I31" s="10" t="s">
        <v>67</v>
      </c>
      <c r="J31" s="26">
        <f>SUMIF($B$4:$B$27,Q12,$J$4:$J$27)</f>
        <v>0</v>
      </c>
      <c r="K31" s="38"/>
      <c r="U31" s="3"/>
      <c r="V31" s="3"/>
    </row>
    <row r="32" spans="1:22" s="1" customFormat="1" ht="21" customHeight="1" x14ac:dyDescent="0.15">
      <c r="A32" s="37"/>
      <c r="B32" s="10" t="s">
        <v>68</v>
      </c>
      <c r="C32" s="16">
        <f>SUMIF($B$4:$B$27,Q3,$J$4:$J$27)</f>
        <v>0</v>
      </c>
      <c r="D32" s="10" t="s">
        <v>69</v>
      </c>
      <c r="E32" s="41">
        <f>SUMIF($B$4:$B$27,Q4,$J$4:$J$27)</f>
        <v>0</v>
      </c>
      <c r="F32" s="41"/>
      <c r="G32" s="10" t="s">
        <v>70</v>
      </c>
      <c r="H32" s="17">
        <f>SUMIF($B$4:$B$27,Q11,$J$4:$J$27)</f>
        <v>0</v>
      </c>
      <c r="I32" s="10" t="s">
        <v>71</v>
      </c>
      <c r="J32" s="26">
        <f>SUMIF($B$4:$B$27,Q2,$J$4:$J$27)</f>
        <v>50</v>
      </c>
      <c r="K32" s="38"/>
      <c r="U32" s="3"/>
      <c r="V32" s="3"/>
    </row>
    <row r="33" spans="1:22" s="1" customFormat="1" ht="20.100000000000001" customHeight="1" x14ac:dyDescent="0.15">
      <c r="A33" s="39" t="s">
        <v>72</v>
      </c>
      <c r="B33" s="39"/>
      <c r="C33" s="40"/>
      <c r="D33" s="40"/>
      <c r="E33" s="40"/>
      <c r="F33" s="40"/>
      <c r="G33" s="40"/>
      <c r="H33" s="40"/>
      <c r="I33" s="40"/>
      <c r="J33" s="40"/>
      <c r="K33" s="40"/>
      <c r="U33" s="3"/>
      <c r="V33" s="3"/>
    </row>
    <row r="34" spans="1:22" s="1" customFormat="1" ht="20.100000000000001" customHeight="1" x14ac:dyDescent="0.15">
      <c r="A34" s="39" t="s">
        <v>73</v>
      </c>
      <c r="B34" s="39"/>
      <c r="C34" s="40"/>
      <c r="D34" s="40"/>
      <c r="E34" s="40"/>
      <c r="F34" s="40"/>
      <c r="G34" s="40"/>
      <c r="H34" s="40"/>
      <c r="I34" s="40"/>
      <c r="J34" s="40"/>
      <c r="K34" s="40"/>
      <c r="U34" s="3"/>
      <c r="V34" s="3"/>
    </row>
    <row r="35" spans="1:22" s="1" customFormat="1" ht="20.100000000000001" customHeight="1" x14ac:dyDescent="0.15">
      <c r="A35" s="39" t="s">
        <v>74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U35" s="3"/>
      <c r="V35" s="3"/>
    </row>
    <row r="36" spans="1:22" s="1" customFormat="1" ht="27" customHeight="1" x14ac:dyDescent="0.3">
      <c r="A36" s="46" t="s">
        <v>75</v>
      </c>
      <c r="B36" s="46"/>
      <c r="C36" s="47"/>
      <c r="D36" s="47"/>
      <c r="E36" s="18"/>
      <c r="F36" s="46" t="s">
        <v>76</v>
      </c>
      <c r="G36" s="46"/>
      <c r="H36" s="48"/>
      <c r="I36" s="48"/>
      <c r="J36" s="27" t="s">
        <v>77</v>
      </c>
      <c r="K36" s="28"/>
      <c r="U36" s="3"/>
      <c r="V36" s="3"/>
    </row>
    <row r="37" spans="1:22" s="1" customFormat="1" ht="12" x14ac:dyDescent="0.15">
      <c r="A37" s="3"/>
      <c r="U37" s="3"/>
      <c r="V37" s="3"/>
    </row>
    <row r="38" spans="1:22" s="1" customFormat="1" ht="12" x14ac:dyDescent="0.15">
      <c r="A38" s="3"/>
      <c r="U38" s="3"/>
      <c r="V38" s="3"/>
    </row>
    <row r="39" spans="1:22" s="1" customFormat="1" ht="12" x14ac:dyDescent="0.15">
      <c r="A39" s="3"/>
      <c r="U39" s="3"/>
      <c r="V39" s="3"/>
    </row>
    <row r="40" spans="1:22" s="1" customFormat="1" ht="12" x14ac:dyDescent="0.15">
      <c r="A40" s="3"/>
      <c r="U40" s="3"/>
      <c r="V40" s="3"/>
    </row>
    <row r="41" spans="1:22" s="1" customFormat="1" ht="12" x14ac:dyDescent="0.15">
      <c r="A41" s="3"/>
      <c r="U41" s="3"/>
      <c r="V41" s="3"/>
    </row>
    <row r="42" spans="1:22" s="1" customFormat="1" ht="12" x14ac:dyDescent="0.15">
      <c r="A42" s="3"/>
      <c r="U42" s="3"/>
      <c r="V42" s="3"/>
    </row>
    <row r="43" spans="1:22" s="1" customFormat="1" ht="12" x14ac:dyDescent="0.15">
      <c r="A43" s="3"/>
      <c r="U43" s="3"/>
      <c r="V43" s="3"/>
    </row>
    <row r="44" spans="1:22" s="1" customFormat="1" ht="12" x14ac:dyDescent="0.15">
      <c r="A44" s="3"/>
      <c r="U44" s="3"/>
      <c r="V44" s="3"/>
    </row>
    <row r="45" spans="1:22" s="1" customFormat="1" ht="12" x14ac:dyDescent="0.15">
      <c r="A45" s="3"/>
      <c r="U45" s="3"/>
      <c r="V45" s="3"/>
    </row>
    <row r="46" spans="1:22" s="1" customFormat="1" ht="12" x14ac:dyDescent="0.15">
      <c r="A46" s="3"/>
      <c r="U46" s="3"/>
      <c r="V46" s="3"/>
    </row>
    <row r="47" spans="1:22" s="1" customFormat="1" ht="12" x14ac:dyDescent="0.15">
      <c r="A47" s="3"/>
      <c r="U47" s="3"/>
      <c r="V47" s="3"/>
    </row>
    <row r="48" spans="1:22" s="1" customFormat="1" ht="12" x14ac:dyDescent="0.15">
      <c r="A48" s="3"/>
      <c r="U48" s="3"/>
      <c r="V48" s="3"/>
    </row>
    <row r="49" spans="1:22" s="1" customFormat="1" ht="12" x14ac:dyDescent="0.15">
      <c r="A49" s="3"/>
      <c r="U49" s="3"/>
      <c r="V49" s="3"/>
    </row>
    <row r="50" spans="1:22" s="1" customFormat="1" ht="12" x14ac:dyDescent="0.15">
      <c r="A50" s="3"/>
      <c r="U50" s="3"/>
      <c r="V50" s="3"/>
    </row>
    <row r="51" spans="1:22" s="1" customFormat="1" ht="12" x14ac:dyDescent="0.15">
      <c r="A51" s="3"/>
      <c r="U51" s="3"/>
      <c r="V51" s="3"/>
    </row>
    <row r="52" spans="1:22" s="1" customFormat="1" ht="12" x14ac:dyDescent="0.15">
      <c r="A52" s="3"/>
      <c r="U52" s="3"/>
      <c r="V52" s="3"/>
    </row>
    <row r="53" spans="1:22" s="1" customFormat="1" ht="12" x14ac:dyDescent="0.15">
      <c r="A53" s="3"/>
      <c r="U53" s="3"/>
      <c r="V53" s="3"/>
    </row>
    <row r="54" spans="1:22" s="1" customFormat="1" ht="12" x14ac:dyDescent="0.15">
      <c r="A54" s="3"/>
      <c r="U54" s="3"/>
      <c r="V54" s="3"/>
    </row>
    <row r="55" spans="1:22" s="1" customFormat="1" ht="12" x14ac:dyDescent="0.15">
      <c r="A55" s="3"/>
      <c r="U55" s="3"/>
      <c r="V55" s="3"/>
    </row>
    <row r="56" spans="1:22" s="1" customFormat="1" ht="12" x14ac:dyDescent="0.15">
      <c r="A56" s="3"/>
      <c r="U56" s="3"/>
      <c r="V56" s="3"/>
    </row>
    <row r="57" spans="1:22" s="1" customFormat="1" ht="12" x14ac:dyDescent="0.15">
      <c r="A57" s="3"/>
      <c r="U57" s="3"/>
      <c r="V57" s="3"/>
    </row>
    <row r="58" spans="1:22" s="1" customFormat="1" ht="12" x14ac:dyDescent="0.15">
      <c r="A58" s="3"/>
      <c r="U58" s="3"/>
      <c r="V58" s="3"/>
    </row>
  </sheetData>
  <sheetProtection password="C619" sheet="1" objects="1" selectLockedCell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  <mergeCell ref="A34:B34"/>
    <mergeCell ref="C34:K34"/>
    <mergeCell ref="E30:F30"/>
    <mergeCell ref="E31:F31"/>
    <mergeCell ref="E32:F32"/>
    <mergeCell ref="A33:B33"/>
    <mergeCell ref="C33:K33"/>
    <mergeCell ref="B27:D27"/>
    <mergeCell ref="E27:F27"/>
    <mergeCell ref="B28:H28"/>
    <mergeCell ref="E29:F29"/>
    <mergeCell ref="I29:J29"/>
  </mergeCells>
  <phoneticPr fontId="20" type="noConversion"/>
  <conditionalFormatting sqref="K29">
    <cfRule type="cellIs" dxfId="5" priority="12" operator="greaterThan">
      <formula>0.2</formula>
    </cfRule>
    <cfRule type="cellIs" dxfId="4" priority="13" operator="greaterThan">
      <formula>0.2</formula>
    </cfRule>
    <cfRule type="cellIs" dxfId="3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1" priority="3" operator="lessThan">
      <formula>20</formula>
    </cfRule>
  </conditionalFormatting>
  <conditionalFormatting sqref="J18:J27">
    <cfRule type="cellIs" dxfId="0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03" right="0.62986111111111098" top="0.59027777777777801" bottom="0.43263888888888902" header="0.35416666666666702" footer="0.35416666666666702"/>
  <pageSetup paperSize="9" orientation="portrait" r:id="rId1"/>
  <legacyDrawing r:id="rId2"/>
</worksheet>
</file>