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陈皮酒订单" sheetId="1" r:id="rId1"/>
  </sheets>
  <definedNames>
    <definedName name="_xlnm.Print_Area" localSheetId="0">陈皮酒订单!$A$1:$K$37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<sst xmlns="http://schemas.openxmlformats.org/spreadsheetml/2006/main" count="114" uniqueCount="83">
  <si>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</rPr>
      <t>v2021.03</t>
    </r>
  </si>
  <si>
    <t>区域</t>
  </si>
  <si>
    <t>华南</t>
  </si>
  <si>
    <t>城市经理</t>
  </si>
  <si>
    <t>阮婷滟</t>
  </si>
  <si>
    <t>大区经理</t>
  </si>
  <si>
    <t>日期</t>
  </si>
  <si>
    <t>2021·3·17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</si>
  <si>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</si>
  <si>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</si>
  <si>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</si>
  <si>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</si>
  <si>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</si>
  <si>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</si>
  <si>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</si>
  <si>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</si>
  <si>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</si>
  <si>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</si>
  <si>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</si>
  <si>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</si>
  <si>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</si>
  <si>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</si>
  <si>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</si>
  <si>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</si>
  <si>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</si>
  <si>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</si>
  <si>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</si>
  <si>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</si>
  <si>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</si>
  <si>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</si>
  <si>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</si>
  <si>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</si>
  <si>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</si>
  <si>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</si>
  <si>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</si>
  <si>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</si>
  <si>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</si>
  <si>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</si>
  <si>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</si>
  <si>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</si>
  <si>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</si>
  <si>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</si>
  <si>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</si>
  <si>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</si>
  <si>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</si>
  <si>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</si>
  <si>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</si>
  <si>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</si>
  <si>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</si>
  <si>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</si>
  <si>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</si>
  <si>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</si>
  <si>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</si>
  <si>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</si>
  <si>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</si>
  <si>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</si>
  <si>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</si>
  <si>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</si>
  <si>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</si>
  <si>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</si>
  <si>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</si>
  <si>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</si>
  <si>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</si>
  <si>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</si>
  <si>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</si>
  <si>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</si>
  <si>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</si>
  <si>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</si>
  <si>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</si>
  <si>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</si>
  <si>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</si>
  <si>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</si>
  <si>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</si>
  <si>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</si>
  <si>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</si>
  <si>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收货人：黄菊芳    电话：13725314501</t>
  </si>
  <si>
    <t>收 货 地 址</t>
  </si>
  <si>
    <t>广东省广州市黄埔区港前路135号（东润茶院）</t>
  </si>
  <si>
    <t>订 货 单 位</t>
  </si>
  <si>
    <t>广州东润茶业有限公司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</si>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</sst>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43" formatCode="_ * #,##0.00_ ;_ * \-#,##0.00_ ;_ * &quot;-&quot;??_ ;_ @_ "/>
    <numFmt numFmtId="177" formatCode="0.00_ "/>
    <numFmt numFmtId="178" formatCode="[DBNum2][$-804]General"/>
    <numFmt numFmtId="179" formatCode="0.0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9"/>
      <color theme="0" tint="-0.5"/>
      <name val="宋体"/>
      <charset val="134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3" fillId="20" borderId="14" applyNumberFormat="0" applyAlignment="0" applyProtection="0">
      <alignment vertical="center"/>
    </xf>
    <xf numFmtId="0" fontId="34" fillId="20" borderId="11" applyNumberFormat="0" applyAlignment="0" applyProtection="0">
      <alignment vertical="center"/>
    </xf>
    <xf numFmtId="0" fontId="35" fillId="22" borderId="15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right" vertical="center"/>
    </xf>
    <xf numFmtId="179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topLeftCell="A34" workbookViewId="0">
      <selection activeCell="C36" sqref="C36:K36"/>
    </sheetView>
  </sheetViews>
  <sheetFormatPr defaultColWidth="9.64166666666667" defaultRowHeight="13.5"/>
  <cols>
    <col min="1" max="1" width="5.55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黄钊鸿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60</v>
      </c>
      <c r="I4" s="34">
        <f t="shared" ref="I4:I14" si="1">IF(G4="","",G4*H4)</f>
        <v>23880</v>
      </c>
      <c r="J4" s="35">
        <f t="shared" ref="J4:J11" si="2">H4/6</f>
        <v>10</v>
      </c>
      <c r="K4" s="36"/>
      <c r="Q4" s="47" t="s">
        <v>21</v>
      </c>
      <c r="R4" s="3" t="s">
        <v>9</v>
      </c>
      <c r="S4" s="46">
        <v>398</v>
      </c>
      <c r="U4" s="3" t="s">
        <v>22</v>
      </c>
      <c r="V4" s="3" t="s">
        <v>23</v>
      </c>
    </row>
    <row r="5" ht="20" customHeight="1" spans="1:22">
      <c r="A5" s="11" t="str">
        <f t="shared" si="0"/>
        <v/>
      </c>
      <c r="B5" s="12"/>
      <c r="C5" s="12"/>
      <c r="D5" s="12"/>
      <c r="E5" s="11" t="str">
        <f>IF(B5="","",INDEX($Q:$R,MATCH(B5,$Q:$Q,),2))</f>
        <v/>
      </c>
      <c r="F5" s="11"/>
      <c r="G5" s="13" t="str">
        <f>IF(B5="","",INDEX($Q:$S,MATCH(B5,$Q:$Q,),3))</f>
        <v/>
      </c>
      <c r="H5" s="14"/>
      <c r="I5" s="34" t="str">
        <f t="shared" si="1"/>
        <v/>
      </c>
      <c r="J5" s="35">
        <f t="shared" si="2"/>
        <v>0</v>
      </c>
      <c r="K5" s="36"/>
      <c r="Q5" s="47" t="s">
        <v>24</v>
      </c>
      <c r="R5" s="3" t="s">
        <v>9</v>
      </c>
      <c r="S5" s="46">
        <v>378</v>
      </c>
      <c r="U5" s="3" t="s">
        <v>25</v>
      </c>
      <c r="V5" s="3" t="s">
        <v>26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27</v>
      </c>
      <c r="R6" s="3" t="s">
        <v>9</v>
      </c>
      <c r="S6" s="46">
        <v>298</v>
      </c>
      <c r="U6" s="3" t="s">
        <v>28</v>
      </c>
      <c r="V6" s="3" t="s">
        <v>29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30</v>
      </c>
      <c r="R7" s="3" t="s">
        <v>9</v>
      </c>
      <c r="S7" s="46">
        <v>198</v>
      </c>
      <c r="U7" s="3" t="s">
        <v>31</v>
      </c>
      <c r="V7" s="3" t="s">
        <v>32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33</v>
      </c>
      <c r="R8" s="3" t="s">
        <v>9</v>
      </c>
      <c r="S8" s="46">
        <v>185</v>
      </c>
      <c r="U8" s="3" t="s">
        <v>2</v>
      </c>
      <c r="V8" s="3" t="s">
        <v>34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35</v>
      </c>
      <c r="R9" s="3" t="s">
        <v>9</v>
      </c>
      <c r="S9" s="46">
        <v>138</v>
      </c>
      <c r="U9" s="3" t="s">
        <v>36</v>
      </c>
      <c r="V9" s="3" t="s">
        <v>37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38</v>
      </c>
      <c r="R10" s="3" t="s">
        <v>9</v>
      </c>
      <c r="S10" s="46">
        <v>123</v>
      </c>
      <c r="U10" s="3" t="s">
        <v>39</v>
      </c>
      <c r="V10" s="3" t="s">
        <v>37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23880</v>
      </c>
      <c r="C15" s="15"/>
      <c r="D15" s="15"/>
      <c r="E15" s="15"/>
      <c r="F15" s="15"/>
      <c r="G15" s="15"/>
      <c r="H15" s="15"/>
      <c r="I15" s="34">
        <f>SUM(I4:I14)</f>
        <v>23880</v>
      </c>
      <c r="J15" s="37">
        <f>SUM(J4:J14)</f>
        <v>10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398</v>
      </c>
      <c r="H18" s="14">
        <v>6</v>
      </c>
      <c r="I18" s="34">
        <f t="shared" ref="I18:I27" si="5">IF(G18="","",G18*H18)</f>
        <v>2388</v>
      </c>
      <c r="J18" s="37">
        <f t="shared" ref="J18:J24" si="6">H18/6</f>
        <v>1</v>
      </c>
      <c r="K18" s="36"/>
    </row>
    <row r="19" ht="20" customHeight="1" spans="1:11">
      <c r="A19" s="11">
        <f t="shared" si="4"/>
        <v>2</v>
      </c>
      <c r="B19" s="12" t="s">
        <v>24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378</v>
      </c>
      <c r="H19" s="14">
        <v>6</v>
      </c>
      <c r="I19" s="34">
        <f t="shared" si="5"/>
        <v>2268</v>
      </c>
      <c r="J19" s="37">
        <f t="shared" si="6"/>
        <v>1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4656</v>
      </c>
      <c r="C28" s="15"/>
      <c r="D28" s="15"/>
      <c r="E28" s="15"/>
      <c r="F28" s="15"/>
      <c r="G28" s="15"/>
      <c r="H28" s="15"/>
      <c r="I28" s="34">
        <f>SUM(I18:I27)</f>
        <v>4656</v>
      </c>
      <c r="J28" s="37">
        <f>SUM(J18:J27)</f>
        <v>2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0.194974874371859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11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1</v>
      </c>
      <c r="I30" s="19" t="s">
        <v>63</v>
      </c>
      <c r="J30" s="20">
        <f>SUMIF($B$4:$B$27,Q27,$J$4:$J$27)</f>
        <v>0</v>
      </c>
      <c r="K30" s="42">
        <f>SUM(J30:J32,H29:H32,E29:F32,C29:C32)</f>
        <v>12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2021-03-19T05:19:54Z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2052-11.1.0.9991</vt:lpwstr>
  </property>
</Properties>
</file>