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<sst xmlns="http://schemas.openxmlformats.org/spreadsheetml/2006/main" count="112" uniqueCount="83">
  <si>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</rPr>
      <t>v2021.03</t>
    </r>
  </si>
  <si>
    <t>区域</t>
  </si>
  <si>
    <t>华南</t>
  </si>
  <si>
    <t>城市经理</t>
  </si>
  <si>
    <t>阮婷滟</t>
  </si>
  <si>
    <t>大区经理</t>
  </si>
  <si>
    <t>日期</t>
  </si>
  <si>
    <t>2021·3·11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</si>
  <si>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</si>
  <si>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</si>
  <si>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</si>
  <si>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</si>
  <si>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</si>
  <si>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</si>
  <si>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</si>
  <si>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</si>
  <si>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</si>
  <si>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</si>
  <si>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</si>
  <si>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</si>
  <si>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</si>
  <si>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8年陈皮酱香酒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</si>
  <si>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</si>
  <si>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</si>
  <si>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</si>
  <si>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</si>
  <si>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</si>
  <si>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</si>
  <si>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</si>
  <si>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</si>
  <si>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</si>
  <si>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</si>
  <si>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</si>
  <si>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</si>
  <si>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</si>
  <si>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</si>
  <si>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</si>
  <si>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</si>
  <si>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</si>
  <si>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</si>
  <si>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</si>
  <si>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</si>
  <si>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</si>
  <si>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</si>
  <si>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</si>
  <si>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</si>
  <si>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</si>
  <si>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</si>
  <si>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</si>
  <si>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</si>
  <si>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</si>
  <si>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</si>
  <si>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</si>
  <si>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</si>
  <si>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</si>
  <si>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</si>
  <si>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</si>
  <si>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</si>
  <si>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</si>
  <si>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</si>
  <si>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</si>
  <si>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</si>
  <si>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</si>
  <si>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</si>
  <si>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</si>
  <si>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</si>
  <si>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</si>
  <si>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</si>
  <si>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</si>
  <si>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</si>
  <si>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</si>
  <si>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</si>
  <si>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</si>
  <si>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</si>
  <si>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</si>
  <si>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高建全13928817676</t>
  </si>
  <si>
    <t>收 货 地 址</t>
  </si>
  <si>
    <t>广东省广州市荔湾区芳村大道中311号启秀茶城F012、F013鹭山茗茶</t>
  </si>
  <si>
    <t>订 货 单 位</t>
  </si>
  <si>
    <t>鹭山茗茶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</si>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</sst>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 "/>
    <numFmt numFmtId="42" formatCode="_ &quot;￥&quot;* #,##0_ ;_ &quot;￥&quot;* \-#,##0_ ;_ &quot;￥&quot;* &quot;-&quot;_ ;_ @_ "/>
    <numFmt numFmtId="178" formatCode="0.0&quot;件&quot;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[DBNum2][$-804]General"/>
    <numFmt numFmtId="180" formatCode="0.0_ "/>
    <numFmt numFmtId="181" formatCode="yyyy/m/d;@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3" fillId="26" borderId="16" applyNumberFormat="0" applyAlignment="0" applyProtection="0">
      <alignment vertical="center"/>
    </xf>
    <xf numFmtId="0" fontId="38" fillId="26" borderId="12" applyNumberFormat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topLeftCell="A16" workbookViewId="0">
      <selection activeCell="C36" sqref="C36:K36"/>
    </sheetView>
  </sheetViews>
  <sheetFormatPr defaultColWidth="9.64166666666667" defaultRowHeight="13.5"/>
  <cols>
    <col min="1" max="1" width="5.55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黄钊鸿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114</v>
      </c>
      <c r="I4" s="34">
        <f t="shared" ref="I4:I14" si="1">IF(G4="","",G4*H4)</f>
        <v>10032</v>
      </c>
      <c r="J4" s="35">
        <f t="shared" ref="J4:J11" si="2">H4/6</f>
        <v>19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4" t="str">
        <f t="shared" si="1"/>
        <v/>
      </c>
      <c r="J5" s="35">
        <f t="shared" si="2"/>
        <v>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31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34</v>
      </c>
      <c r="R8" s="3" t="s">
        <v>9</v>
      </c>
      <c r="S8" s="46">
        <v>185</v>
      </c>
      <c r="U8" s="3" t="s">
        <v>2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36</v>
      </c>
      <c r="R9" s="3" t="s">
        <v>9</v>
      </c>
      <c r="S9" s="46">
        <v>138</v>
      </c>
      <c r="U9" s="3" t="s">
        <v>37</v>
      </c>
      <c r="V9" s="3" t="s">
        <v>38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39</v>
      </c>
      <c r="R10" s="3" t="s">
        <v>9</v>
      </c>
      <c r="S10" s="46">
        <v>123</v>
      </c>
      <c r="U10" s="3" t="s">
        <v>40</v>
      </c>
      <c r="V10" s="3" t="s">
        <v>38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41</v>
      </c>
      <c r="R11" s="3" t="s">
        <v>9</v>
      </c>
      <c r="S11" s="46">
        <v>198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45</v>
      </c>
      <c r="R12" s="3" t="s">
        <v>46</v>
      </c>
      <c r="S12" s="46">
        <v>158</v>
      </c>
      <c r="U12" s="3" t="s">
        <v>47</v>
      </c>
      <c r="V12" s="3" t="s">
        <v>48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49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21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10032</v>
      </c>
      <c r="C15" s="15"/>
      <c r="D15" s="15"/>
      <c r="E15" s="15"/>
      <c r="F15" s="15"/>
      <c r="G15" s="15"/>
      <c r="H15" s="15"/>
      <c r="I15" s="34">
        <f>SUM(I4:I14)</f>
        <v>10032</v>
      </c>
      <c r="J15" s="37">
        <f>SUM(J4:J14)</f>
        <v>19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 t="str">
        <f t="shared" ref="A18:A24" si="4">IF(B18="","",ROW(A1))</f>
        <v/>
      </c>
      <c r="B18" s="12"/>
      <c r="C18" s="12"/>
      <c r="D18" s="12"/>
      <c r="E18" s="11" t="str">
        <f>IF(B18="","",INDEX($Q:$R,MATCH(B18,$Q:$Q,),2))</f>
        <v/>
      </c>
      <c r="F18" s="11"/>
      <c r="G18" s="13" t="str">
        <f>IF(B18="","",INDEX($Q:$S,MATCH(B18,$Q:$Q,),3))</f>
        <v/>
      </c>
      <c r="H18" s="14"/>
      <c r="I18" s="34" t="str">
        <f t="shared" ref="I18:I27" si="5">IF(G18="","",G18*H18)</f>
        <v/>
      </c>
      <c r="J18" s="37">
        <f t="shared" ref="J18:J24" si="6">H18/6</f>
        <v>0</v>
      </c>
      <c r="K18" s="36"/>
    </row>
    <row r="19" ht="20" customHeight="1" spans="1:11">
      <c r="A19" s="11" t="str">
        <f t="shared" si="4"/>
        <v/>
      </c>
      <c r="B19" s="12"/>
      <c r="C19" s="12"/>
      <c r="D19" s="12"/>
      <c r="E19" s="11" t="str">
        <f>IF(B19="","",INDEX($Q:$R,MATCH(B19,$Q:$Q,),2))</f>
        <v/>
      </c>
      <c r="F19" s="11"/>
      <c r="G19" s="13" t="str">
        <f>IF(B19="","",INDEX($Q:$S,MATCH(B19,$Q:$Q,),3))</f>
        <v/>
      </c>
      <c r="H19" s="14"/>
      <c r="I19" s="34" t="str">
        <f t="shared" si="5"/>
        <v/>
      </c>
      <c r="J19" s="37">
        <f t="shared" si="6"/>
        <v>0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0</v>
      </c>
      <c r="C28" s="15"/>
      <c r="D28" s="15"/>
      <c r="E28" s="15"/>
      <c r="F28" s="15"/>
      <c r="G28" s="15"/>
      <c r="H28" s="15"/>
      <c r="I28" s="34">
        <f>SUM(I18:I27)</f>
        <v>0</v>
      </c>
      <c r="J28" s="37">
        <f>SUM(J18:J27)</f>
        <v>0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41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SUM(J30:J32,H29:H32,E29:F32,C29:C32)</f>
        <v>19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19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2021-03-11T08:46:33Z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