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<sst xmlns="http://schemas.openxmlformats.org/spreadsheetml/2006/main" count="114" uniqueCount="83">
  <si>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</rPr>
      <t>v2021.03</t>
    </r>
  </si>
  <si>
    <t>区域</t>
  </si>
  <si>
    <t>西南</t>
  </si>
  <si>
    <t>城市经理</t>
  </si>
  <si>
    <t>徐焕然</t>
  </si>
  <si>
    <t>大区经理</t>
  </si>
  <si>
    <t>日期</t>
  </si>
  <si>
    <t>2021.3.8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</si>
  <si>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</si>
  <si>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</si>
  <si>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</si>
  <si>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</si>
  <si>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</si>
  <si>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</si>
  <si>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</si>
  <si>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</si>
  <si>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</si>
  <si>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</si>
  <si>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</si>
  <si>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</si>
  <si>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</si>
  <si>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8年陈皮酱香酒</t>
  </si>
  <si>
    <t>30年陈皮酱香酒</t>
  </si>
  <si>
    <t>华中</t>
  </si>
  <si>
    <t>王鼎</t>
  </si>
  <si>
    <t>20年陈皮酱香酒</t>
  </si>
  <si>
    <t>30年陈皮酱香酒(光瓶)</t>
  </si>
  <si>
    <t>华东</t>
  </si>
  <si>
    <t>张颖毅</t>
  </si>
  <si>
    <t>东北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</si>
  <si>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</si>
  <si>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</si>
  <si>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</si>
  <si>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</si>
  <si>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</si>
  <si>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</si>
  <si>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</si>
  <si>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</si>
  <si>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</si>
  <si>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</si>
  <si>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</si>
  <si>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</si>
  <si>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</si>
  <si>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</si>
  <si>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</si>
  <si>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</si>
  <si>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</si>
  <si>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</si>
  <si>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</si>
  <si>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</si>
  <si>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</si>
  <si>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</si>
  <si>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</si>
  <si>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</si>
  <si>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</si>
  <si>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</si>
  <si>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</si>
  <si>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</si>
  <si>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</si>
  <si>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</si>
  <si>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</si>
  <si>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</si>
  <si>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</si>
  <si>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</si>
  <si>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</si>
  <si>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</si>
  <si>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</si>
  <si>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</si>
  <si>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</si>
  <si>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</si>
  <si>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</si>
  <si>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</si>
  <si>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</si>
  <si>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</si>
  <si>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</si>
  <si>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13809411105	 甘伟</t>
  </si>
  <si>
    <t>收 货 地 址</t>
  </si>
  <si>
    <t xml:space="preserve">贵州省贵阳市南明区花果园大街太升茶叶市场二期A1-1号	 	 </t>
  </si>
  <si>
    <t>订 货 单 位</t>
  </si>
  <si>
    <t xml:space="preserve">贵州英丽茗品商贸有限公司	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</si>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</sst>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[DBNum2][$-804]General"/>
    <numFmt numFmtId="177" formatCode="0_ "/>
    <numFmt numFmtId="43" formatCode="_ * #,##0.00_ ;_ * \-#,##0.00_ ;_ * &quot;-&quot;??_ ;_ @_ "/>
    <numFmt numFmtId="178" formatCode="0.00_ "/>
    <numFmt numFmtId="44" formatCode="_ &quot;￥&quot;* #,##0.00_ ;_ &quot;￥&quot;* \-#,##0.00_ ;_ &quot;￥&quot;* &quot;-&quot;??_ ;_ @_ "/>
    <numFmt numFmtId="179" formatCode="0.0_ "/>
    <numFmt numFmtId="41" formatCode="_ * #,##0_ ;_ * \-#,##0_ ;_ * &quot;-&quot;_ ;_ @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theme="0" tint="-0.499984740745262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5" fillId="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7" borderId="15" applyNumberFormat="0" applyAlignment="0" applyProtection="0">
      <alignment vertical="center"/>
    </xf>
    <xf numFmtId="0" fontId="26" fillId="7" borderId="14" applyNumberFormat="0" applyAlignment="0" applyProtection="0">
      <alignment vertical="center"/>
    </xf>
    <xf numFmtId="0" fontId="22" fillId="4" borderId="12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zoomScale="102" zoomScaleNormal="102" topLeftCell="A22" workbookViewId="0">
      <selection activeCell="C36" sqref="C36:K36"/>
    </sheetView>
  </sheetViews>
  <sheetFormatPr defaultColWidth="9.625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谢法伟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88</v>
      </c>
      <c r="H4" s="14">
        <v>300</v>
      </c>
      <c r="I4" s="34">
        <f t="shared" ref="I4:I14" si="3">IF(G4="","",G4*H4)</f>
        <v>26400</v>
      </c>
      <c r="J4" s="35">
        <f t="shared" ref="J4:J11" si="4">H4/6</f>
        <v>50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.1" customHeight="1" spans="1:22">
      <c r="A5" s="11">
        <f t="shared" si="0"/>
        <v>2</v>
      </c>
      <c r="B5" s="12" t="s">
        <v>25</v>
      </c>
      <c r="C5" s="12"/>
      <c r="D5" s="12"/>
      <c r="E5" s="11" t="str">
        <f t="shared" si="1"/>
        <v>瓶</v>
      </c>
      <c r="F5" s="11"/>
      <c r="G5" s="13">
        <f t="shared" si="2"/>
        <v>298</v>
      </c>
      <c r="H5" s="14">
        <v>12</v>
      </c>
      <c r="I5" s="34">
        <f t="shared" si="3"/>
        <v>3576</v>
      </c>
      <c r="J5" s="35">
        <f t="shared" si="4"/>
        <v>2</v>
      </c>
      <c r="K5" s="36"/>
      <c r="Q5" s="47" t="s">
        <v>26</v>
      </c>
      <c r="R5" s="3" t="s">
        <v>9</v>
      </c>
      <c r="S5" s="46">
        <v>378</v>
      </c>
      <c r="U5" s="3" t="s">
        <v>27</v>
      </c>
      <c r="V5" s="3" t="s">
        <v>28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25</v>
      </c>
      <c r="R6" s="3" t="s">
        <v>9</v>
      </c>
      <c r="S6" s="46">
        <v>298</v>
      </c>
      <c r="U6" s="3" t="s">
        <v>29</v>
      </c>
      <c r="V6" s="3" t="s">
        <v>30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31</v>
      </c>
      <c r="R7" s="3" t="s">
        <v>9</v>
      </c>
      <c r="S7" s="46">
        <v>198</v>
      </c>
      <c r="U7" s="3" t="s">
        <v>32</v>
      </c>
      <c r="V7" s="3" t="s">
        <v>33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37</v>
      </c>
      <c r="R9" s="3" t="s">
        <v>9</v>
      </c>
      <c r="S9" s="46">
        <v>138</v>
      </c>
      <c r="U9" s="3" t="s">
        <v>38</v>
      </c>
      <c r="V9" s="3" t="s">
        <v>39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40</v>
      </c>
      <c r="R10" s="3" t="s">
        <v>9</v>
      </c>
      <c r="S10" s="46">
        <v>123</v>
      </c>
      <c r="U10" s="3" t="s">
        <v>2</v>
      </c>
      <c r="V10" s="3" t="s">
        <v>39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41</v>
      </c>
      <c r="R11" s="3" t="s">
        <v>9</v>
      </c>
      <c r="S11" s="46">
        <v>198</v>
      </c>
      <c r="U11" s="3" t="s">
        <v>42</v>
      </c>
      <c r="V11" s="3" t="s">
        <v>43</v>
      </c>
    </row>
    <row r="12" ht="20.1" customHeight="1" spans="1:22">
      <c r="A12" s="11" t="s">
        <v>44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45</v>
      </c>
      <c r="R12" s="3" t="s">
        <v>46</v>
      </c>
      <c r="S12" s="46">
        <v>158</v>
      </c>
      <c r="U12" s="3" t="s">
        <v>47</v>
      </c>
      <c r="V12" s="3" t="s">
        <v>48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49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21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29976</v>
      </c>
      <c r="C15" s="15"/>
      <c r="D15" s="15"/>
      <c r="E15" s="15"/>
      <c r="F15" s="15"/>
      <c r="G15" s="15"/>
      <c r="H15" s="15"/>
      <c r="I15" s="34">
        <f>SUM(I4:I14)</f>
        <v>29976</v>
      </c>
      <c r="J15" s="37">
        <f>SUM(J4:J14)</f>
        <v>52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88</v>
      </c>
      <c r="H18" s="14">
        <v>60</v>
      </c>
      <c r="I18" s="34">
        <f t="shared" ref="I18:I27" si="9">IF(G18="","",G18*H18)</f>
        <v>5280</v>
      </c>
      <c r="J18" s="37">
        <f t="shared" ref="J18:J24" si="10">H18/6</f>
        <v>10</v>
      </c>
      <c r="K18" s="36"/>
    </row>
    <row r="19" ht="20.1" customHeight="1" spans="1:11">
      <c r="A19" s="11" t="str">
        <f t="shared" si="6"/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4" t="str">
        <f t="shared" si="9"/>
        <v/>
      </c>
      <c r="J19" s="37">
        <f t="shared" si="10"/>
        <v>0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44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53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5280</v>
      </c>
      <c r="C28" s="15"/>
      <c r="D28" s="15"/>
      <c r="E28" s="15"/>
      <c r="F28" s="15"/>
      <c r="G28" s="15"/>
      <c r="H28" s="15"/>
      <c r="I28" s="34">
        <f>SUM(I18:I27)</f>
        <v>5280</v>
      </c>
      <c r="J28" s="37">
        <f>SUM(J18:J27)</f>
        <v>10</v>
      </c>
      <c r="K28" s="36"/>
      <c r="Q28" s="48" t="s">
        <v>54</v>
      </c>
      <c r="R28" s="3" t="s">
        <v>9</v>
      </c>
      <c r="S28" s="46">
        <v>48</v>
      </c>
    </row>
    <row r="29" s="1" customFormat="1" ht="21.95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41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0.176140912730184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SUM(J30:J32,H29:H32,E29:F32,C29:C32)</f>
        <v>62</v>
      </c>
      <c r="U30" s="3"/>
      <c r="V30" s="3"/>
    </row>
    <row r="31" s="1" customFormat="1" ht="21.95" customHeight="1" spans="1:22">
      <c r="A31" s="23"/>
      <c r="B31" s="19" t="s">
        <v>64</v>
      </c>
      <c r="C31" s="20">
        <f>SUMIF($B$4:$B$27,Q6,$J$4:$J$27)</f>
        <v>2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60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2021-03-10T03:49:10Z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