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<sst xmlns="http://schemas.openxmlformats.org/spreadsheetml/2006/main" count="117" uniqueCount="83">
  <si>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</rPr>
      <t>v2021.03-2</t>
    </r>
  </si>
  <si>
    <t>区域</t>
  </si>
  <si>
    <t>华南</t>
  </si>
  <si>
    <t>城市经理</t>
  </si>
  <si>
    <t>阮婷滟</t>
  </si>
  <si>
    <t>大区经理</t>
  </si>
  <si>
    <t>日期</t>
  </si>
  <si>
    <t>2021·03·29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</si>
  <si>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</si>
  <si>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</si>
  <si>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</si>
  <si>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</si>
  <si>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</si>
  <si>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</si>
  <si>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</si>
  <si>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</si>
  <si>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</si>
  <si>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</si>
  <si>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</si>
  <si>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</si>
  <si>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</si>
  <si>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10年陈皮酱香酒</t>
  </si>
  <si>
    <t>30年陈皮酱香酒</t>
  </si>
  <si>
    <t>华中</t>
  </si>
  <si>
    <t>王鼎</t>
  </si>
  <si>
    <t>15年陈皮酱香酒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</si>
  <si>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</si>
  <si>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</si>
  <si>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</si>
  <si>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</si>
  <si>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</si>
  <si>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</si>
  <si>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</si>
  <si>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</si>
  <si>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</si>
  <si>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</si>
  <si>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</si>
  <si>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</si>
  <si>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</si>
  <si>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</si>
  <si>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</si>
  <si>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</si>
  <si>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</si>
  <si>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</si>
  <si>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</si>
  <si>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</si>
  <si>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</si>
  <si>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</si>
  <si>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</si>
  <si>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</si>
  <si>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</si>
  <si>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</si>
  <si>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</si>
  <si>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</si>
  <si>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</si>
  <si>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</si>
  <si>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</si>
  <si>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</si>
  <si>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</si>
  <si>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</si>
  <si>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</si>
  <si>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</si>
  <si>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</si>
  <si>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</si>
  <si>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</si>
  <si>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</si>
  <si>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</si>
  <si>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</si>
  <si>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</si>
  <si>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</si>
  <si>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</si>
  <si>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</si>
  <si>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</si>
  <si>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</si>
  <si>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</si>
  <si>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黎冬平 13556092212</t>
  </si>
  <si>
    <t>收 货 地 址</t>
  </si>
  <si>
    <t>广东省广州市增城区永顺大道海伦春天茶庄</t>
  </si>
  <si>
    <t>订 货 单 位</t>
  </si>
  <si>
    <t>黎冬平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</si>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</sst>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6" borderId="10" applyNumberFormat="0" applyAlignment="0" applyProtection="0">
      <alignment vertical="center"/>
    </xf>
    <xf numFmtId="0" fontId="38" fillId="6" borderId="12" applyNumberFormat="0" applyAlignment="0" applyProtection="0">
      <alignment vertical="center"/>
    </xf>
    <xf numFmtId="0" fontId="30" fillId="13" borderId="14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K2" sqref="K2"/>
    </sheetView>
  </sheetViews>
  <sheetFormatPr defaultColWidth="9.64166666666667" defaultRowHeight="13.5"/>
  <cols>
    <col min="1" max="1" width="5.55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138</v>
      </c>
      <c r="H4" s="14">
        <v>210</v>
      </c>
      <c r="I4" s="34">
        <f t="shared" ref="I4:I14" si="1">IF(G4="","",G4*H4)</f>
        <v>28980</v>
      </c>
      <c r="J4" s="35">
        <f t="shared" ref="J4:J11" si="2">H4/6</f>
        <v>35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25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198</v>
      </c>
      <c r="H5" s="14">
        <v>240</v>
      </c>
      <c r="I5" s="34">
        <f t="shared" si="1"/>
        <v>47520</v>
      </c>
      <c r="J5" s="35">
        <f t="shared" si="2"/>
        <v>40</v>
      </c>
      <c r="K5" s="36"/>
      <c r="Q5" s="47" t="s">
        <v>26</v>
      </c>
      <c r="R5" s="3" t="s">
        <v>9</v>
      </c>
      <c r="S5" s="46">
        <v>378</v>
      </c>
      <c r="U5" s="3" t="s">
        <v>27</v>
      </c>
      <c r="V5" s="3" t="s">
        <v>28</v>
      </c>
    </row>
    <row r="6" ht="20" customHeight="1" spans="1:22">
      <c r="A6" s="11">
        <f t="shared" si="0"/>
        <v>3</v>
      </c>
      <c r="B6" s="12" t="s">
        <v>22</v>
      </c>
      <c r="C6" s="12"/>
      <c r="D6" s="12"/>
      <c r="E6" s="11" t="str">
        <f>IF(B6="","",INDEX($Q:$R,MATCH(B6,$Q:$Q,),2))</f>
        <v>瓶</v>
      </c>
      <c r="F6" s="11"/>
      <c r="G6" s="13">
        <f>IF(B6="","",INDEX($Q:$S,MATCH(B6,$Q:$Q,),3))</f>
        <v>398</v>
      </c>
      <c r="H6" s="14">
        <v>66</v>
      </c>
      <c r="I6" s="34">
        <f t="shared" si="1"/>
        <v>26268</v>
      </c>
      <c r="J6" s="35">
        <f t="shared" si="2"/>
        <v>11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25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2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21</v>
      </c>
      <c r="R9" s="3" t="s">
        <v>9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102768</v>
      </c>
      <c r="C15" s="15"/>
      <c r="D15" s="15"/>
      <c r="E15" s="15"/>
      <c r="F15" s="15"/>
      <c r="G15" s="15"/>
      <c r="H15" s="15"/>
      <c r="I15" s="34">
        <f>SUM(I4:I14)</f>
        <v>102768</v>
      </c>
      <c r="J15" s="37">
        <f>SUM(J4:J14)</f>
        <v>86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25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12</v>
      </c>
      <c r="I18" s="34">
        <f t="shared" ref="I18:I27" si="5">IF(G18="","",G18*H18)</f>
        <v>2376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29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298</v>
      </c>
      <c r="H19" s="14">
        <v>36</v>
      </c>
      <c r="I19" s="34">
        <f t="shared" si="5"/>
        <v>10728</v>
      </c>
      <c r="J19" s="37">
        <f t="shared" si="6"/>
        <v>6</v>
      </c>
      <c r="K19" s="36"/>
    </row>
    <row r="20" ht="20" customHeight="1" spans="1:11">
      <c r="A20" s="11">
        <f t="shared" si="4"/>
        <v>3</v>
      </c>
      <c r="B20" s="12" t="s">
        <v>21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138</v>
      </c>
      <c r="H20" s="14">
        <v>54</v>
      </c>
      <c r="I20" s="34">
        <f t="shared" si="5"/>
        <v>7452</v>
      </c>
      <c r="J20" s="37">
        <f t="shared" si="6"/>
        <v>9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20556</v>
      </c>
      <c r="C28" s="15"/>
      <c r="D28" s="15"/>
      <c r="E28" s="15"/>
      <c r="F28" s="15"/>
      <c r="G28" s="15"/>
      <c r="H28" s="15"/>
      <c r="I28" s="34">
        <f>SUM(I18:I27)</f>
        <v>20556</v>
      </c>
      <c r="J28" s="37">
        <f>SUM(J18:J27)</f>
        <v>17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0.200023353573097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11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SUM(J30:J33,H29:H33,E29:F33,C29:C33)</f>
        <v>103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6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42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44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2021-03-29T01:55:51Z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