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<sst xmlns="http://schemas.openxmlformats.org/spreadsheetml/2006/main" count="113" uniqueCount="83">
  <si>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</t>
    </r>
  </si>
  <si>
    <t>区域</t>
  </si>
  <si>
    <t>西北</t>
  </si>
  <si>
    <t>城市经理</t>
  </si>
  <si>
    <t>王斌</t>
  </si>
  <si>
    <t>大区经理</t>
  </si>
  <si>
    <t>日期</t>
  </si>
  <si>
    <t>2021.3.24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</si>
  <si>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</si>
  <si>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</si>
  <si>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</si>
  <si>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</si>
  <si>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</si>
  <si>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</si>
  <si>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</si>
  <si>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</si>
  <si>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</si>
  <si>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</si>
  <si>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</si>
  <si>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</si>
  <si>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</si>
  <si>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20年陈皮酱香酒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</si>
  <si>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</si>
  <si>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</si>
  <si>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</si>
  <si>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</si>
  <si>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</si>
  <si>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</si>
  <si>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</si>
  <si>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</si>
  <si>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</si>
  <si>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</si>
  <si>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</si>
  <si>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</si>
  <si>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</si>
  <si>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</si>
  <si>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</si>
  <si>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</si>
  <si>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</si>
  <si>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</si>
  <si>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</si>
  <si>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</si>
  <si>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</si>
  <si>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</si>
  <si>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</si>
  <si>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</si>
  <si>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</si>
  <si>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</si>
  <si>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</si>
  <si>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</si>
  <si>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</si>
  <si>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</si>
  <si>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</si>
  <si>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</si>
  <si>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</si>
  <si>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</si>
  <si>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</si>
  <si>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</si>
  <si>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</si>
  <si>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</si>
  <si>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</si>
  <si>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</si>
  <si>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</si>
  <si>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</si>
  <si>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</si>
  <si>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</si>
  <si>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</si>
  <si>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</si>
  <si>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</si>
  <si>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</si>
  <si>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</si>
  <si>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</si>
  <si>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</si>
  <si>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</si>
  <si>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</si>
  <si>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马艳   18635110606</t>
  </si>
  <si>
    <t>收 货 地 址</t>
  </si>
  <si>
    <t>太原市万柏林区和平北路和平茶城二层2001号</t>
  </si>
  <si>
    <t>订 货 单 位</t>
  </si>
  <si>
    <t xml:space="preserve">太原市小店区新鸿福茶行 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</si>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</sst>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DBNum2][$-804]General"/>
    <numFmt numFmtId="177" formatCode="0_ "/>
    <numFmt numFmtId="178" formatCode="0.00_ "/>
    <numFmt numFmtId="179" formatCode="0.0&quot;件&quot;"/>
    <numFmt numFmtId="180" formatCode="0.0_ "/>
    <numFmt numFmtId="181" formatCode="yyyy/m/d;@"/>
  </numFmts>
  <fonts count="4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7" borderId="15" applyNumberFormat="0" applyAlignment="0" applyProtection="0">
      <alignment vertical="center"/>
    </xf>
    <xf numFmtId="0" fontId="26" fillId="7" borderId="12" applyNumberFormat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center" vertical="center"/>
    </xf>
    <xf numFmtId="181" fontId="16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7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179" fontId="21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6" workbookViewId="0">
      <selection activeCell="C36" sqref="C36:K36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3" t="str">
        <f>IF(B2="","",INDEX($U:$V,MATCH(B2,$U:$U,),2))</f>
        <v>贾义强</v>
      </c>
      <c r="J2" s="7" t="s">
        <v>6</v>
      </c>
      <c r="K2" s="34" t="s">
        <v>7</v>
      </c>
      <c r="Q2" s="46" t="s">
        <v>8</v>
      </c>
      <c r="R2" s="3" t="s">
        <v>9</v>
      </c>
      <c r="S2" s="47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6" t="s">
        <v>18</v>
      </c>
      <c r="R3" s="3" t="s">
        <v>9</v>
      </c>
      <c r="S3" s="47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298</v>
      </c>
      <c r="H4" s="14">
        <v>72</v>
      </c>
      <c r="I4" s="35">
        <f t="shared" ref="I4:I14" si="3">IF(G4="","",G4*H4)</f>
        <v>21456</v>
      </c>
      <c r="J4" s="36">
        <f t="shared" ref="J4:J11" si="4">H4/6</f>
        <v>12</v>
      </c>
      <c r="K4" s="37"/>
      <c r="Q4" s="48" t="s">
        <v>22</v>
      </c>
      <c r="R4" s="3" t="s">
        <v>9</v>
      </c>
      <c r="S4" s="47">
        <v>398</v>
      </c>
      <c r="U4" s="3" t="s">
        <v>23</v>
      </c>
      <c r="V4" s="3" t="s">
        <v>24</v>
      </c>
    </row>
    <row r="5" ht="20.1" customHeight="1" spans="1:22">
      <c r="A5" s="11" t="str">
        <f t="shared" si="0"/>
        <v/>
      </c>
      <c r="B5" s="12"/>
      <c r="C5" s="12"/>
      <c r="D5" s="12"/>
      <c r="E5" s="11" t="str">
        <f t="shared" si="1"/>
        <v/>
      </c>
      <c r="F5" s="11"/>
      <c r="G5" s="13" t="str">
        <f t="shared" si="2"/>
        <v/>
      </c>
      <c r="H5" s="14"/>
      <c r="I5" s="35" t="str">
        <f t="shared" si="3"/>
        <v/>
      </c>
      <c r="J5" s="36">
        <f t="shared" si="4"/>
        <v>0</v>
      </c>
      <c r="K5" s="37"/>
      <c r="Q5" s="48" t="s">
        <v>25</v>
      </c>
      <c r="R5" s="3" t="s">
        <v>9</v>
      </c>
      <c r="S5" s="47">
        <v>378</v>
      </c>
      <c r="U5" s="3" t="s">
        <v>26</v>
      </c>
      <c r="V5" s="3" t="s">
        <v>27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5" t="str">
        <f t="shared" si="3"/>
        <v/>
      </c>
      <c r="J6" s="36">
        <f t="shared" si="4"/>
        <v>0</v>
      </c>
      <c r="K6" s="37"/>
      <c r="Q6" s="46" t="s">
        <v>21</v>
      </c>
      <c r="R6" s="3" t="s">
        <v>9</v>
      </c>
      <c r="S6" s="47">
        <v>298</v>
      </c>
      <c r="U6" s="3" t="s">
        <v>28</v>
      </c>
      <c r="V6" s="3" t="s">
        <v>29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5" t="str">
        <f t="shared" si="3"/>
        <v/>
      </c>
      <c r="J7" s="36">
        <f t="shared" si="4"/>
        <v>0</v>
      </c>
      <c r="K7" s="37"/>
      <c r="Q7" s="48" t="s">
        <v>30</v>
      </c>
      <c r="R7" s="3" t="s">
        <v>9</v>
      </c>
      <c r="S7" s="47">
        <v>198</v>
      </c>
      <c r="U7" s="3" t="s">
        <v>2</v>
      </c>
      <c r="V7" s="3" t="s">
        <v>31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5" t="str">
        <f t="shared" si="3"/>
        <v/>
      </c>
      <c r="J8" s="36">
        <f t="shared" si="4"/>
        <v>0</v>
      </c>
      <c r="K8" s="37"/>
      <c r="Q8" s="48" t="s">
        <v>32</v>
      </c>
      <c r="R8" s="3" t="s">
        <v>9</v>
      </c>
      <c r="S8" s="47">
        <v>185</v>
      </c>
      <c r="U8" s="3" t="s">
        <v>33</v>
      </c>
      <c r="V8" s="3" t="s">
        <v>34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5" t="str">
        <f t="shared" si="3"/>
        <v/>
      </c>
      <c r="J9" s="36">
        <f t="shared" si="4"/>
        <v>0</v>
      </c>
      <c r="K9" s="37"/>
      <c r="Q9" s="48" t="s">
        <v>35</v>
      </c>
      <c r="R9" s="3" t="s">
        <v>9</v>
      </c>
      <c r="S9" s="47">
        <v>138</v>
      </c>
      <c r="U9" s="3" t="s">
        <v>36</v>
      </c>
      <c r="V9" s="3" t="s">
        <v>37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5" t="str">
        <f t="shared" si="3"/>
        <v/>
      </c>
      <c r="J10" s="36">
        <f t="shared" si="4"/>
        <v>0</v>
      </c>
      <c r="K10" s="37"/>
      <c r="Q10" s="48" t="s">
        <v>38</v>
      </c>
      <c r="R10" s="3" t="s">
        <v>9</v>
      </c>
      <c r="S10" s="47">
        <v>123</v>
      </c>
      <c r="U10" s="3" t="s">
        <v>39</v>
      </c>
      <c r="V10" s="3" t="s">
        <v>37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5" t="str">
        <f t="shared" si="3"/>
        <v/>
      </c>
      <c r="J11" s="36">
        <f t="shared" si="4"/>
        <v>0</v>
      </c>
      <c r="K11" s="37"/>
      <c r="Q11" s="48" t="s">
        <v>40</v>
      </c>
      <c r="R11" s="3" t="s">
        <v>9</v>
      </c>
      <c r="S11" s="47">
        <v>198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5" t="str">
        <f t="shared" si="3"/>
        <v/>
      </c>
      <c r="J12" s="38">
        <f t="shared" ref="J12:J14" si="5">H12/20</f>
        <v>0</v>
      </c>
      <c r="K12" s="37"/>
      <c r="Q12" s="48" t="s">
        <v>44</v>
      </c>
      <c r="R12" s="3" t="s">
        <v>45</v>
      </c>
      <c r="S12" s="47">
        <v>158</v>
      </c>
      <c r="U12" s="3" t="s">
        <v>46</v>
      </c>
      <c r="V12" s="3" t="s">
        <v>47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5" t="str">
        <f t="shared" si="3"/>
        <v/>
      </c>
      <c r="J13" s="38">
        <f t="shared" si="5"/>
        <v>0</v>
      </c>
      <c r="K13" s="37"/>
      <c r="Q13" s="46" t="s">
        <v>48</v>
      </c>
      <c r="R13" s="3" t="s">
        <v>9</v>
      </c>
      <c r="S13" s="47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5" t="str">
        <f t="shared" si="3"/>
        <v/>
      </c>
      <c r="J14" s="38">
        <f t="shared" si="5"/>
        <v>0</v>
      </c>
      <c r="K14" s="37"/>
      <c r="Q14" s="48" t="s">
        <v>49</v>
      </c>
      <c r="R14" s="3" t="s">
        <v>9</v>
      </c>
      <c r="S14" s="47">
        <v>88</v>
      </c>
    </row>
    <row r="15" ht="20.1" customHeight="1" spans="1:19">
      <c r="A15" s="11" t="s">
        <v>50</v>
      </c>
      <c r="B15" s="15">
        <f>I15</f>
        <v>21456</v>
      </c>
      <c r="C15" s="15"/>
      <c r="D15" s="15"/>
      <c r="E15" s="15"/>
      <c r="F15" s="15"/>
      <c r="G15" s="15"/>
      <c r="H15" s="15"/>
      <c r="I15" s="35">
        <f>SUM(I4:I14)</f>
        <v>21456</v>
      </c>
      <c r="J15" s="38">
        <f>SUM(J4:J14)</f>
        <v>12</v>
      </c>
      <c r="K15" s="37"/>
      <c r="Q15" s="48" t="s">
        <v>51</v>
      </c>
      <c r="R15" s="3" t="s">
        <v>9</v>
      </c>
      <c r="S15" s="47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9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298</v>
      </c>
      <c r="H18" s="14">
        <v>12</v>
      </c>
      <c r="I18" s="35">
        <f t="shared" ref="I18:I27" si="9">IF(G18="","",G18*H18)</f>
        <v>3576</v>
      </c>
      <c r="J18" s="38">
        <f t="shared" ref="J18:J24" si="10">H18/6</f>
        <v>2</v>
      </c>
      <c r="K18" s="37"/>
    </row>
    <row r="19" ht="20.1" customHeight="1" spans="1:11">
      <c r="A19" s="11" t="str">
        <f t="shared" si="6"/>
        <v/>
      </c>
      <c r="B19" s="12"/>
      <c r="C19" s="12"/>
      <c r="D19" s="12"/>
      <c r="E19" s="11" t="str">
        <f t="shared" si="7"/>
        <v/>
      </c>
      <c r="F19" s="11"/>
      <c r="G19" s="13" t="str">
        <f t="shared" si="8"/>
        <v/>
      </c>
      <c r="H19" s="14"/>
      <c r="I19" s="35" t="str">
        <f t="shared" si="9"/>
        <v/>
      </c>
      <c r="J19" s="38">
        <f t="shared" si="10"/>
        <v>0</v>
      </c>
      <c r="K19" s="37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5" t="str">
        <f t="shared" si="9"/>
        <v/>
      </c>
      <c r="J20" s="38">
        <f t="shared" si="10"/>
        <v>0</v>
      </c>
      <c r="K20" s="37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5" t="str">
        <f t="shared" si="9"/>
        <v/>
      </c>
      <c r="J21" s="38">
        <f t="shared" si="10"/>
        <v>0</v>
      </c>
      <c r="K21" s="37"/>
      <c r="Q21" s="49"/>
      <c r="R21" s="3"/>
      <c r="S21" s="47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5" t="str">
        <f t="shared" si="9"/>
        <v/>
      </c>
      <c r="J22" s="38">
        <f t="shared" si="10"/>
        <v>0</v>
      </c>
      <c r="K22" s="37"/>
      <c r="Q22" s="49"/>
      <c r="R22" s="3"/>
      <c r="S22" s="47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5" t="str">
        <f t="shared" si="9"/>
        <v/>
      </c>
      <c r="J23" s="38">
        <f t="shared" si="10"/>
        <v>0</v>
      </c>
      <c r="K23" s="37"/>
      <c r="Q23" s="49"/>
      <c r="R23" s="3"/>
      <c r="S23" s="47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5" t="str">
        <f t="shared" si="9"/>
        <v/>
      </c>
      <c r="J24" s="38">
        <f t="shared" si="10"/>
        <v>0</v>
      </c>
      <c r="K24" s="37"/>
      <c r="Q24" s="49"/>
      <c r="R24" s="3"/>
      <c r="S24" s="47"/>
    </row>
    <row r="25" ht="20.1" customHeight="1" spans="1:19">
      <c r="A25" s="11" t="s">
        <v>43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5" t="str">
        <f t="shared" si="9"/>
        <v/>
      </c>
      <c r="J25" s="38">
        <f t="shared" ref="J25:J27" si="11">H25/20</f>
        <v>0</v>
      </c>
      <c r="K25" s="37"/>
      <c r="R25" s="3"/>
      <c r="S25" s="47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5" t="str">
        <f t="shared" si="9"/>
        <v/>
      </c>
      <c r="J26" s="38">
        <f t="shared" si="11"/>
        <v>0</v>
      </c>
      <c r="K26" s="37"/>
      <c r="Q26" s="49"/>
      <c r="R26" s="3"/>
      <c r="S26" s="47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5" t="str">
        <f t="shared" si="9"/>
        <v/>
      </c>
      <c r="J27" s="38">
        <f t="shared" si="11"/>
        <v>0</v>
      </c>
      <c r="K27" s="37"/>
      <c r="Q27" s="49" t="s">
        <v>53</v>
      </c>
      <c r="R27" s="3" t="s">
        <v>9</v>
      </c>
      <c r="S27" s="47">
        <v>88</v>
      </c>
    </row>
    <row r="28" ht="20.1" customHeight="1" spans="1:19">
      <c r="A28" s="11" t="s">
        <v>50</v>
      </c>
      <c r="B28" s="15">
        <f>I28</f>
        <v>3576</v>
      </c>
      <c r="C28" s="15"/>
      <c r="D28" s="15"/>
      <c r="E28" s="15"/>
      <c r="F28" s="15"/>
      <c r="G28" s="15"/>
      <c r="H28" s="15"/>
      <c r="I28" s="35">
        <f>SUM(I18:I27)</f>
        <v>3576</v>
      </c>
      <c r="J28" s="38">
        <f>SUM(J18:J27)</f>
        <v>2</v>
      </c>
      <c r="K28" s="37"/>
      <c r="Q28" s="49" t="s">
        <v>54</v>
      </c>
      <c r="R28" s="3" t="s">
        <v>9</v>
      </c>
      <c r="S28" s="47">
        <v>48</v>
      </c>
    </row>
    <row r="29" s="1" customFormat="1" ht="21.95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40" t="s">
        <v>58</v>
      </c>
      <c r="J29" s="41"/>
      <c r="K29" s="42">
        <f>I28/I15</f>
        <v>0.166666666666667</v>
      </c>
      <c r="Q29" s="49" t="s">
        <v>59</v>
      </c>
      <c r="R29" s="3" t="s">
        <v>9</v>
      </c>
      <c r="S29" s="47">
        <v>35</v>
      </c>
      <c r="U29" s="3"/>
      <c r="V29" s="3"/>
    </row>
    <row r="30" s="1" customFormat="1" ht="21.95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3">
        <f>SUM(J30:J32,H29:H32,E29:F32,C29:C32)</f>
        <v>14</v>
      </c>
      <c r="U30" s="3"/>
      <c r="V30" s="3"/>
    </row>
    <row r="31" s="1" customFormat="1" ht="21.95" customHeight="1" spans="1:22">
      <c r="A31" s="23"/>
      <c r="B31" s="19" t="s">
        <v>64</v>
      </c>
      <c r="C31" s="20">
        <f>SUMIF($B$4:$B$27,Q6,$J$4:$J$27)</f>
        <v>14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3"/>
      <c r="U31" s="3"/>
      <c r="V31" s="3"/>
    </row>
    <row r="32" s="1" customFormat="1" ht="21.95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2">
        <f>SUMIF($B$4:$B$27,Q29,$J$4:$J$27)</f>
        <v>0</v>
      </c>
      <c r="K32" s="43"/>
      <c r="U32" s="3"/>
      <c r="V32" s="3"/>
    </row>
    <row r="33" s="1" customFormat="1" ht="21.95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3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8"/>
      <c r="E34" s="28"/>
      <c r="F34" s="28"/>
      <c r="G34" s="28"/>
      <c r="H34" s="28"/>
      <c r="I34" s="28"/>
      <c r="J34" s="28"/>
      <c r="K34" s="28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8"/>
      <c r="E35" s="28"/>
      <c r="F35" s="28"/>
      <c r="G35" s="28"/>
      <c r="H35" s="28"/>
      <c r="I35" s="28"/>
      <c r="J35" s="28"/>
      <c r="K35" s="28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8"/>
      <c r="E36" s="28"/>
      <c r="F36" s="28"/>
      <c r="G36" s="28"/>
      <c r="H36" s="28"/>
      <c r="I36" s="28"/>
      <c r="J36" s="28"/>
      <c r="K36" s="28"/>
      <c r="U36" s="3"/>
      <c r="V36" s="3"/>
    </row>
    <row r="37" s="1" customFormat="1" ht="27" customHeight="1" spans="1:22">
      <c r="A37" s="29" t="s">
        <v>80</v>
      </c>
      <c r="B37" s="29"/>
      <c r="C37" s="30"/>
      <c r="D37" s="30"/>
      <c r="E37" s="31"/>
      <c r="F37" s="29" t="s">
        <v>81</v>
      </c>
      <c r="G37" s="29"/>
      <c r="H37" s="32"/>
      <c r="I37" s="32"/>
      <c r="J37" s="44" t="s">
        <v>82</v>
      </c>
      <c r="K37" s="45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2021-03-30T03:09:04Z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