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<sst xmlns="http://schemas.openxmlformats.org/spreadsheetml/2006/main" count="116" uniqueCount="84">
  <si>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</t>
    </r>
  </si>
  <si>
    <t>区域</t>
  </si>
  <si>
    <t>西北</t>
  </si>
  <si>
    <t>城市经理</t>
  </si>
  <si>
    <t>王斌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</si>
  <si>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</si>
  <si>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</si>
  <si>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</si>
  <si>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</si>
  <si>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</si>
  <si>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</si>
  <si>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</si>
  <si>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</si>
  <si>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</si>
  <si>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</si>
  <si>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</si>
  <si>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</si>
  <si>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</si>
  <si>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</si>
  <si>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</si>
  <si>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</si>
  <si>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</si>
  <si>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</si>
  <si>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</si>
  <si>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15年陈皮酱香酒</t>
  </si>
  <si>
    <t>30年陈皮酱香酒(光瓶)</t>
  </si>
  <si>
    <t>华东</t>
  </si>
  <si>
    <t>张颖毅</t>
  </si>
  <si>
    <t>20年陈皮酱香酒</t>
  </si>
  <si>
    <t>东北</t>
  </si>
  <si>
    <t>胡悦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</si>
  <si>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</si>
  <si>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</si>
  <si>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</si>
  <si>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</si>
  <si>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</si>
  <si>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</si>
  <si>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</si>
  <si>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</si>
  <si>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</si>
  <si>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</si>
  <si>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</si>
  <si>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</si>
  <si>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</si>
  <si>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</si>
  <si>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</si>
  <si>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</si>
  <si>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</si>
  <si>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</si>
  <si>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</si>
  <si>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</si>
  <si>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搭赠16盒酒具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</si>
  <si>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</si>
  <si>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</si>
  <si>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</si>
  <si>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</si>
  <si>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</si>
  <si>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</si>
  <si>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</si>
  <si>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</si>
  <si>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</si>
  <si>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</si>
  <si>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</si>
  <si>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</si>
  <si>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</si>
  <si>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</si>
  <si>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</si>
  <si>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</si>
  <si>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</si>
  <si>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</si>
  <si>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</si>
  <si>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</si>
  <si>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</si>
  <si>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</si>
  <si>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</si>
  <si>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</si>
  <si>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赵宏     13313413579</t>
  </si>
  <si>
    <t>收 货 地 址</t>
  </si>
  <si>
    <t>山西太原万柏林区雅阁瑞普茶城A64号</t>
  </si>
  <si>
    <t>订 货 单 位</t>
  </si>
  <si>
    <t>山西三泉茶文化有限公司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</si>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</sst>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[DBNum2][$-804]General"/>
    <numFmt numFmtId="177" formatCode="0_ "/>
    <numFmt numFmtId="42" formatCode="_ &quot;￥&quot;* #,##0_ ;_ &quot;￥&quot;* \-#,##0_ ;_ &quot;￥&quot;* &quot;-&quot;_ ;_ @_ "/>
    <numFmt numFmtId="178" formatCode="0.00_ "/>
    <numFmt numFmtId="179" formatCode="0.0_ "/>
    <numFmt numFmtId="41" formatCode="_ * #,##0_ ;_ * \-#,##0_ ;_ * &quot;-&quot;_ ;_ @_ "/>
    <numFmt numFmtId="43" formatCode="_ * #,##0.00_ ;_ * \-#,##0.00_ ;_ * &quot;-&quot;??_ ;_ @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15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8" fillId="5" borderId="17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80" fontId="15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1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贾义强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398</v>
      </c>
      <c r="H4" s="14">
        <v>60</v>
      </c>
      <c r="I4" s="34">
        <f t="shared" ref="I4:I14" si="3">IF(G4="","",G4*H4)</f>
        <v>23880</v>
      </c>
      <c r="J4" s="35">
        <f t="shared" ref="J4:J11" si="4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.1" customHeight="1" spans="1:22">
      <c r="A5" s="11">
        <f t="shared" si="0"/>
        <v>2</v>
      </c>
      <c r="B5" s="12" t="s">
        <v>24</v>
      </c>
      <c r="C5" s="12"/>
      <c r="D5" s="12"/>
      <c r="E5" s="11" t="str">
        <f t="shared" si="1"/>
        <v>瓶</v>
      </c>
      <c r="F5" s="11"/>
      <c r="G5" s="13">
        <f t="shared" si="2"/>
        <v>198</v>
      </c>
      <c r="H5" s="14">
        <v>132</v>
      </c>
      <c r="I5" s="34">
        <f t="shared" si="3"/>
        <v>26136</v>
      </c>
      <c r="J5" s="35">
        <f t="shared" si="4"/>
        <v>22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24</v>
      </c>
      <c r="R7" s="3" t="s">
        <v>9</v>
      </c>
      <c r="S7" s="46">
        <v>198</v>
      </c>
      <c r="U7" s="3" t="s">
        <v>2</v>
      </c>
      <c r="V7" s="3" t="s">
        <v>31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32</v>
      </c>
      <c r="R8" s="3" t="s">
        <v>9</v>
      </c>
      <c r="S8" s="46">
        <v>185</v>
      </c>
      <c r="U8" s="3" t="s">
        <v>33</v>
      </c>
      <c r="V8" s="3" t="s">
        <v>34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35</v>
      </c>
      <c r="R9" s="3" t="s">
        <v>9</v>
      </c>
      <c r="S9" s="46">
        <v>138</v>
      </c>
      <c r="U9" s="3" t="s">
        <v>36</v>
      </c>
      <c r="V9" s="3" t="s">
        <v>37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50016</v>
      </c>
      <c r="C15" s="15"/>
      <c r="D15" s="15"/>
      <c r="E15" s="15"/>
      <c r="F15" s="15"/>
      <c r="G15" s="15"/>
      <c r="H15" s="15"/>
      <c r="I15" s="34">
        <f>SUM(I4:I14)</f>
        <v>50016</v>
      </c>
      <c r="J15" s="37">
        <f>SUM(J4:J14)</f>
        <v>32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24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198</v>
      </c>
      <c r="H18" s="14">
        <v>30</v>
      </c>
      <c r="I18" s="34">
        <f t="shared" ref="I18:I27" si="9">IF(G18="","",G18*H18)</f>
        <v>5940</v>
      </c>
      <c r="J18" s="37">
        <f t="shared" ref="J18:J24" si="10">H18/6</f>
        <v>5</v>
      </c>
      <c r="K18" s="36"/>
    </row>
    <row r="19" ht="20.1" customHeight="1" spans="1:11">
      <c r="A19" s="11">
        <f t="shared" si="6"/>
        <v>2</v>
      </c>
      <c r="B19" s="12" t="s">
        <v>21</v>
      </c>
      <c r="C19" s="12"/>
      <c r="D19" s="12"/>
      <c r="E19" s="11" t="str">
        <f t="shared" si="7"/>
        <v>瓶</v>
      </c>
      <c r="F19" s="11"/>
      <c r="G19" s="13">
        <f t="shared" si="8"/>
        <v>398</v>
      </c>
      <c r="H19" s="14">
        <v>6</v>
      </c>
      <c r="I19" s="34">
        <f t="shared" si="9"/>
        <v>2388</v>
      </c>
      <c r="J19" s="37">
        <f t="shared" si="10"/>
        <v>1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54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8328</v>
      </c>
      <c r="C28" s="15"/>
      <c r="D28" s="15"/>
      <c r="E28" s="15"/>
      <c r="F28" s="15"/>
      <c r="G28" s="15"/>
      <c r="H28" s="15"/>
      <c r="I28" s="34">
        <f>SUM(I18:I27)</f>
        <v>8328</v>
      </c>
      <c r="J28" s="37">
        <f>SUM(J18:J27)</f>
        <v>6</v>
      </c>
      <c r="K28" s="36"/>
      <c r="Q28" s="48" t="s">
        <v>55</v>
      </c>
      <c r="R28" s="3" t="s">
        <v>9</v>
      </c>
      <c r="S28" s="46">
        <v>48</v>
      </c>
    </row>
    <row r="29" s="1" customFormat="1" ht="21.95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0.166506717850288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61</v>
      </c>
      <c r="C30" s="20">
        <f>SUMIF($B$4:$B$27,Q4,$J$4:$J$27)</f>
        <v>11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SUM(J30:J32,H29:H32,E29:F32,C29:C32)</f>
        <v>38</v>
      </c>
      <c r="U30" s="3"/>
      <c r="V30" s="3"/>
    </row>
    <row r="31" s="1" customFormat="1" ht="21.95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69</v>
      </c>
      <c r="C32" s="20">
        <f>SUMIF($B$4:$B$27,Q7,$J$4:$J$27)</f>
        <v>27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2021-04-01T01:46:01Z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