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<sst xmlns="http://schemas.openxmlformats.org/spreadsheetml/2006/main" count="114" uniqueCount="80">
  <si>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</si>
  <si>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</si>
  <si>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华北</t>
  </si>
  <si>
    <t>城市经理</t>
  </si>
  <si>
    <t>桑海滨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</si>
  <si>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</si>
  <si>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</si>
  <si>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</si>
  <si>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</si>
  <si>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</si>
  <si>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</si>
  <si>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</si>
  <si>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</si>
  <si>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</si>
  <si>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</si>
  <si>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</si>
  <si>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</si>
  <si>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</si>
  <si>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</si>
  <si>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</si>
  <si>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</si>
  <si>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宋志刚</t>
  </si>
  <si>
    <t>15年陈皮酱香酒</t>
  </si>
  <si>
    <t>30年陈皮酱香酒</t>
  </si>
  <si>
    <t>华中</t>
  </si>
  <si>
    <t>王鼎</t>
  </si>
  <si>
    <t>8年陈皮酱香酒</t>
  </si>
  <si>
    <t>30年陈皮酱香酒(光瓶)</t>
  </si>
  <si>
    <t>华东</t>
  </si>
  <si>
    <t>张颖毅</t>
  </si>
  <si>
    <t>印象小酒(100ml*5/盒)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</si>
  <si>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</si>
  <si>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</si>
  <si>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</si>
  <si>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</si>
  <si>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</si>
  <si>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</si>
  <si>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</si>
  <si>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</si>
  <si>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</si>
  <si>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</si>
  <si>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华南</t>
  </si>
  <si>
    <t>黄钊鸿</t>
  </si>
  <si>
    <t>小酒</t>
  </si>
  <si>
    <t>5年陈皮酱香酒(光瓶)</t>
  </si>
  <si>
    <t>鲁东</t>
  </si>
  <si>
    <t>王占刚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</si>
  <si>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</si>
  <si>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</si>
  <si>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</si>
  <si>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</si>
  <si>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</si>
  <si>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</si>
  <si>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</si>
  <si>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</si>
  <si>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</si>
  <si>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</si>
  <si>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</si>
  <si>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</si>
  <si>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</si>
  <si>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</si>
  <si>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</si>
  <si>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</si>
  <si>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</si>
  <si>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</si>
  <si>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</si>
  <si>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</si>
  <si>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</si>
  <si>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</si>
  <si>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</si>
  <si>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</si>
  <si>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</si>
  <si>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</si>
  <si>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</si>
  <si>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收 货 地 址</t>
  </si>
  <si>
    <t>订 货 单 位</t>
  </si>
  <si>
    <t>张店红星茶城熙泽茶行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</si>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</sst>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[DBNum2][$-804]General"/>
    <numFmt numFmtId="178" formatCode="0.00_ "/>
    <numFmt numFmtId="179" formatCode="0_ "/>
    <numFmt numFmtId="180" formatCode="0.0_ 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30" fillId="22" borderId="12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6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C34" sqref="C34:K34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44235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7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298</v>
      </c>
      <c r="H4" s="14">
        <v>60</v>
      </c>
      <c r="I4" s="30">
        <f t="shared" ref="I4:I12" si="0">IF(G4="","",G4*H4)</f>
        <v>17880</v>
      </c>
      <c r="J4" s="31">
        <f>H4/6</f>
        <v>10</v>
      </c>
      <c r="K4" s="12"/>
      <c r="Q4" s="41" t="s">
        <v>20</v>
      </c>
      <c r="R4" s="3" t="s">
        <v>8</v>
      </c>
      <c r="S4" s="42">
        <v>298</v>
      </c>
      <c r="U4" s="3" t="s">
        <v>2</v>
      </c>
      <c r="V4" s="3" t="s">
        <v>21</v>
      </c>
    </row>
    <row r="5" ht="20" customHeight="1" spans="1:22">
      <c r="A5" s="11">
        <f t="shared" ref="A5:A11" si="1">IF(B5="","",ROW(A2))</f>
        <v>2</v>
      </c>
      <c r="B5" s="12" t="s">
        <v>22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198</v>
      </c>
      <c r="H5" s="14">
        <v>120</v>
      </c>
      <c r="I5" s="30">
        <f t="shared" si="0"/>
        <v>23760</v>
      </c>
      <c r="J5" s="31">
        <f t="shared" ref="J5:J11" si="3">H5/6</f>
        <v>20</v>
      </c>
      <c r="K5" s="12"/>
      <c r="Q5" s="43" t="s">
        <v>23</v>
      </c>
      <c r="R5" s="3" t="s">
        <v>8</v>
      </c>
      <c r="S5" s="42">
        <v>398</v>
      </c>
      <c r="U5" s="3" t="s">
        <v>24</v>
      </c>
      <c r="V5" s="3" t="s">
        <v>25</v>
      </c>
    </row>
    <row r="6" ht="20" customHeight="1" spans="1:22">
      <c r="A6" s="11">
        <f t="shared" si="1"/>
        <v>3</v>
      </c>
      <c r="B6" s="12" t="s">
        <v>26</v>
      </c>
      <c r="C6" s="12"/>
      <c r="D6" s="12"/>
      <c r="E6" s="11" t="str">
        <f t="shared" si="2"/>
        <v>瓶</v>
      </c>
      <c r="F6" s="11"/>
      <c r="G6" s="13">
        <f t="shared" ref="G6:G14" si="4">IF(B6="","",INDEX($Q:$S,MATCH(B6,$Q:$Q,),3))</f>
        <v>88</v>
      </c>
      <c r="H6" s="14">
        <v>180</v>
      </c>
      <c r="I6" s="30">
        <f t="shared" si="0"/>
        <v>15840</v>
      </c>
      <c r="J6" s="31">
        <f t="shared" si="3"/>
        <v>30</v>
      </c>
      <c r="K6" s="12"/>
      <c r="Q6" s="43" t="s">
        <v>27</v>
      </c>
      <c r="R6" s="3" t="s">
        <v>8</v>
      </c>
      <c r="S6" s="42">
        <v>378</v>
      </c>
      <c r="U6" s="3" t="s">
        <v>28</v>
      </c>
      <c r="V6" s="3" t="s">
        <v>29</v>
      </c>
    </row>
    <row r="7" ht="20" customHeight="1" spans="1:22">
      <c r="A7" s="11">
        <f t="shared" si="1"/>
        <v>4</v>
      </c>
      <c r="B7" s="12" t="s">
        <v>30</v>
      </c>
      <c r="C7" s="12"/>
      <c r="D7" s="12"/>
      <c r="E7" s="11" t="str">
        <f t="shared" si="2"/>
        <v>盒</v>
      </c>
      <c r="F7" s="11"/>
      <c r="G7" s="13">
        <f t="shared" si="4"/>
        <v>158</v>
      </c>
      <c r="H7" s="14">
        <v>120</v>
      </c>
      <c r="I7" s="30">
        <f t="shared" si="0"/>
        <v>18960</v>
      </c>
      <c r="J7" s="31">
        <f t="shared" si="3"/>
        <v>20</v>
      </c>
      <c r="K7" s="12"/>
      <c r="Q7" s="43" t="s">
        <v>22</v>
      </c>
      <c r="R7" s="3" t="s">
        <v>8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8</v>
      </c>
      <c r="S8" s="42">
        <v>185</v>
      </c>
      <c r="U8" s="3" t="s">
        <v>34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8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8</v>
      </c>
      <c r="S10" s="42">
        <v>123</v>
      </c>
      <c r="U10" s="3" t="s">
        <v>40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26</v>
      </c>
      <c r="R11" s="3" t="s">
        <v>8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8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30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8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76440</v>
      </c>
      <c r="C15" s="15"/>
      <c r="D15" s="15"/>
      <c r="E15" s="15"/>
      <c r="F15" s="15"/>
      <c r="G15" s="15"/>
      <c r="H15" s="15"/>
      <c r="I15" s="30">
        <f>SUM(I4:I14)</f>
        <v>76440</v>
      </c>
      <c r="J15" s="32">
        <f>SUM(J4:J14)</f>
        <v>80</v>
      </c>
      <c r="K15" s="12"/>
      <c r="Q15" s="44" t="s">
        <v>53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7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298</v>
      </c>
      <c r="H18" s="14">
        <v>18</v>
      </c>
      <c r="I18" s="30">
        <f t="shared" si="5"/>
        <v>5364</v>
      </c>
      <c r="J18" s="32">
        <f t="shared" ref="J18:J25" si="8">H18/6</f>
        <v>3</v>
      </c>
      <c r="K18" s="12"/>
    </row>
    <row r="19" ht="20" customHeight="1" spans="1:11">
      <c r="A19" s="11">
        <f t="shared" ref="A19:A25" si="9">IF(B19="","",ROW(A2))</f>
        <v>2</v>
      </c>
      <c r="B19" s="12" t="s">
        <v>22</v>
      </c>
      <c r="C19" s="12"/>
      <c r="D19" s="12"/>
      <c r="E19" s="11" t="str">
        <f t="shared" si="6"/>
        <v>瓶</v>
      </c>
      <c r="F19" s="11"/>
      <c r="G19" s="13">
        <f t="shared" si="7"/>
        <v>198</v>
      </c>
      <c r="H19" s="14">
        <v>36</v>
      </c>
      <c r="I19" s="30">
        <f t="shared" si="5"/>
        <v>7128</v>
      </c>
      <c r="J19" s="32">
        <f t="shared" si="8"/>
        <v>6</v>
      </c>
      <c r="K19" s="12"/>
    </row>
    <row r="20" ht="20" customHeight="1" spans="1:11">
      <c r="A20" s="11">
        <f t="shared" si="9"/>
        <v>3</v>
      </c>
      <c r="B20" s="12" t="s">
        <v>26</v>
      </c>
      <c r="C20" s="12"/>
      <c r="D20" s="12"/>
      <c r="E20" s="11" t="str">
        <f t="shared" si="6"/>
        <v>瓶</v>
      </c>
      <c r="F20" s="11"/>
      <c r="G20" s="13">
        <f t="shared" si="7"/>
        <v>88</v>
      </c>
      <c r="H20" s="14">
        <v>54</v>
      </c>
      <c r="I20" s="30">
        <f t="shared" si="5"/>
        <v>4752</v>
      </c>
      <c r="J20" s="32">
        <f t="shared" si="8"/>
        <v>9</v>
      </c>
      <c r="K20" s="12"/>
    </row>
    <row r="21" ht="20" customHeight="1" spans="1:19">
      <c r="A21" s="11">
        <f t="shared" si="9"/>
        <v>4</v>
      </c>
      <c r="B21" s="12" t="s">
        <v>30</v>
      </c>
      <c r="C21" s="12"/>
      <c r="D21" s="12"/>
      <c r="E21" s="11" t="str">
        <f t="shared" si="6"/>
        <v>盒</v>
      </c>
      <c r="F21" s="11"/>
      <c r="G21" s="13">
        <f t="shared" si="7"/>
        <v>158</v>
      </c>
      <c r="H21" s="14">
        <v>126</v>
      </c>
      <c r="I21" s="30">
        <f t="shared" si="5"/>
        <v>19908</v>
      </c>
      <c r="J21" s="32">
        <f t="shared" si="8"/>
        <v>21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37152</v>
      </c>
      <c r="C28" s="15"/>
      <c r="D28" s="15"/>
      <c r="E28" s="15"/>
      <c r="F28" s="15"/>
      <c r="G28" s="15"/>
      <c r="H28" s="15"/>
      <c r="I28" s="30">
        <f>SUM(I18:I27)</f>
        <v>37152</v>
      </c>
      <c r="J28" s="32">
        <f>SUM(J18:J27)</f>
        <v>39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26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0.486028257456829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41</v>
      </c>
      <c r="K30" s="38">
        <f>SUM(J30:J32,H29:H32,E29:F32,C29:C32)</f>
        <v>119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39</v>
      </c>
      <c r="I32" s="11" t="s">
        <v>72</v>
      </c>
      <c r="J32" s="37">
        <f>SUMIF($B$4:$B$27,Q2,$J$4:$J$27)</f>
        <v>13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/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74</v>
      </c>
      <c r="B34" s="7"/>
      <c r="C34" s="23"/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75</v>
      </c>
      <c r="B35" s="7"/>
      <c r="C35" s="23" t="s">
        <v>76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77</v>
      </c>
      <c r="B36" s="24"/>
      <c r="C36" s="25"/>
      <c r="D36" s="25"/>
      <c r="E36" s="26"/>
      <c r="F36" s="24" t="s">
        <v>78</v>
      </c>
      <c r="G36" s="24"/>
      <c r="H36" s="27"/>
      <c r="I36" s="27"/>
      <c r="J36" s="39" t="s">
        <v>79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2020-09-27T16:48:00Z</dcterms:created>
  <dcterms:modified xsi:type="dcterms:W3CDTF">2021-02-27T02:06:28Z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