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<sst xmlns="http://schemas.openxmlformats.org/spreadsheetml/2006/main" count="116" uniqueCount="84">
  <si>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</si>
  <si>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</si>
  <si>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华东</t>
  </si>
  <si>
    <t>城市经理</t>
  </si>
  <si>
    <t>裴小锐</t>
  </si>
  <si>
    <t>大区经理</t>
  </si>
  <si>
    <t>日期</t>
  </si>
  <si>
    <t>2021.04.02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</si>
  <si>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</si>
  <si>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</si>
  <si>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</si>
  <si>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</si>
  <si>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</si>
  <si>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</si>
  <si>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</si>
  <si>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</si>
  <si>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</si>
  <si>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</si>
  <si>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</si>
  <si>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</si>
  <si>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</si>
  <si>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</si>
  <si>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</si>
  <si>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</si>
  <si>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</si>
  <si>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</si>
  <si>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</si>
  <si>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</si>
  <si>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</si>
  <si>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</si>
  <si>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</si>
  <si>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</si>
  <si>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</si>
  <si>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</si>
  <si>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</si>
  <si>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</si>
  <si>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</si>
  <si>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</si>
  <si>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</si>
  <si>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</si>
  <si>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</si>
  <si>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</si>
  <si>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</si>
  <si>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</si>
  <si>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</si>
  <si>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</si>
  <si>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</si>
  <si>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</si>
  <si>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</si>
  <si>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</si>
  <si>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</si>
  <si>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搭赠10盒酒具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</si>
  <si>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</si>
  <si>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</si>
  <si>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</si>
  <si>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</si>
  <si>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</si>
  <si>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</si>
  <si>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</si>
  <si>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</si>
  <si>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</si>
  <si>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</si>
  <si>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</si>
  <si>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</si>
  <si>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</si>
  <si>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</si>
  <si>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</si>
  <si>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</si>
  <si>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</si>
  <si>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</si>
  <si>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</si>
  <si>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</si>
  <si>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</si>
  <si>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</si>
  <si>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</si>
  <si>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</si>
  <si>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r>
      <rPr>
        <sz val="10"/>
        <color theme="1"/>
        <rFont val="宋体"/>
        <charset val="134"/>
        <scheme val="minor"/>
      </rPr>
      <t xml:space="preserve"> 张晓娟</t>
    </r>
    <r>
      <rPr>
        <sz val="10"/>
        <color theme="1"/>
        <rFont val="宋体"/>
        <charset val="134"/>
        <scheme val="minor"/>
      </rPr>
      <t xml:space="preserve">            </t>
    </r>
    <r>
      <rPr>
        <sz val="10"/>
        <color theme="1"/>
        <rFont val="宋体"/>
        <charset val="134"/>
        <scheme val="minor"/>
      </rPr>
      <t>电话：</t>
    </r>
    <r>
      <rPr>
        <sz val="10"/>
        <color theme="1"/>
        <rFont val="宋体"/>
        <charset val="134"/>
        <scheme val="minor"/>
      </rPr>
      <t>13651678893</t>
    </r>
  </si>
  <si>
    <t>收 货 地 址</t>
  </si>
  <si>
    <t>上海市静安区普善路259号1楼10号</t>
  </si>
  <si>
    <t>订 货 单 位</t>
  </si>
  <si>
    <t>上海丹崖商贸有限公司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</si>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</sst>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[DBNum2][$-804]General"/>
    <numFmt numFmtId="178" formatCode="0.0&quot;件&quot;"/>
    <numFmt numFmtId="179" formatCode="0_ "/>
    <numFmt numFmtId="180" formatCode="0.00_ "/>
    <numFmt numFmtId="181" formatCode="yyyy/m/d;@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1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36" fillId="5" borderId="10" applyNumberFormat="0" applyAlignment="0" applyProtection="0">
      <alignment vertical="center"/>
    </xf>
    <xf numFmtId="0" fontId="31" fillId="16" borderId="14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H10" sqref="H10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张颖毅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198</v>
      </c>
      <c r="H4" s="14">
        <v>60</v>
      </c>
      <c r="I4" s="34">
        <f t="shared" ref="I4:I14" si="3">IF(G4="","",G4*H4)</f>
        <v>11880</v>
      </c>
      <c r="J4" s="35">
        <f t="shared" ref="J4:J11" si="4">H4/6</f>
        <v>10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.1" customHeight="1" spans="1:22">
      <c r="A5" s="11">
        <f t="shared" si="0"/>
        <v>2</v>
      </c>
      <c r="B5" s="12" t="s">
        <v>22</v>
      </c>
      <c r="C5" s="12"/>
      <c r="D5" s="12"/>
      <c r="E5" s="11" t="str">
        <f t="shared" si="1"/>
        <v>瓶</v>
      </c>
      <c r="F5" s="11"/>
      <c r="G5" s="13">
        <f t="shared" si="2"/>
        <v>398</v>
      </c>
      <c r="H5" s="14">
        <v>60</v>
      </c>
      <c r="I5" s="34">
        <f t="shared" si="3"/>
        <v>23880</v>
      </c>
      <c r="J5" s="35">
        <f t="shared" si="4"/>
        <v>10</v>
      </c>
      <c r="K5" s="36"/>
      <c r="Q5" s="47" t="s">
        <v>25</v>
      </c>
      <c r="R5" s="3" t="s">
        <v>9</v>
      </c>
      <c r="S5" s="46">
        <v>378</v>
      </c>
      <c r="U5" s="3" t="s">
        <v>2</v>
      </c>
      <c r="V5" s="3" t="s">
        <v>26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27</v>
      </c>
      <c r="R6" s="3" t="s">
        <v>9</v>
      </c>
      <c r="S6" s="46">
        <v>298</v>
      </c>
      <c r="U6" s="3" t="s">
        <v>28</v>
      </c>
      <c r="V6" s="3" t="s">
        <v>29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21</v>
      </c>
      <c r="R7" s="3" t="s">
        <v>9</v>
      </c>
      <c r="S7" s="46">
        <v>198</v>
      </c>
      <c r="U7" s="3" t="s">
        <v>30</v>
      </c>
      <c r="V7" s="3" t="s">
        <v>31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32</v>
      </c>
      <c r="R8" s="3" t="s">
        <v>9</v>
      </c>
      <c r="S8" s="46">
        <v>185</v>
      </c>
      <c r="U8" s="3" t="s">
        <v>33</v>
      </c>
      <c r="V8" s="3" t="s">
        <v>34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35</v>
      </c>
      <c r="R9" s="3" t="s">
        <v>9</v>
      </c>
      <c r="S9" s="46">
        <v>138</v>
      </c>
      <c r="U9" s="3" t="s">
        <v>36</v>
      </c>
      <c r="V9" s="3" t="s">
        <v>37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35760</v>
      </c>
      <c r="C15" s="15"/>
      <c r="D15" s="15"/>
      <c r="E15" s="15"/>
      <c r="F15" s="15"/>
      <c r="G15" s="15"/>
      <c r="H15" s="15"/>
      <c r="I15" s="34">
        <f>SUM(I4:I14)</f>
        <v>35760</v>
      </c>
      <c r="J15" s="37">
        <f>SUM(J4:J14)</f>
        <v>20</v>
      </c>
      <c r="K15" s="36" t="s">
        <v>51</v>
      </c>
      <c r="Q15" s="47" t="s">
        <v>52</v>
      </c>
      <c r="R15" s="3" t="s">
        <v>9</v>
      </c>
      <c r="S15" s="46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198</v>
      </c>
      <c r="H18" s="14">
        <v>12</v>
      </c>
      <c r="I18" s="34">
        <f t="shared" ref="I18:I27" si="9">IF(G18="","",G18*H18)</f>
        <v>2376</v>
      </c>
      <c r="J18" s="37">
        <f t="shared" ref="J18:J24" si="10">H18/6</f>
        <v>2</v>
      </c>
      <c r="K18" s="36"/>
    </row>
    <row r="19" ht="20.1" customHeight="1" spans="1:11">
      <c r="A19" s="11">
        <f t="shared" si="6"/>
        <v>2</v>
      </c>
      <c r="B19" s="12" t="s">
        <v>22</v>
      </c>
      <c r="C19" s="12"/>
      <c r="D19" s="12"/>
      <c r="E19" s="11" t="str">
        <f t="shared" si="7"/>
        <v>瓶</v>
      </c>
      <c r="F19" s="11"/>
      <c r="G19" s="13">
        <f t="shared" si="8"/>
        <v>398</v>
      </c>
      <c r="H19" s="14">
        <v>12</v>
      </c>
      <c r="I19" s="34">
        <f t="shared" si="9"/>
        <v>4776</v>
      </c>
      <c r="J19" s="37">
        <f t="shared" si="10"/>
        <v>2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54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7152</v>
      </c>
      <c r="C28" s="15"/>
      <c r="D28" s="15"/>
      <c r="E28" s="15"/>
      <c r="F28" s="15"/>
      <c r="G28" s="15"/>
      <c r="H28" s="15"/>
      <c r="I28" s="34">
        <f>SUM(I18:I27)</f>
        <v>7152</v>
      </c>
      <c r="J28" s="37">
        <f>SUM(J18:J27)</f>
        <v>4</v>
      </c>
      <c r="K28" s="36"/>
      <c r="Q28" s="48" t="s">
        <v>55</v>
      </c>
      <c r="R28" s="3" t="s">
        <v>9</v>
      </c>
      <c r="S28" s="46">
        <v>48</v>
      </c>
    </row>
    <row r="29" s="1" customFormat="1" ht="21.95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39" t="s">
        <v>59</v>
      </c>
      <c r="J29" s="40"/>
      <c r="K29" s="41">
        <f>I28/I15</f>
        <v>0.2</v>
      </c>
      <c r="Q29" s="48" t="s">
        <v>60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61</v>
      </c>
      <c r="C30" s="20">
        <f>SUMIF($B$4:$B$27,Q4,$J$4:$J$27)</f>
        <v>12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0</v>
      </c>
      <c r="K30" s="42">
        <f>SUM(J30:J33,H29:H33,E29:F33,C29:C33)</f>
        <v>24</v>
      </c>
      <c r="U30" s="3"/>
      <c r="V30" s="3"/>
    </row>
    <row r="31" s="1" customFormat="1" ht="21.95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69</v>
      </c>
      <c r="C32" s="20">
        <f>SUMIF($B$4:$B$27,Q7,$J$4:$J$27)</f>
        <v>12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3" t="s">
        <v>83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2021-04-07T02:18:37Z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