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<sst xmlns="http://schemas.openxmlformats.org/spreadsheetml/2006/main" count="113" uniqueCount="82">
  <si>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</si>
  <si>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</si>
  <si>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特通</t>
  </si>
  <si>
    <t>城市经理</t>
  </si>
  <si>
    <t>商成英</t>
  </si>
  <si>
    <t>大区经理</t>
  </si>
  <si>
    <t>日期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</si>
  <si>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</si>
  <si>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</si>
  <si>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</si>
  <si>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</si>
  <si>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</si>
  <si>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</si>
  <si>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</si>
  <si>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</si>
  <si>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</si>
  <si>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</si>
  <si>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</si>
  <si>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</si>
  <si>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</si>
  <si>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</si>
  <si>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</si>
  <si>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</si>
  <si>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</si>
  <si>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</si>
  <si>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</si>
  <si>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</si>
  <si>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</si>
  <si>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</si>
  <si>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</si>
  <si>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</si>
  <si>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</si>
  <si>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</si>
  <si>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</si>
  <si>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</si>
  <si>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</si>
  <si>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</si>
  <si>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</si>
  <si>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</si>
  <si>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</si>
  <si>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</si>
  <si>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</si>
  <si>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</si>
  <si>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</si>
  <si>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</si>
  <si>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</si>
  <si>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</si>
  <si>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</si>
  <si>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</si>
  <si>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</si>
  <si>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</si>
  <si>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</si>
  <si>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</si>
  <si>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</si>
  <si>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</si>
  <si>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</si>
  <si>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</si>
  <si>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</si>
  <si>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</si>
  <si>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</si>
  <si>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</si>
  <si>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</si>
  <si>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</si>
  <si>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</si>
  <si>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</si>
  <si>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</si>
  <si>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</si>
  <si>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</si>
  <si>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</si>
  <si>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</si>
  <si>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</si>
  <si>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</si>
  <si>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</si>
  <si>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</si>
  <si>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崔经理，15554563366</t>
  </si>
  <si>
    <t>收 货 地 址</t>
  </si>
  <si>
    <t>菏泽市单县湖西会议中心对善德文化会馆</t>
  </si>
  <si>
    <t>订 货 单 位</t>
  </si>
  <si>
    <t>菏泽善德文化会馆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</si>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</sst>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44" formatCode="_ &quot;￥&quot;* #,##0.00_ ;_ &quot;￥&quot;* \-#,##0.00_ ;_ &quot;￥&quot;* &quot;-&quot;??_ ;_ @_ "/>
    <numFmt numFmtId="177" formatCode="0_ "/>
    <numFmt numFmtId="178" formatCode="0.0&quot;件&quot;"/>
    <numFmt numFmtId="41" formatCode="_ * #,##0_ ;_ * \-#,##0_ ;_ * &quot;-&quot;_ ;_ @_ "/>
    <numFmt numFmtId="179" formatCode="0.00_ "/>
    <numFmt numFmtId="180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0.0_ 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2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4" borderId="17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4" fillId="29" borderId="13" applyNumberFormat="0" applyAlignment="0" applyProtection="0">
      <alignment vertical="center"/>
    </xf>
    <xf numFmtId="0" fontId="33" fillId="26" borderId="14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1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1" fontId="10" fillId="0" borderId="2" xfId="0" applyNumberFormat="1" applyFont="1" applyBorder="1" applyAlignment="1">
      <alignment horizontal="right" vertical="center"/>
    </xf>
    <xf numFmtId="181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K2" sqref="K2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谢法伟</v>
      </c>
      <c r="J2" s="7" t="s">
        <v>6</v>
      </c>
      <c r="K2" s="33">
        <v>44291</v>
      </c>
      <c r="Q2" s="45" t="s">
        <v>7</v>
      </c>
      <c r="R2" s="3" t="s">
        <v>8</v>
      </c>
      <c r="S2" s="46">
        <v>798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5" t="s">
        <v>17</v>
      </c>
      <c r="R3" s="3" t="s">
        <v>8</v>
      </c>
      <c r="S3" s="46">
        <v>768</v>
      </c>
      <c r="U3" s="3" t="s">
        <v>18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4">
        <f t="shared" ref="I4:I14" si="1">IF(G4="","",G4*H4)</f>
        <v>11880</v>
      </c>
      <c r="J4" s="35">
        <f t="shared" ref="J4:J11" si="2">H4/6</f>
        <v>10</v>
      </c>
      <c r="K4" s="36"/>
      <c r="Q4" s="47" t="s">
        <v>21</v>
      </c>
      <c r="R4" s="3" t="s">
        <v>8</v>
      </c>
      <c r="S4" s="46">
        <v>398</v>
      </c>
      <c r="U4" s="3" t="s">
        <v>22</v>
      </c>
      <c r="V4" s="3" t="s">
        <v>23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4" t="str">
        <f t="shared" si="1"/>
        <v/>
      </c>
      <c r="J5" s="35">
        <f t="shared" si="2"/>
        <v>0</v>
      </c>
      <c r="K5" s="36"/>
      <c r="Q5" s="47" t="s">
        <v>24</v>
      </c>
      <c r="R5" s="3" t="s">
        <v>8</v>
      </c>
      <c r="S5" s="46">
        <v>378</v>
      </c>
      <c r="U5" s="3" t="s">
        <v>25</v>
      </c>
      <c r="V5" s="3" t="s">
        <v>26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27</v>
      </c>
      <c r="R6" s="3" t="s">
        <v>8</v>
      </c>
      <c r="S6" s="46">
        <v>298</v>
      </c>
      <c r="U6" s="3" t="s">
        <v>28</v>
      </c>
      <c r="V6" s="3" t="s">
        <v>29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20</v>
      </c>
      <c r="R7" s="3" t="s">
        <v>8</v>
      </c>
      <c r="S7" s="46">
        <v>198</v>
      </c>
      <c r="U7" s="3" t="s">
        <v>30</v>
      </c>
      <c r="V7" s="3" t="s">
        <v>31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32</v>
      </c>
      <c r="R8" s="3" t="s">
        <v>8</v>
      </c>
      <c r="S8" s="46">
        <v>185</v>
      </c>
      <c r="U8" s="3" t="s">
        <v>33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35</v>
      </c>
      <c r="R9" s="3" t="s">
        <v>8</v>
      </c>
      <c r="S9" s="46">
        <v>138</v>
      </c>
      <c r="U9" s="3" t="s">
        <v>2</v>
      </c>
      <c r="V9" s="3" t="s">
        <v>36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37</v>
      </c>
      <c r="R10" s="3" t="s">
        <v>8</v>
      </c>
      <c r="S10" s="46">
        <v>123</v>
      </c>
      <c r="U10" s="3" t="s">
        <v>38</v>
      </c>
      <c r="V10" s="3" t="s">
        <v>36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39</v>
      </c>
      <c r="R11" s="3" t="s">
        <v>8</v>
      </c>
      <c r="S11" s="46">
        <v>198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43</v>
      </c>
      <c r="R12" s="3" t="s">
        <v>44</v>
      </c>
      <c r="S12" s="46">
        <v>158</v>
      </c>
      <c r="U12" s="3" t="s">
        <v>45</v>
      </c>
      <c r="V12" s="3" t="s">
        <v>46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47</v>
      </c>
      <c r="R13" s="3" t="s">
        <v>8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48</v>
      </c>
      <c r="R14" s="3" t="s">
        <v>8</v>
      </c>
      <c r="S14" s="46">
        <v>88</v>
      </c>
    </row>
    <row r="15" ht="20" customHeight="1" spans="1:19">
      <c r="A15" s="11" t="s">
        <v>49</v>
      </c>
      <c r="B15" s="15">
        <f>I15</f>
        <v>11880</v>
      </c>
      <c r="C15" s="15"/>
      <c r="D15" s="15"/>
      <c r="E15" s="15"/>
      <c r="F15" s="15"/>
      <c r="G15" s="15"/>
      <c r="H15" s="15"/>
      <c r="I15" s="34">
        <f>SUM(I4:I14)</f>
        <v>11880</v>
      </c>
      <c r="J15" s="37">
        <f>SUM(J4:J14)</f>
        <v>10</v>
      </c>
      <c r="K15" s="36"/>
      <c r="Q15" s="47" t="s">
        <v>50</v>
      </c>
      <c r="R15" s="3" t="s">
        <v>8</v>
      </c>
      <c r="S15" s="46">
        <v>68</v>
      </c>
    </row>
    <row r="16" ht="26.1" customHeight="1" spans="1:11">
      <c r="A16" s="16" t="s">
        <v>51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6</v>
      </c>
      <c r="I18" s="34">
        <f t="shared" ref="I18:I27" si="5">IF(G18="","",G18*H18)</f>
        <v>1188</v>
      </c>
      <c r="J18" s="37">
        <f t="shared" ref="J18:J24" si="6">H18/6</f>
        <v>1</v>
      </c>
      <c r="K18" s="36"/>
    </row>
    <row r="19" ht="20" customHeight="1" spans="1:11">
      <c r="A19" s="11">
        <f t="shared" si="4"/>
        <v>2</v>
      </c>
      <c r="B19" s="12" t="s">
        <v>32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185</v>
      </c>
      <c r="H19" s="14">
        <v>6</v>
      </c>
      <c r="I19" s="34">
        <f t="shared" si="5"/>
        <v>1110</v>
      </c>
      <c r="J19" s="37">
        <f t="shared" si="6"/>
        <v>1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52</v>
      </c>
      <c r="R27" s="3" t="s">
        <v>8</v>
      </c>
      <c r="S27" s="46">
        <v>88</v>
      </c>
    </row>
    <row r="28" ht="20" customHeight="1" spans="1:19">
      <c r="A28" s="11" t="s">
        <v>49</v>
      </c>
      <c r="B28" s="15">
        <f>I28</f>
        <v>2298</v>
      </c>
      <c r="C28" s="15"/>
      <c r="D28" s="15"/>
      <c r="E28" s="15"/>
      <c r="F28" s="15"/>
      <c r="G28" s="15"/>
      <c r="H28" s="15"/>
      <c r="I28" s="34">
        <f>SUM(I18:I27)</f>
        <v>2298</v>
      </c>
      <c r="J28" s="37">
        <f>SUM(J18:J27)</f>
        <v>2</v>
      </c>
      <c r="K28" s="36"/>
      <c r="Q28" s="48" t="s">
        <v>53</v>
      </c>
      <c r="R28" s="3" t="s">
        <v>8</v>
      </c>
      <c r="S28" s="46">
        <v>48</v>
      </c>
    </row>
    <row r="29" s="1" customFormat="1" ht="22" customHeight="1" spans="1:22">
      <c r="A29" s="18" t="s">
        <v>54</v>
      </c>
      <c r="B29" s="19" t="s">
        <v>55</v>
      </c>
      <c r="C29" s="20">
        <f>SUMIF($B$4:$B$27,Q2,$J$4:$J$27)</f>
        <v>0</v>
      </c>
      <c r="D29" s="21" t="s">
        <v>39</v>
      </c>
      <c r="E29" s="20">
        <f>SUMIF($B$4:$B$27,Q11,$J$4:$J$27)</f>
        <v>0</v>
      </c>
      <c r="F29" s="20"/>
      <c r="G29" s="19" t="s">
        <v>56</v>
      </c>
      <c r="H29" s="22">
        <f>SUMIF($B$4:$B$27,Q3,$J$4:$J$27)</f>
        <v>0</v>
      </c>
      <c r="I29" s="39" t="s">
        <v>57</v>
      </c>
      <c r="J29" s="40"/>
      <c r="K29" s="41">
        <f>I28/I15</f>
        <v>0.193434343434343</v>
      </c>
      <c r="Q29" s="48" t="s">
        <v>58</v>
      </c>
      <c r="R29" s="3" t="s">
        <v>8</v>
      </c>
      <c r="S29" s="46">
        <v>35</v>
      </c>
      <c r="U29" s="3"/>
      <c r="V29" s="3"/>
    </row>
    <row r="30" s="1" customFormat="1" ht="22" customHeight="1" spans="1:22">
      <c r="A30" s="23"/>
      <c r="B30" s="19" t="s">
        <v>59</v>
      </c>
      <c r="C30" s="20">
        <f>SUMIF($B$4:$B$27,Q4,$J$4:$J$27)</f>
        <v>0</v>
      </c>
      <c r="D30" s="21" t="s">
        <v>60</v>
      </c>
      <c r="E30" s="20">
        <f>SUMIF($B$4:$B$27,Q12,$J$4:$J$27)</f>
        <v>0</v>
      </c>
      <c r="F30" s="20"/>
      <c r="G30" s="19" t="s">
        <v>61</v>
      </c>
      <c r="H30" s="22">
        <f>SUMIF($B$4:$B$27,Q5,$J$4:$J$27)</f>
        <v>0</v>
      </c>
      <c r="I30" s="19" t="s">
        <v>62</v>
      </c>
      <c r="J30" s="20">
        <f>SUMIF($B$4:$B$27,Q27,$J$4:$J$27)</f>
        <v>0</v>
      </c>
      <c r="K30" s="42">
        <f>SUM(J30:J33,H29:H33,E29:F33,C29:C33)</f>
        <v>12</v>
      </c>
      <c r="U30" s="3"/>
      <c r="V30" s="3"/>
    </row>
    <row r="31" s="1" customFormat="1" ht="22" customHeight="1" spans="1:22">
      <c r="A31" s="23"/>
      <c r="B31" s="19" t="s">
        <v>63</v>
      </c>
      <c r="C31" s="20">
        <f>SUMIF($B$4:$B$27,Q6,$J$4:$J$27)</f>
        <v>0</v>
      </c>
      <c r="D31" s="21" t="s">
        <v>64</v>
      </c>
      <c r="E31" s="24">
        <f>SUMIF($B$4:$B$27,Q13,$J$4:$J$27)</f>
        <v>0</v>
      </c>
      <c r="F31" s="25"/>
      <c r="G31" s="19" t="s">
        <v>65</v>
      </c>
      <c r="H31" s="22">
        <f>SUMIF($B$4:$B$27,Q8,$J$4:$J$27)</f>
        <v>1</v>
      </c>
      <c r="I31" s="19" t="s">
        <v>66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67</v>
      </c>
      <c r="C32" s="20">
        <f>SUMIF($B$4:$B$27,Q7,$J$4:$J$27)</f>
        <v>11</v>
      </c>
      <c r="D32" s="19" t="s">
        <v>68</v>
      </c>
      <c r="E32" s="20">
        <f>SUMIF($B$4:$B$27,Q14,$J$4:$J$27)</f>
        <v>0</v>
      </c>
      <c r="F32" s="20"/>
      <c r="G32" s="19" t="s">
        <v>69</v>
      </c>
      <c r="H32" s="20">
        <f>SUMIF($B$4:$B$27,Q10,$J$4:$J$27)</f>
        <v>0</v>
      </c>
      <c r="I32" s="19" t="s">
        <v>70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71</v>
      </c>
      <c r="C33" s="20">
        <f>SUMIF($B$4:$B$27,Q9,$J$4:$J$27)</f>
        <v>0</v>
      </c>
      <c r="D33" s="19" t="s">
        <v>72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73</v>
      </c>
      <c r="B34" s="7"/>
      <c r="C34" s="27" t="s">
        <v>74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75</v>
      </c>
      <c r="B35" s="7"/>
      <c r="C35" s="27" t="s">
        <v>76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77</v>
      </c>
      <c r="B36" s="7"/>
      <c r="C36" s="27" t="s">
        <v>78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79</v>
      </c>
      <c r="B37" s="28"/>
      <c r="C37" s="29"/>
      <c r="D37" s="29"/>
      <c r="E37" s="30"/>
      <c r="F37" s="28" t="s">
        <v>80</v>
      </c>
      <c r="G37" s="28"/>
      <c r="H37" s="31"/>
      <c r="I37" s="31"/>
      <c r="J37" s="43" t="s">
        <v>81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2021-04-05T03:34:14Z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