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34A995E-FCA1-4EDD-82FF-9E66F7A03F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R23" i="1"/>
  <c r="R31" i="1" s="1"/>
  <c r="Q23" i="1"/>
  <c r="Q31" i="1" s="1"/>
  <c r="P23" i="1"/>
  <c r="P31" i="1" s="1"/>
  <c r="O23" i="1"/>
  <c r="O31" i="1" s="1"/>
  <c r="N23" i="1"/>
  <c r="N27" i="1" s="1"/>
  <c r="M23" i="1"/>
  <c r="M27" i="1" s="1"/>
  <c r="L23" i="1"/>
  <c r="L27" i="1" s="1"/>
  <c r="K23" i="1"/>
  <c r="K27" i="1" s="1"/>
  <c r="J23" i="1"/>
  <c r="J27" i="1" s="1"/>
  <c r="I23" i="1"/>
  <c r="I27" i="1" s="1"/>
  <c r="H23" i="1"/>
  <c r="H27" i="1" s="1"/>
  <c r="G23" i="1"/>
  <c r="G27" i="1" s="1"/>
  <c r="F23" i="1"/>
  <c r="F31" i="1" s="1"/>
  <c r="E23" i="1"/>
  <c r="E31" i="1" s="1"/>
  <c r="D23" i="1"/>
  <c r="D31" i="1" s="1"/>
  <c r="C23" i="1"/>
  <c r="C31" i="1" s="1"/>
  <c r="B23" i="1"/>
  <c r="B27" i="1" s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20" i="1"/>
  <c r="R26" i="1" s="1"/>
  <c r="Q20" i="1"/>
  <c r="Q26" i="1" s="1"/>
  <c r="P20" i="1"/>
  <c r="P29" i="1" s="1"/>
  <c r="O20" i="1"/>
  <c r="O29" i="1" s="1"/>
  <c r="N20" i="1"/>
  <c r="N29" i="1" s="1"/>
  <c r="M20" i="1"/>
  <c r="M29" i="1" s="1"/>
  <c r="L20" i="1"/>
  <c r="L29" i="1" s="1"/>
  <c r="K20" i="1"/>
  <c r="K30" i="1" s="1"/>
  <c r="J20" i="1"/>
  <c r="J30" i="1" s="1"/>
  <c r="I20" i="1"/>
  <c r="I28" i="1" s="1"/>
  <c r="H20" i="1"/>
  <c r="H28" i="1" s="1"/>
  <c r="G20" i="1"/>
  <c r="G26" i="1" s="1"/>
  <c r="F20" i="1"/>
  <c r="F26" i="1" s="1"/>
  <c r="E20" i="1"/>
  <c r="E26" i="1" s="1"/>
  <c r="D20" i="1"/>
  <c r="D29" i="1" s="1"/>
  <c r="C20" i="1"/>
  <c r="C29" i="1" s="1"/>
  <c r="B20" i="1"/>
  <c r="B29" i="1" s="1"/>
  <c r="H26" i="1" l="1"/>
  <c r="C27" i="1"/>
  <c r="O27" i="1"/>
  <c r="J28" i="1"/>
  <c r="E29" i="1"/>
  <c r="Q29" i="1"/>
  <c r="L30" i="1"/>
  <c r="G31" i="1"/>
  <c r="I26" i="1"/>
  <c r="D27" i="1"/>
  <c r="P27" i="1"/>
  <c r="K28" i="1"/>
  <c r="F29" i="1"/>
  <c r="R29" i="1"/>
  <c r="M30" i="1"/>
  <c r="H31" i="1"/>
  <c r="J26" i="1"/>
  <c r="E27" i="1"/>
  <c r="Q27" i="1"/>
  <c r="L28" i="1"/>
  <c r="G29" i="1"/>
  <c r="N30" i="1"/>
  <c r="I31" i="1"/>
  <c r="K26" i="1"/>
  <c r="F27" i="1"/>
  <c r="R27" i="1"/>
  <c r="M28" i="1"/>
  <c r="H29" i="1"/>
  <c r="C30" i="1"/>
  <c r="O30" i="1"/>
  <c r="J31" i="1"/>
  <c r="L26" i="1"/>
  <c r="B28" i="1"/>
  <c r="N28" i="1"/>
  <c r="I29" i="1"/>
  <c r="D30" i="1"/>
  <c r="P30" i="1"/>
  <c r="K31" i="1"/>
  <c r="M26" i="1"/>
  <c r="C28" i="1"/>
  <c r="O28" i="1"/>
  <c r="J29" i="1"/>
  <c r="E30" i="1"/>
  <c r="Q30" i="1"/>
  <c r="L31" i="1"/>
  <c r="B26" i="1"/>
  <c r="N26" i="1"/>
  <c r="D28" i="1"/>
  <c r="P28" i="1"/>
  <c r="K29" i="1"/>
  <c r="F30" i="1"/>
  <c r="R30" i="1"/>
  <c r="M31" i="1"/>
  <c r="C26" i="1"/>
  <c r="O26" i="1"/>
  <c r="E28" i="1"/>
  <c r="Q28" i="1"/>
  <c r="G30" i="1"/>
  <c r="B31" i="1"/>
  <c r="N31" i="1"/>
  <c r="D26" i="1"/>
  <c r="P26" i="1"/>
  <c r="F28" i="1"/>
  <c r="R28" i="1"/>
  <c r="H30" i="1"/>
  <c r="G28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6" authorId="0" shapeId="0" xr:uid="{97B6FB57-79B9-4887-87EE-395E3596086B}">
      <text>
        <r>
          <rPr>
            <b/>
            <sz val="9"/>
            <color indexed="81"/>
            <rFont val="Verdana"/>
            <family val="2"/>
          </rPr>
          <t>Comments or disposition in this row if yield &lt;99.5%: Spec relief request, process improivement, 100% screen, or others.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<sst xmlns="http://schemas.openxmlformats.org/spreadsheetml/2006/main" count="164" uniqueCount="70">
  <si>
    <t>FAI&amp;CPK Data Sheet - Rev 06</t>
    <phoneticPr fontId="4"/>
  </si>
  <si>
    <t>RoHS  HF</t>
  </si>
  <si>
    <t>Yiled&lt;90%</t>
    <phoneticPr fontId="6" type="noConversion"/>
  </si>
  <si>
    <t>Part Number :</t>
  </si>
  <si>
    <t>RGPZ-322J ADH-P</t>
    <phoneticPr fontId="8"/>
  </si>
  <si>
    <t>Revision :</t>
  </si>
  <si>
    <t>V1</t>
    <phoneticPr fontId="8"/>
  </si>
  <si>
    <t>Supplier :</t>
  </si>
  <si>
    <t>Jiutai</t>
    <phoneticPr fontId="8"/>
  </si>
  <si>
    <t>Inspector:</t>
  </si>
  <si>
    <t>张钰俊</t>
    <phoneticPr fontId="8"/>
  </si>
  <si>
    <t>90%&lt;=Yield&lt;99.5%</t>
    <phoneticPr fontId="6" type="noConversion"/>
  </si>
  <si>
    <t>Part Description :</t>
    <phoneticPr fontId="6" type="noConversion"/>
  </si>
  <si>
    <t>PSA</t>
    <phoneticPr fontId="8"/>
  </si>
  <si>
    <t>Cavity / Tool # :</t>
  </si>
  <si>
    <t>Date:</t>
  </si>
  <si>
    <t>Yield&gt;=99.5%</t>
    <phoneticPr fontId="6" type="noConversion"/>
  </si>
  <si>
    <t>Request Process</t>
    <phoneticPr fontId="8"/>
  </si>
  <si>
    <t>Dimension Description</t>
    <phoneticPr fontId="6" type="noConversion"/>
  </si>
  <si>
    <t>Comments</t>
    <phoneticPr fontId="6" type="noConversion"/>
  </si>
  <si>
    <t>Proposed +Tol</t>
    <phoneticPr fontId="6" type="noConversion"/>
  </si>
  <si>
    <t>Proposed -Tol</t>
    <phoneticPr fontId="6" type="noConversion"/>
  </si>
  <si>
    <t>Mean Shift Amount</t>
    <phoneticPr fontId="6" type="noConversion"/>
  </si>
  <si>
    <t>Changed Mean</t>
    <phoneticPr fontId="6" type="noConversion"/>
  </si>
  <si>
    <t/>
  </si>
  <si>
    <t>Proposed USL</t>
    <phoneticPr fontId="6" type="noConversion"/>
  </si>
  <si>
    <t>Proposed LSL</t>
    <phoneticPr fontId="6" type="noConversion"/>
  </si>
  <si>
    <t>Proposed Yield</t>
    <phoneticPr fontId="6" type="noConversion"/>
  </si>
  <si>
    <t>Distribution Type</t>
    <phoneticPr fontId="6" type="noConversion"/>
  </si>
  <si>
    <t>DoubleSides</t>
  </si>
  <si>
    <t>Dim. No.</t>
  </si>
  <si>
    <t>1</t>
  </si>
  <si>
    <t>2</t>
    <phoneticPr fontId="3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</si>
  <si>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</si>
  <si>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</si>
  <si>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</si>
  <si>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</si>
  <si>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</si>
  <si>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</si>
  <si>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</si>
  <si>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</si>
  <si>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</si>
  <si>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</si>
  <si>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r>
      <t>57115HSB</t>
    </r>
    <r>
      <rPr>
        <sz val="8"/>
        <rFont val="宋体"/>
        <family val="3"/>
        <charset val="134"/>
      </rPr>
      <t>（完成品）</t>
    </r>
    <phoneticPr fontId="3" type="noConversion"/>
  </si>
  <si>
    <r>
      <t xml:space="preserve"> 57115HSB </t>
    </r>
    <r>
      <rPr>
        <sz val="8"/>
        <rFont val="宋体"/>
        <family val="3"/>
        <charset val="134"/>
      </rPr>
      <t>（完成品）</t>
    </r>
    <phoneticPr fontId="3" type="noConversion"/>
  </si>
  <si>
    <t>IDBS025D(75)B（完成品）</t>
    <phoneticPr fontId="15" type="noConversion"/>
  </si>
  <si>
    <t>57115HSB（原材）</t>
    <phoneticPr fontId="15" type="noConversion"/>
  </si>
  <si>
    <r>
      <t xml:space="preserve">57115HSB </t>
    </r>
    <r>
      <rPr>
        <sz val="8"/>
        <rFont val="宋体"/>
        <family val="3"/>
        <charset val="134"/>
      </rPr>
      <t>（原材）</t>
    </r>
    <phoneticPr fontId="3" type="noConversion"/>
  </si>
  <si>
    <t>Nominal Dim.</t>
  </si>
  <si>
    <t>Dim Model</t>
    <phoneticPr fontId="3" type="noConversion"/>
  </si>
  <si>
    <t>DC</t>
    <phoneticPr fontId="3" type="noConversion"/>
  </si>
  <si>
    <t>SPC</t>
    <phoneticPr fontId="3" type="noConversion"/>
  </si>
  <si>
    <t>-</t>
    <phoneticPr fontId="3" type="noConversion"/>
  </si>
  <si>
    <t>万分尺</t>
    <phoneticPr fontId="3" type="noConversion"/>
  </si>
  <si>
    <t>厚度仪减去千分尺</t>
    <phoneticPr fontId="3" type="noConversion"/>
  </si>
  <si>
    <t>厚度仪</t>
    <phoneticPr fontId="3" type="noConversion"/>
  </si>
  <si>
    <t>Tol. Max. (+)</t>
  </si>
  <si>
    <t>Tol. Min. (-)</t>
  </si>
  <si>
    <t>USL</t>
  </si>
  <si>
    <t>LSL</t>
  </si>
  <si>
    <t>Std Dev</t>
  </si>
  <si>
    <t>Mean</t>
  </si>
  <si>
    <t>Maximum</t>
  </si>
  <si>
    <t>Minimum</t>
  </si>
  <si>
    <t>Cp</t>
  </si>
  <si>
    <t>Cpkl</t>
    <phoneticPr fontId="6" type="noConversion"/>
  </si>
  <si>
    <t>Cpku</t>
    <phoneticPr fontId="6" type="noConversion"/>
  </si>
  <si>
    <t>Cpk</t>
  </si>
  <si>
    <t>Projected Yields</t>
    <phoneticPr fontId="4"/>
  </si>
  <si>
    <t>Mean Drift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</si>
</sst>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0_);[Red]\(0.00\)"/>
    <numFmt numFmtId="178" formatCode="0.0000"/>
    <numFmt numFmtId="179" formatCode="0.00_ "/>
    <numFmt numFmtId="180" formatCode="0.000"/>
    <numFmt numFmtId="181" formatCode="0.000_ "/>
    <numFmt numFmtId="182" formatCode="0.0000_ "/>
  </numFmts>
  <fonts count="21" x14ac:knownFonts="1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b/>
      <sz val="8"/>
      <name val="Verdana"/>
      <family val="2"/>
    </font>
    <font>
      <sz val="9"/>
      <name val="等线"/>
      <family val="3"/>
      <charset val="134"/>
      <scheme val="minor"/>
    </font>
    <font>
      <sz val="10"/>
      <name val="Verdana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8"/>
      <name val="Arial"/>
      <family val="2"/>
    </font>
    <font>
      <sz val="6"/>
      <name val="宋体"/>
      <family val="3"/>
      <charset val="134"/>
    </font>
    <font>
      <sz val="8"/>
      <name val="宋体"/>
      <family val="3"/>
      <charset val="134"/>
    </font>
    <font>
      <sz val="8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6"/>
      <color rgb="FF0000FF"/>
      <name val="Verdana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2"/>
      <color theme="1"/>
      <name val="等线"/>
      <family val="2"/>
      <charset val="134"/>
      <scheme val="minor"/>
    </font>
    <font>
      <sz val="10"/>
      <name val="Helv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/>
    <xf numFmtId="0" fontId="17" fillId="0" borderId="0">
      <alignment vertical="center"/>
    </xf>
    <xf numFmtId="0" fontId="18" fillId="0" borderId="0"/>
  </cellStyleXfs>
  <cellXfs count="59">
    <xf numFmtId="0" fontId="0" fillId="0" borderId="0" xfId="0"/>
    <xf numFmtId="0" fontId="2" fillId="0" borderId="0" xfId="1" applyFont="1" applyAlignment="1"/>
    <xf numFmtId="0" fontId="5" fillId="0" borderId="0" xfId="1" applyFont="1" applyAlignment="1" applyProtection="1">
      <protection locked="0"/>
    </xf>
    <xf numFmtId="0" fontId="5" fillId="2" borderId="0" xfId="1" applyFont="1" applyFill="1" applyAlignment="1" applyProtection="1">
      <protection locked="0"/>
    </xf>
    <xf numFmtId="0" fontId="7" fillId="0" borderId="1" xfId="1" applyFont="1" applyBorder="1" applyProtection="1">
      <alignment vertical="center"/>
      <protection locked="0"/>
    </xf>
    <xf numFmtId="0" fontId="7" fillId="3" borderId="2" xfId="1" applyFont="1" applyFill="1" applyBorder="1" applyAlignment="1" applyProtection="1">
      <alignment horizontal="left"/>
      <protection locked="0"/>
    </xf>
    <xf numFmtId="0" fontId="7" fillId="3" borderId="3" xfId="1" applyFont="1" applyFill="1" applyBorder="1" applyAlignment="1" applyProtection="1">
      <alignment horizontal="left"/>
      <protection locked="0"/>
    </xf>
    <xf numFmtId="0" fontId="7" fillId="3" borderId="4" xfId="1" applyFont="1" applyFill="1" applyBorder="1" applyAlignment="1" applyProtection="1">
      <alignment horizontal="left"/>
      <protection locked="0"/>
    </xf>
    <xf numFmtId="0" fontId="7" fillId="0" borderId="1" xfId="1" applyFont="1" applyBorder="1" applyAlignment="1" applyProtection="1">
      <alignment horizontal="left" vertical="center" shrinkToFit="1"/>
      <protection locked="0"/>
    </xf>
    <xf numFmtId="0" fontId="7" fillId="0" borderId="2" xfId="1" quotePrefix="1" applyFont="1" applyBorder="1" applyAlignment="1" applyProtection="1">
      <protection locked="0"/>
    </xf>
    <xf numFmtId="0" fontId="7" fillId="0" borderId="1" xfId="1" applyFont="1" applyBorder="1" applyAlignment="1" applyProtection="1">
      <alignment horizontal="left" vertical="center"/>
      <protection locked="0"/>
    </xf>
    <xf numFmtId="0" fontId="7" fillId="0" borderId="2" xfId="1" applyFont="1" applyBorder="1" applyAlignment="1" applyProtection="1">
      <alignment horizontal="left"/>
      <protection locked="0"/>
    </xf>
    <xf numFmtId="0" fontId="7" fillId="0" borderId="4" xfId="1" applyFont="1" applyBorder="1" applyAlignment="1" applyProtection="1">
      <protection locked="0"/>
    </xf>
    <xf numFmtId="0" fontId="9" fillId="0" borderId="2" xfId="1" applyFont="1" applyBorder="1" applyAlignment="1" applyProtection="1">
      <protection locked="0"/>
    </xf>
    <xf numFmtId="0" fontId="9" fillId="0" borderId="0" xfId="1" applyFont="1" applyAlignment="1" applyProtection="1">
      <protection locked="0"/>
    </xf>
    <xf numFmtId="0" fontId="5" fillId="3" borderId="0" xfId="1" applyFont="1" applyFill="1" applyAlignment="1" applyProtection="1">
      <protection locked="0"/>
    </xf>
    <xf numFmtId="0" fontId="7" fillId="0" borderId="1" xfId="1" applyFont="1" applyBorder="1" applyAlignment="1" applyProtection="1">
      <alignment vertical="center" shrinkToFit="1"/>
      <protection locked="0"/>
    </xf>
    <xf numFmtId="0" fontId="7" fillId="0" borderId="2" xfId="1" applyFont="1" applyBorder="1" applyAlignment="1" applyProtection="1"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0" fontId="7" fillId="0" borderId="4" xfId="1" applyFont="1" applyBorder="1" applyAlignment="1" applyProtection="1">
      <alignment horizontal="left" vertical="center"/>
      <protection locked="0"/>
    </xf>
    <xf numFmtId="0" fontId="7" fillId="3" borderId="4" xfId="1" applyFont="1" applyFill="1" applyBorder="1" applyAlignment="1" applyProtection="1">
      <protection locked="0"/>
    </xf>
    <xf numFmtId="14" fontId="7" fillId="0" borderId="2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5" fillId="4" borderId="0" xfId="1" applyFont="1" applyFill="1" applyAlignment="1" applyProtection="1"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center" wrapText="1"/>
      <protection locked="0"/>
    </xf>
    <xf numFmtId="0" fontId="12" fillId="0" borderId="1" xfId="1" applyFont="1" applyBorder="1" applyAlignment="1" applyProtection="1">
      <alignment wrapText="1"/>
      <protection locked="0"/>
    </xf>
    <xf numFmtId="0" fontId="13" fillId="5" borderId="1" xfId="1" applyFont="1" applyFill="1" applyBorder="1" applyAlignment="1" applyProtection="1">
      <alignment horizontal="center" vertical="top" wrapText="1"/>
      <protection locked="0"/>
    </xf>
    <xf numFmtId="0" fontId="12" fillId="0" borderId="1" xfId="1" applyFont="1" applyBorder="1" applyProtection="1">
      <alignment vertical="center"/>
      <protection locked="0"/>
    </xf>
    <xf numFmtId="0" fontId="6" fillId="6" borderId="1" xfId="1" applyFont="1" applyFill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6" fillId="6" borderId="1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shrinkToFit="1"/>
      <protection locked="0"/>
    </xf>
    <xf numFmtId="2" fontId="6" fillId="6" borderId="1" xfId="1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10" fontId="7" fillId="6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 applyProtection="1">
      <alignment horizontal="center" vertical="center" wrapText="1"/>
      <protection locked="0"/>
    </xf>
    <xf numFmtId="176" fontId="12" fillId="0" borderId="1" xfId="1" applyNumberFormat="1" applyFont="1" applyBorder="1" applyAlignment="1" applyProtection="1">
      <alignment vertical="center" wrapText="1"/>
      <protection locked="0"/>
    </xf>
    <xf numFmtId="49" fontId="12" fillId="5" borderId="1" xfId="2" applyNumberFormat="1" applyFont="1" applyFill="1" applyBorder="1" applyAlignment="1" applyProtection="1">
      <alignment horizontal="center" vertical="center"/>
      <protection locked="0"/>
    </xf>
    <xf numFmtId="49" fontId="7" fillId="5" borderId="1" xfId="2" applyNumberFormat="1" applyFont="1" applyFill="1" applyBorder="1" applyAlignment="1" applyProtection="1">
      <alignment horizontal="center" vertical="center"/>
      <protection locked="0"/>
    </xf>
    <xf numFmtId="49" fontId="9" fillId="5" borderId="1" xfId="2" applyNumberFormat="1" applyFont="1" applyFill="1" applyBorder="1" applyAlignment="1" applyProtection="1">
      <alignment horizontal="center" vertical="center"/>
      <protection locked="0"/>
    </xf>
    <xf numFmtId="177" fontId="7" fillId="5" borderId="1" xfId="2" applyNumberFormat="1" applyFont="1" applyFill="1" applyBorder="1" applyAlignment="1" applyProtection="1">
      <alignment horizontal="center" vertical="center"/>
      <protection locked="0"/>
    </xf>
    <xf numFmtId="176" fontId="16" fillId="5" borderId="1" xfId="2" applyNumberFormat="1" applyFont="1" applyFill="1" applyBorder="1" applyAlignment="1" applyProtection="1">
      <alignment horizontal="center" vertical="center"/>
      <protection locked="0"/>
    </xf>
    <xf numFmtId="177" fontId="9" fillId="5" borderId="1" xfId="2" applyNumberFormat="1" applyFont="1" applyFill="1" applyBorder="1" applyAlignment="1" applyProtection="1">
      <alignment horizontal="center" vertical="center"/>
      <protection locked="0"/>
    </xf>
    <xf numFmtId="176" fontId="12" fillId="0" borderId="1" xfId="1" applyNumberFormat="1" applyFont="1" applyBorder="1" applyProtection="1">
      <alignment vertical="center"/>
      <protection locked="0"/>
    </xf>
    <xf numFmtId="176" fontId="7" fillId="5" borderId="1" xfId="2" applyNumberFormat="1" applyFont="1" applyFill="1" applyBorder="1" applyAlignment="1" applyProtection="1">
      <alignment horizontal="center" vertical="center"/>
      <protection locked="0"/>
    </xf>
    <xf numFmtId="177" fontId="12" fillId="0" borderId="1" xfId="1" applyNumberFormat="1" applyFont="1" applyBorder="1" applyProtection="1">
      <alignment vertical="center"/>
      <protection locked="0"/>
    </xf>
    <xf numFmtId="2" fontId="7" fillId="0" borderId="1" xfId="3" applyNumberFormat="1" applyFont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 vertical="center"/>
    </xf>
    <xf numFmtId="2" fontId="12" fillId="0" borderId="1" xfId="1" applyNumberFormat="1" applyFont="1" applyBorder="1" applyProtection="1">
      <alignment vertical="center"/>
      <protection locked="0"/>
    </xf>
    <xf numFmtId="179" fontId="7" fillId="7" borderId="1" xfId="3" applyNumberFormat="1" applyFont="1" applyFill="1" applyBorder="1" applyAlignment="1">
      <alignment horizontal="center" vertical="center"/>
    </xf>
    <xf numFmtId="180" fontId="7" fillId="0" borderId="1" xfId="3" applyNumberFormat="1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shrinkToFit="1"/>
      <protection locked="0"/>
    </xf>
    <xf numFmtId="10" fontId="7" fillId="7" borderId="1" xfId="3" applyNumberFormat="1" applyFont="1" applyFill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/>
      <protection locked="0"/>
    </xf>
    <xf numFmtId="181" fontId="16" fillId="8" borderId="1" xfId="4" applyNumberFormat="1" applyFont="1" applyFill="1" applyBorder="1" applyAlignment="1" applyProtection="1">
      <alignment horizontal="center" vertical="center"/>
      <protection locked="0"/>
    </xf>
    <xf numFmtId="182" fontId="7" fillId="8" borderId="1" xfId="4" applyNumberFormat="1" applyFont="1" applyFill="1" applyBorder="1" applyAlignment="1" applyProtection="1">
      <alignment horizontal="center" vertical="center"/>
      <protection locked="0"/>
    </xf>
    <xf numFmtId="181" fontId="16" fillId="9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/>
  </cellXfs>
  <cellStyles count="5">
    <cellStyle name="常规" xfId="0" builtinId="0"/>
    <cellStyle name="常规 12" xfId="3" xr:uid="{8C340514-B546-4E1E-AC8A-E767E95D9219}"/>
    <cellStyle name="常规 2 2" xfId="2" xr:uid="{B24ACDBF-7467-48A1-9F37-012B15823BB5}"/>
    <cellStyle name="常规 4" xfId="1" xr:uid="{491BD47E-26ED-4034-9EFF-D3D04932A333}"/>
    <cellStyle name="常规_K20 Top case Cpk Rev.39" xfId="4" xr:uid="{BE92522B-6BCF-478F-A059-500FFF5D0A38}"/>
  </cellStyles>
  <dxfs count="23"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rgb="FF92D050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44"/>
        </patternFill>
      </fill>
    </dxf>
    <dxf>
      <fill>
        <patternFill>
          <bgColor rgb="FF339966"/>
        </patternFill>
      </fill>
    </dxf>
    <dxf>
      <fill>
        <patternFill>
          <bgColor rgb="FF92D050"/>
        </patternFill>
      </fill>
    </dxf>
    <dxf>
      <fill>
        <patternFill>
          <bgColor indexed="57"/>
        </patternFill>
      </fill>
    </dxf>
    <dxf>
      <fill>
        <patternFill>
          <bgColor rgb="FFFFFF00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7" workbookViewId="0">
      <selection activeCell="N17" sqref="N17"/>
    </sheetView>
  </sheetViews>
  <sheetFormatPr defaultRowHeight="13.8" x14ac:dyDescent="0.25"/>
  <cols>
    <col min="1" max="1" width="13.44140625" customWidth="1"/>
    <col min="2" max="4" width="10.6640625" customWidth="1"/>
    <col min="5" max="5" width="10.5546875" customWidth="1"/>
    <col min="6" max="13" width="10.6640625" customWidth="1"/>
    <col min="14" max="18" width="14.33203125" customWidth="1"/>
  </cols>
  <sheetData>
    <row r="1" spans="1:24" x14ac:dyDescent="0.25">
      <c r="A1" s="1" t="s">
        <v>0</v>
      </c>
      <c r="B1" s="2"/>
      <c r="C1" s="2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3"/>
      <c r="O1" s="2" t="s">
        <v>2</v>
      </c>
      <c r="P1" s="2"/>
      <c r="Q1" s="2"/>
      <c r="R1" s="2"/>
    </row>
    <row r="2" spans="1:24" x14ac:dyDescent="0.25">
      <c r="A2" s="4" t="s">
        <v>3</v>
      </c>
      <c r="B2" s="5" t="s">
        <v>4</v>
      </c>
      <c r="C2" s="6"/>
      <c r="D2" s="7"/>
      <c r="E2" s="8" t="s">
        <v>5</v>
      </c>
      <c r="F2" s="9" t="s">
        <v>6</v>
      </c>
      <c r="G2" s="10" t="s">
        <v>7</v>
      </c>
      <c r="H2" s="11" t="s">
        <v>8</v>
      </c>
      <c r="I2" s="12"/>
      <c r="J2" s="8" t="s">
        <v>9</v>
      </c>
      <c r="K2" s="13" t="s">
        <v>10</v>
      </c>
      <c r="L2" s="13"/>
      <c r="M2" s="14"/>
      <c r="N2" s="15"/>
      <c r="O2" s="2" t="s">
        <v>11</v>
      </c>
      <c r="P2" s="2"/>
      <c r="Q2" s="2"/>
      <c r="R2" s="2"/>
    </row>
    <row r="3" spans="1:24" ht="18.75" customHeight="1" x14ac:dyDescent="0.25">
      <c r="A3" s="16" t="s">
        <v>12</v>
      </c>
      <c r="B3" s="17" t="s">
        <v>13</v>
      </c>
      <c r="C3" s="12"/>
      <c r="D3" s="10"/>
      <c r="E3" s="17"/>
      <c r="F3" s="18"/>
      <c r="G3" s="18" t="s">
        <v>14</v>
      </c>
      <c r="H3" s="19"/>
      <c r="I3" s="20">
        <v>50709</v>
      </c>
      <c r="J3" s="10" t="s">
        <v>15</v>
      </c>
      <c r="K3" s="21">
        <v>45673</v>
      </c>
      <c r="L3" s="22"/>
      <c r="M3" s="10"/>
      <c r="N3" s="23"/>
      <c r="O3" s="2" t="s">
        <v>16</v>
      </c>
      <c r="P3" s="2"/>
      <c r="Q3" s="2"/>
      <c r="R3" s="2"/>
    </row>
    <row r="4" spans="1:24" ht="12" customHeight="1" x14ac:dyDescent="0.4">
      <c r="A4" s="24" t="s">
        <v>17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U4" s="58"/>
      <c r="V4" s="58"/>
      <c r="W4" s="58"/>
      <c r="X4" s="58"/>
    </row>
    <row r="5" spans="1:24" ht="12" customHeight="1" x14ac:dyDescent="0.4">
      <c r="A5" s="26" t="s">
        <v>18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U5" s="58"/>
      <c r="V5" s="58"/>
      <c r="W5" s="58"/>
      <c r="X5" s="58"/>
    </row>
    <row r="6" spans="1:24" ht="12" customHeight="1" x14ac:dyDescent="0.4">
      <c r="A6" s="28" t="s">
        <v>19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U6" s="58"/>
      <c r="V6" s="58"/>
      <c r="W6" s="58"/>
      <c r="X6" s="58"/>
    </row>
    <row r="7" spans="1:24" ht="12" customHeight="1" x14ac:dyDescent="0.4">
      <c r="A7" s="30" t="s">
        <v>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U7" s="58"/>
      <c r="V7" s="58"/>
      <c r="W7" s="58"/>
      <c r="X7" s="58"/>
    </row>
    <row r="8" spans="1:24" ht="12" customHeight="1" x14ac:dyDescent="0.25">
      <c r="A8" s="30" t="s">
        <v>21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4" ht="12" customHeight="1" x14ac:dyDescent="0.25">
      <c r="A9" s="32" t="s">
        <v>22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24" ht="12" customHeight="1" x14ac:dyDescent="0.25">
      <c r="A10" s="30" t="s">
        <v>23</v>
      </c>
      <c r="B10" s="33" t="s">
        <v>24</v>
      </c>
      <c r="C10" s="33" t="s">
        <v>24</v>
      </c>
      <c r="D10" s="33" t="s">
        <v>24</v>
      </c>
      <c r="E10" s="33" t="s">
        <v>24</v>
      </c>
      <c r="F10" s="33" t="s">
        <v>24</v>
      </c>
      <c r="G10" s="33" t="s">
        <v>24</v>
      </c>
      <c r="H10" s="33" t="s">
        <v>24</v>
      </c>
      <c r="I10" s="33" t="s">
        <v>24</v>
      </c>
      <c r="J10" s="33" t="s">
        <v>24</v>
      </c>
      <c r="K10" s="33" t="s">
        <v>24</v>
      </c>
      <c r="L10" s="33" t="s">
        <v>24</v>
      </c>
      <c r="M10" s="33" t="s">
        <v>24</v>
      </c>
      <c r="N10" s="33" t="s">
        <v>24</v>
      </c>
      <c r="O10" s="33" t="s">
        <v>24</v>
      </c>
      <c r="P10" s="33" t="s">
        <v>24</v>
      </c>
      <c r="Q10" s="33" t="s">
        <v>24</v>
      </c>
      <c r="R10" s="33" t="s">
        <v>24</v>
      </c>
    </row>
    <row r="11" spans="1:24" ht="12" customHeight="1" x14ac:dyDescent="0.25">
      <c r="A11" s="30" t="s">
        <v>25</v>
      </c>
      <c r="B11" s="34" t="s">
        <v>24</v>
      </c>
      <c r="C11" s="34" t="s">
        <v>24</v>
      </c>
      <c r="D11" s="34" t="s">
        <v>24</v>
      </c>
      <c r="E11" s="34" t="s">
        <v>24</v>
      </c>
      <c r="F11" s="34" t="s">
        <v>24</v>
      </c>
      <c r="G11" s="34" t="s">
        <v>24</v>
      </c>
      <c r="H11" s="34" t="s">
        <v>24</v>
      </c>
      <c r="I11" s="34" t="s">
        <v>24</v>
      </c>
      <c r="J11" s="34" t="s">
        <v>24</v>
      </c>
      <c r="K11" s="34" t="s">
        <v>24</v>
      </c>
      <c r="L11" s="34" t="s">
        <v>24</v>
      </c>
      <c r="M11" s="34" t="s">
        <v>24</v>
      </c>
      <c r="N11" s="34" t="s">
        <v>24</v>
      </c>
      <c r="O11" s="34" t="s">
        <v>24</v>
      </c>
      <c r="P11" s="34" t="s">
        <v>24</v>
      </c>
      <c r="Q11" s="34" t="s">
        <v>24</v>
      </c>
      <c r="R11" s="34" t="s">
        <v>24</v>
      </c>
    </row>
    <row r="12" spans="1:24" ht="12" customHeight="1" x14ac:dyDescent="0.25">
      <c r="A12" s="30" t="s">
        <v>26</v>
      </c>
      <c r="B12" s="34" t="s">
        <v>24</v>
      </c>
      <c r="C12" s="34" t="s">
        <v>24</v>
      </c>
      <c r="D12" s="34" t="s">
        <v>24</v>
      </c>
      <c r="E12" s="34" t="s">
        <v>24</v>
      </c>
      <c r="F12" s="34" t="s">
        <v>24</v>
      </c>
      <c r="G12" s="34" t="s">
        <v>24</v>
      </c>
      <c r="H12" s="34" t="s">
        <v>24</v>
      </c>
      <c r="I12" s="34" t="s">
        <v>24</v>
      </c>
      <c r="J12" s="34" t="s">
        <v>24</v>
      </c>
      <c r="K12" s="34" t="s">
        <v>24</v>
      </c>
      <c r="L12" s="34" t="s">
        <v>24</v>
      </c>
      <c r="M12" s="34" t="s">
        <v>24</v>
      </c>
      <c r="N12" s="34" t="s">
        <v>24</v>
      </c>
      <c r="O12" s="34" t="s">
        <v>24</v>
      </c>
      <c r="P12" s="34" t="s">
        <v>24</v>
      </c>
      <c r="Q12" s="34" t="s">
        <v>24</v>
      </c>
      <c r="R12" s="34" t="s">
        <v>24</v>
      </c>
    </row>
    <row r="13" spans="1:24" ht="12" customHeight="1" x14ac:dyDescent="0.25">
      <c r="A13" s="32" t="s">
        <v>27</v>
      </c>
      <c r="B13" s="35" t="s">
        <v>24</v>
      </c>
      <c r="C13" s="35" t="s">
        <v>24</v>
      </c>
      <c r="D13" s="35" t="s">
        <v>24</v>
      </c>
      <c r="E13" s="35" t="s">
        <v>24</v>
      </c>
      <c r="F13" s="35" t="s">
        <v>24</v>
      </c>
      <c r="G13" s="35" t="s">
        <v>24</v>
      </c>
      <c r="H13" s="35" t="s">
        <v>24</v>
      </c>
      <c r="I13" s="35" t="s">
        <v>24</v>
      </c>
      <c r="J13" s="35" t="s">
        <v>24</v>
      </c>
      <c r="K13" s="35" t="s">
        <v>24</v>
      </c>
      <c r="L13" s="35" t="s">
        <v>24</v>
      </c>
      <c r="M13" s="35" t="s">
        <v>24</v>
      </c>
      <c r="N13" s="35" t="s">
        <v>24</v>
      </c>
      <c r="O13" s="35" t="s">
        <v>24</v>
      </c>
      <c r="P13" s="35" t="s">
        <v>24</v>
      </c>
      <c r="Q13" s="35" t="s">
        <v>24</v>
      </c>
      <c r="R13" s="35" t="s">
        <v>24</v>
      </c>
    </row>
    <row r="14" spans="1:24" ht="12" customHeight="1" x14ac:dyDescent="0.25">
      <c r="A14" s="30" t="s">
        <v>28</v>
      </c>
      <c r="B14" s="36" t="s">
        <v>29</v>
      </c>
      <c r="C14" s="36" t="s">
        <v>29</v>
      </c>
      <c r="D14" s="36" t="s">
        <v>29</v>
      </c>
      <c r="E14" s="36" t="s">
        <v>29</v>
      </c>
      <c r="F14" s="36" t="s">
        <v>29</v>
      </c>
      <c r="G14" s="36" t="s">
        <v>29</v>
      </c>
      <c r="H14" s="36" t="s">
        <v>29</v>
      </c>
      <c r="I14" s="36" t="s">
        <v>29</v>
      </c>
      <c r="J14" s="36" t="s">
        <v>29</v>
      </c>
      <c r="K14" s="36" t="s">
        <v>29</v>
      </c>
      <c r="L14" s="36" t="s">
        <v>29</v>
      </c>
      <c r="M14" s="36" t="s">
        <v>29</v>
      </c>
      <c r="N14" s="36" t="s">
        <v>29</v>
      </c>
      <c r="O14" s="36" t="s">
        <v>29</v>
      </c>
      <c r="P14" s="36" t="s">
        <v>29</v>
      </c>
      <c r="Q14" s="36" t="s">
        <v>29</v>
      </c>
      <c r="R14" s="36" t="s">
        <v>29</v>
      </c>
    </row>
    <row r="15" spans="1:24" ht="12" customHeight="1" x14ac:dyDescent="0.25">
      <c r="A15" s="37" t="s">
        <v>30</v>
      </c>
      <c r="B15" s="38" t="s">
        <v>31</v>
      </c>
      <c r="C15" s="38" t="s">
        <v>32</v>
      </c>
      <c r="D15" s="38" t="s">
        <v>33</v>
      </c>
      <c r="E15" s="38" t="s">
        <v>34</v>
      </c>
      <c r="F15" s="38" t="s">
        <v>35</v>
      </c>
      <c r="G15" s="38" t="s">
        <v>36</v>
      </c>
      <c r="H15" s="38" t="s">
        <v>37</v>
      </c>
      <c r="I15" s="38" t="s">
        <v>38</v>
      </c>
      <c r="J15" s="38" t="s">
        <v>39</v>
      </c>
      <c r="K15" s="38" t="s">
        <v>40</v>
      </c>
      <c r="L15" s="38" t="s">
        <v>41</v>
      </c>
      <c r="M15" s="38" t="s">
        <v>42</v>
      </c>
      <c r="N15" s="39" t="s">
        <v>43</v>
      </c>
      <c r="O15" s="39" t="s">
        <v>44</v>
      </c>
      <c r="P15" s="40" t="s">
        <v>45</v>
      </c>
      <c r="Q15" s="40" t="s">
        <v>46</v>
      </c>
      <c r="R15" s="39" t="s">
        <v>47</v>
      </c>
    </row>
    <row r="16" spans="1:24" ht="12" customHeight="1" x14ac:dyDescent="0.25">
      <c r="A16" s="37" t="s">
        <v>48</v>
      </c>
      <c r="B16" s="41">
        <v>0.15</v>
      </c>
      <c r="C16" s="41">
        <v>8.44</v>
      </c>
      <c r="D16" s="41">
        <v>8.74</v>
      </c>
      <c r="E16" s="41">
        <v>0.15</v>
      </c>
      <c r="F16" s="41">
        <v>57.38</v>
      </c>
      <c r="G16" s="41">
        <v>70.540000000000006</v>
      </c>
      <c r="H16" s="41">
        <v>57.23</v>
      </c>
      <c r="I16" s="41">
        <v>2</v>
      </c>
      <c r="J16" s="41">
        <v>2</v>
      </c>
      <c r="K16" s="41">
        <v>2</v>
      </c>
      <c r="L16" s="41">
        <v>2</v>
      </c>
      <c r="M16" s="41">
        <v>81.52</v>
      </c>
      <c r="N16" s="41">
        <v>0.15</v>
      </c>
      <c r="O16" s="41">
        <v>0.15</v>
      </c>
      <c r="P16" s="42">
        <v>7.6999999999999999E-2</v>
      </c>
      <c r="Q16" s="41">
        <v>0.15</v>
      </c>
      <c r="R16" s="41">
        <v>0.15</v>
      </c>
    </row>
    <row r="17" spans="1:18" ht="12" customHeight="1" x14ac:dyDescent="0.25">
      <c r="A17" s="37" t="s">
        <v>49</v>
      </c>
      <c r="B17" s="41" t="s">
        <v>50</v>
      </c>
      <c r="C17" s="41" t="s">
        <v>50</v>
      </c>
      <c r="D17" s="41" t="s">
        <v>51</v>
      </c>
      <c r="E17" s="41" t="s">
        <v>50</v>
      </c>
      <c r="F17" s="41" t="s">
        <v>50</v>
      </c>
      <c r="G17" s="41" t="s">
        <v>51</v>
      </c>
      <c r="H17" s="41" t="s">
        <v>50</v>
      </c>
      <c r="I17" s="41" t="s">
        <v>52</v>
      </c>
      <c r="J17" s="41" t="s">
        <v>52</v>
      </c>
      <c r="K17" s="41" t="s">
        <v>52</v>
      </c>
      <c r="L17" s="41" t="s">
        <v>52</v>
      </c>
      <c r="M17" s="41" t="s">
        <v>52</v>
      </c>
      <c r="N17" s="43" t="s">
        <v>53</v>
      </c>
      <c r="O17" s="43" t="s">
        <v>54</v>
      </c>
      <c r="P17" s="43" t="s">
        <v>55</v>
      </c>
      <c r="Q17" s="43" t="s">
        <v>53</v>
      </c>
      <c r="R17" s="43" t="s">
        <v>54</v>
      </c>
    </row>
    <row r="18" spans="1:18" ht="12" customHeight="1" x14ac:dyDescent="0.25">
      <c r="A18" s="44" t="s">
        <v>56</v>
      </c>
      <c r="B18" s="41">
        <v>0.12</v>
      </c>
      <c r="C18" s="41">
        <v>0.12</v>
      </c>
      <c r="D18" s="41">
        <v>0.15</v>
      </c>
      <c r="E18" s="41">
        <v>0.12</v>
      </c>
      <c r="F18" s="41">
        <v>0.12</v>
      </c>
      <c r="G18" s="41">
        <v>0.15</v>
      </c>
      <c r="H18" s="41">
        <v>0.12</v>
      </c>
      <c r="I18" s="41">
        <v>0.15</v>
      </c>
      <c r="J18" s="41">
        <v>0.15</v>
      </c>
      <c r="K18" s="41">
        <v>0.15</v>
      </c>
      <c r="L18" s="41">
        <v>0.15</v>
      </c>
      <c r="M18" s="41">
        <v>1</v>
      </c>
      <c r="N18" s="45">
        <v>0.01</v>
      </c>
      <c r="O18" s="45">
        <v>0.01</v>
      </c>
      <c r="P18" s="42">
        <v>3.0000000000000001E-3</v>
      </c>
      <c r="Q18" s="45">
        <v>0.01</v>
      </c>
      <c r="R18" s="45">
        <v>0.01</v>
      </c>
    </row>
    <row r="19" spans="1:18" ht="12" customHeight="1" x14ac:dyDescent="0.25">
      <c r="A19" s="46" t="s">
        <v>57</v>
      </c>
      <c r="B19" s="41">
        <v>0.12</v>
      </c>
      <c r="C19" s="41">
        <v>0.12</v>
      </c>
      <c r="D19" s="41">
        <v>0.15</v>
      </c>
      <c r="E19" s="41">
        <v>0.12</v>
      </c>
      <c r="F19" s="41">
        <v>0.15</v>
      </c>
      <c r="G19" s="41">
        <v>0.15</v>
      </c>
      <c r="H19" s="41">
        <v>0.12</v>
      </c>
      <c r="I19" s="41">
        <v>0.15</v>
      </c>
      <c r="J19" s="41">
        <v>0.15</v>
      </c>
      <c r="K19" s="41">
        <v>0.15</v>
      </c>
      <c r="L19" s="41">
        <v>0.15</v>
      </c>
      <c r="M19" s="41">
        <v>1</v>
      </c>
      <c r="N19" s="45">
        <v>0.03</v>
      </c>
      <c r="O19" s="45">
        <v>0.03</v>
      </c>
      <c r="P19" s="42">
        <v>3.0000000000000001E-3</v>
      </c>
      <c r="Q19" s="45">
        <v>0.03</v>
      </c>
      <c r="R19" s="45">
        <v>0.03</v>
      </c>
    </row>
    <row r="20" spans="1:18" ht="12" customHeight="1" x14ac:dyDescent="0.25">
      <c r="A20" s="28" t="s">
        <v>58</v>
      </c>
      <c r="B20" s="47">
        <f t="shared" ref="B20:R20" si="0">B16+ABS(B18)</f>
        <v>0.27</v>
      </c>
      <c r="C20" s="47">
        <f t="shared" si="0"/>
        <v>8.5599999999999987</v>
      </c>
      <c r="D20" s="47">
        <f t="shared" si="0"/>
        <v>8.89</v>
      </c>
      <c r="E20" s="47">
        <f t="shared" si="0"/>
        <v>0.27</v>
      </c>
      <c r="F20" s="47">
        <f t="shared" si="0"/>
        <v>57.5</v>
      </c>
      <c r="G20" s="47">
        <f t="shared" si="0"/>
        <v>70.690000000000012</v>
      </c>
      <c r="H20" s="47">
        <f t="shared" si="0"/>
        <v>57.349999999999994</v>
      </c>
      <c r="I20" s="47">
        <f t="shared" si="0"/>
        <v>2.15</v>
      </c>
      <c r="J20" s="47">
        <f t="shared" si="0"/>
        <v>2.15</v>
      </c>
      <c r="K20" s="47">
        <f t="shared" si="0"/>
        <v>2.15</v>
      </c>
      <c r="L20" s="47">
        <f t="shared" si="0"/>
        <v>2.15</v>
      </c>
      <c r="M20" s="47">
        <f t="shared" si="0"/>
        <v>82.52</v>
      </c>
      <c r="N20" s="47">
        <f t="shared" si="0"/>
        <v>0.16</v>
      </c>
      <c r="O20" s="47">
        <f t="shared" si="0"/>
        <v>0.16</v>
      </c>
      <c r="P20" s="47">
        <f t="shared" si="0"/>
        <v>0.08</v>
      </c>
      <c r="Q20" s="47">
        <f t="shared" si="0"/>
        <v>0.16</v>
      </c>
      <c r="R20" s="47">
        <f t="shared" si="0"/>
        <v>0.16</v>
      </c>
    </row>
    <row r="21" spans="1:18" ht="12" customHeight="1" x14ac:dyDescent="0.25">
      <c r="A21" s="28" t="s">
        <v>59</v>
      </c>
      <c r="B21" s="47">
        <f t="shared" ref="B21:R21" si="1">B16-ABS(B19)</f>
        <v>0.03</v>
      </c>
      <c r="C21" s="47">
        <f t="shared" si="1"/>
        <v>8.32</v>
      </c>
      <c r="D21" s="47">
        <f t="shared" si="1"/>
        <v>8.59</v>
      </c>
      <c r="E21" s="47">
        <f t="shared" si="1"/>
        <v>0.03</v>
      </c>
      <c r="F21" s="47">
        <f t="shared" si="1"/>
        <v>57.230000000000004</v>
      </c>
      <c r="G21" s="47">
        <f t="shared" si="1"/>
        <v>70.39</v>
      </c>
      <c r="H21" s="47">
        <f t="shared" si="1"/>
        <v>57.11</v>
      </c>
      <c r="I21" s="47">
        <f t="shared" si="1"/>
        <v>1.85</v>
      </c>
      <c r="J21" s="47">
        <f t="shared" si="1"/>
        <v>1.85</v>
      </c>
      <c r="K21" s="47">
        <f t="shared" si="1"/>
        <v>1.85</v>
      </c>
      <c r="L21" s="47">
        <f t="shared" si="1"/>
        <v>1.85</v>
      </c>
      <c r="M21" s="47">
        <f t="shared" si="1"/>
        <v>80.52</v>
      </c>
      <c r="N21" s="47">
        <f t="shared" si="1"/>
        <v>0.12</v>
      </c>
      <c r="O21" s="47">
        <f t="shared" si="1"/>
        <v>0.12</v>
      </c>
      <c r="P21" s="47">
        <f t="shared" si="1"/>
        <v>7.3999999999999996E-2</v>
      </c>
      <c r="Q21" s="47">
        <f t="shared" si="1"/>
        <v>0.12</v>
      </c>
      <c r="R21" s="47">
        <f t="shared" si="1"/>
        <v>0.12</v>
      </c>
    </row>
    <row r="22" spans="1:18" ht="12" customHeight="1" x14ac:dyDescent="0.25">
      <c r="A22" s="28" t="s">
        <v>60</v>
      </c>
      <c r="B22" s="48">
        <f t="shared" ref="B22:R22" si="2">STDEV(B32:B65194)</f>
        <v>1.9925263587521915E-2</v>
      </c>
      <c r="C22" s="48">
        <f t="shared" si="2"/>
        <v>9.7698825396576594E-3</v>
      </c>
      <c r="D22" s="48">
        <f t="shared" si="2"/>
        <v>1.0083472184238901E-2</v>
      </c>
      <c r="E22" s="48">
        <f t="shared" si="2"/>
        <v>9.1302735534752877E-3</v>
      </c>
      <c r="F22" s="48">
        <f t="shared" si="2"/>
        <v>1.1098123569963758E-2</v>
      </c>
      <c r="G22" s="48">
        <f t="shared" si="2"/>
        <v>8.4294391004605621E-3</v>
      </c>
      <c r="H22" s="48">
        <f t="shared" si="2"/>
        <v>7.0869456317289381E-3</v>
      </c>
      <c r="I22" s="48">
        <f t="shared" si="2"/>
        <v>1.2856371584649355E-2</v>
      </c>
      <c r="J22" s="48">
        <f t="shared" si="2"/>
        <v>1.400341980121401E-2</v>
      </c>
      <c r="K22" s="48">
        <f t="shared" si="2"/>
        <v>1.6095355972173101E-2</v>
      </c>
      <c r="L22" s="48">
        <f t="shared" si="2"/>
        <v>2.8892179988988874E-2</v>
      </c>
      <c r="M22" s="48">
        <f t="shared" si="2"/>
        <v>5.2914788087897437E-2</v>
      </c>
      <c r="N22" s="48">
        <f t="shared" si="2"/>
        <v>3.6809886470016238E-3</v>
      </c>
      <c r="O22" s="48">
        <f t="shared" si="2"/>
        <v>2.1517973545012812E-3</v>
      </c>
      <c r="P22" s="48">
        <f t="shared" si="2"/>
        <v>3.460462163800787E-4</v>
      </c>
      <c r="Q22" s="48">
        <f t="shared" si="2"/>
        <v>2.2449562643918623E-3</v>
      </c>
      <c r="R22" s="48">
        <f t="shared" si="2"/>
        <v>2.3254205308204543E-3</v>
      </c>
    </row>
    <row r="23" spans="1:18" ht="12" customHeight="1" x14ac:dyDescent="0.25">
      <c r="A23" s="49" t="s">
        <v>61</v>
      </c>
      <c r="B23" s="47">
        <f t="shared" ref="B23:R23" si="3">AVERAGE(B32:B65194)</f>
        <v>0.18862500000000004</v>
      </c>
      <c r="C23" s="47">
        <f t="shared" si="3"/>
        <v>8.4450312499999995</v>
      </c>
      <c r="D23" s="47">
        <f t="shared" si="3"/>
        <v>8.7934687500000006</v>
      </c>
      <c r="E23" s="47">
        <f t="shared" si="3"/>
        <v>0.13415624999999998</v>
      </c>
      <c r="F23" s="47">
        <f t="shared" si="3"/>
        <v>57.353156249999998</v>
      </c>
      <c r="G23" s="47">
        <f t="shared" si="3"/>
        <v>70.517093750000015</v>
      </c>
      <c r="H23" s="47">
        <f t="shared" si="3"/>
        <v>57.219031249999993</v>
      </c>
      <c r="I23" s="47">
        <f t="shared" si="3"/>
        <v>2.0114375</v>
      </c>
      <c r="J23" s="47">
        <f t="shared" si="3"/>
        <v>2.0270312499999998</v>
      </c>
      <c r="K23" s="47">
        <f t="shared" si="3"/>
        <v>1.9861875000000002</v>
      </c>
      <c r="L23" s="47">
        <f t="shared" si="3"/>
        <v>2.0481250000000002</v>
      </c>
      <c r="M23" s="47">
        <f t="shared" si="3"/>
        <v>81.537343750000005</v>
      </c>
      <c r="N23" s="47">
        <f t="shared" si="3"/>
        <v>0.14109999999999998</v>
      </c>
      <c r="O23" s="47">
        <f t="shared" si="3"/>
        <v>0.14994062499999999</v>
      </c>
      <c r="P23" s="47">
        <f t="shared" si="3"/>
        <v>7.7165624999999988E-2</v>
      </c>
      <c r="Q23" s="47">
        <f t="shared" si="3"/>
        <v>0.14937812499999997</v>
      </c>
      <c r="R23" s="47">
        <f t="shared" si="3"/>
        <v>0.14903749999999999</v>
      </c>
    </row>
    <row r="24" spans="1:18" ht="12" customHeight="1" x14ac:dyDescent="0.25">
      <c r="A24" s="28" t="s">
        <v>62</v>
      </c>
      <c r="B24" s="50">
        <f t="shared" ref="B24:R24" si="4">MAX(B32:B65194)</f>
        <v>0.23599999999999999</v>
      </c>
      <c r="C24" s="50">
        <f t="shared" si="4"/>
        <v>8.4849999999999994</v>
      </c>
      <c r="D24" s="50">
        <f t="shared" si="4"/>
        <v>8.8119999999999994</v>
      </c>
      <c r="E24" s="50">
        <f t="shared" si="4"/>
        <v>0.152</v>
      </c>
      <c r="F24" s="50">
        <f t="shared" si="4"/>
        <v>57.378</v>
      </c>
      <c r="G24" s="50">
        <f t="shared" si="4"/>
        <v>70.537999999999997</v>
      </c>
      <c r="H24" s="50">
        <f t="shared" si="4"/>
        <v>57.232999999999997</v>
      </c>
      <c r="I24" s="50">
        <f t="shared" si="4"/>
        <v>2.0499999999999998</v>
      </c>
      <c r="J24" s="50">
        <f t="shared" si="4"/>
        <v>2.0609999999999999</v>
      </c>
      <c r="K24" s="50">
        <f t="shared" si="4"/>
        <v>2.016</v>
      </c>
      <c r="L24" s="50">
        <f t="shared" si="4"/>
        <v>2.1419999999999999</v>
      </c>
      <c r="M24" s="50">
        <f t="shared" si="4"/>
        <v>81.617000000000004</v>
      </c>
      <c r="N24" s="50">
        <f t="shared" si="4"/>
        <v>0.14599999999999999</v>
      </c>
      <c r="O24" s="50">
        <f t="shared" si="4"/>
        <v>0.15379999999999999</v>
      </c>
      <c r="P24" s="50">
        <f t="shared" si="4"/>
        <v>7.7700000000000005E-2</v>
      </c>
      <c r="Q24" s="50">
        <f t="shared" si="4"/>
        <v>0.15290000000000001</v>
      </c>
      <c r="R24" s="50">
        <f t="shared" si="4"/>
        <v>0.153</v>
      </c>
    </row>
    <row r="25" spans="1:18" ht="12" customHeight="1" x14ac:dyDescent="0.25">
      <c r="A25" s="28" t="s">
        <v>63</v>
      </c>
      <c r="B25" s="50">
        <f t="shared" ref="B25:R25" si="5">MIN(B32:B65194)</f>
        <v>0.158</v>
      </c>
      <c r="C25" s="50">
        <f t="shared" si="5"/>
        <v>8.4339999999999993</v>
      </c>
      <c r="D25" s="50">
        <f t="shared" si="5"/>
        <v>8.7769999999999992</v>
      </c>
      <c r="E25" s="50">
        <f t="shared" si="5"/>
        <v>0.114</v>
      </c>
      <c r="F25" s="50">
        <f t="shared" si="5"/>
        <v>57.332000000000001</v>
      </c>
      <c r="G25" s="50">
        <f t="shared" si="5"/>
        <v>70.506</v>
      </c>
      <c r="H25" s="50">
        <f t="shared" si="5"/>
        <v>57.201999999999998</v>
      </c>
      <c r="I25" s="50">
        <f t="shared" si="5"/>
        <v>1.99</v>
      </c>
      <c r="J25" s="50">
        <f t="shared" si="5"/>
        <v>2.0049999999999999</v>
      </c>
      <c r="K25" s="50">
        <f t="shared" si="5"/>
        <v>1.952</v>
      </c>
      <c r="L25" s="50">
        <f t="shared" si="5"/>
        <v>1.982</v>
      </c>
      <c r="M25" s="50">
        <f t="shared" si="5"/>
        <v>81.459000000000003</v>
      </c>
      <c r="N25" s="50">
        <f t="shared" si="5"/>
        <v>0.13389999999999999</v>
      </c>
      <c r="O25" s="50">
        <f t="shared" si="5"/>
        <v>0.14660000000000001</v>
      </c>
      <c r="P25" s="50">
        <f t="shared" si="5"/>
        <v>7.6499999999999999E-2</v>
      </c>
      <c r="Q25" s="50">
        <f t="shared" si="5"/>
        <v>0.14599999999999999</v>
      </c>
      <c r="R25" s="50">
        <f t="shared" si="5"/>
        <v>0.14530000000000001</v>
      </c>
    </row>
    <row r="26" spans="1:18" ht="12" customHeight="1" x14ac:dyDescent="0.25">
      <c r="A26" s="28" t="s">
        <v>64</v>
      </c>
      <c r="B26" s="51">
        <f t="shared" ref="B26:R26" si="6">((B20)-(B21))/(6*B22)</f>
        <v>2.0075016736566429</v>
      </c>
      <c r="C26" s="51">
        <f t="shared" si="6"/>
        <v>4.0942150366325034</v>
      </c>
      <c r="D26" s="51">
        <f t="shared" si="6"/>
        <v>4.9586094042241964</v>
      </c>
      <c r="E26" s="51">
        <f t="shared" si="6"/>
        <v>4.3810297430545946</v>
      </c>
      <c r="F26" s="51">
        <f t="shared" si="6"/>
        <v>4.0547394986471836</v>
      </c>
      <c r="G26" s="51">
        <f t="shared" si="6"/>
        <v>5.9315927672186426</v>
      </c>
      <c r="H26" s="51">
        <f t="shared" si="6"/>
        <v>5.6441804521422165</v>
      </c>
      <c r="I26" s="51">
        <f t="shared" si="6"/>
        <v>3.8891221890086394</v>
      </c>
      <c r="J26" s="51">
        <f t="shared" si="6"/>
        <v>3.5705563862096943</v>
      </c>
      <c r="K26" s="51">
        <f t="shared" si="6"/>
        <v>3.1064861247209343</v>
      </c>
      <c r="L26" s="51">
        <f t="shared" si="6"/>
        <v>1.7305720793327302</v>
      </c>
      <c r="M26" s="51">
        <f t="shared" si="6"/>
        <v>6.2994362328283167</v>
      </c>
      <c r="N26" s="51">
        <f t="shared" si="6"/>
        <v>1.8111076414476448</v>
      </c>
      <c r="O26" s="51">
        <f t="shared" si="6"/>
        <v>3.0981851765552482</v>
      </c>
      <c r="P26" s="51">
        <f t="shared" si="6"/>
        <v>2.8897874118110698</v>
      </c>
      <c r="Q26" s="51">
        <f t="shared" si="6"/>
        <v>2.9696198417801272</v>
      </c>
      <c r="R26" s="51">
        <f t="shared" si="6"/>
        <v>2.8668649727258306</v>
      </c>
    </row>
    <row r="27" spans="1:18" ht="12" customHeight="1" x14ac:dyDescent="0.25">
      <c r="A27" s="28" t="s">
        <v>65</v>
      </c>
      <c r="B27" s="51">
        <f t="shared" ref="B27:R27" si="7">(B23-B21)/(3*B22)</f>
        <v>2.6536662748648752</v>
      </c>
      <c r="C27" s="51">
        <f t="shared" si="7"/>
        <v>4.2658735316579834</v>
      </c>
      <c r="D27" s="51">
        <f t="shared" si="7"/>
        <v>6.7261470481049557</v>
      </c>
      <c r="E27" s="51">
        <f t="shared" si="7"/>
        <v>3.8025969097919168</v>
      </c>
      <c r="F27" s="51">
        <f t="shared" si="7"/>
        <v>3.6990111954092564</v>
      </c>
      <c r="G27" s="51">
        <f t="shared" si="7"/>
        <v>5.0257891217250092</v>
      </c>
      <c r="H27" s="51">
        <f t="shared" si="7"/>
        <v>5.1282670826884154</v>
      </c>
      <c r="I27" s="51">
        <f t="shared" si="7"/>
        <v>4.185667755920548</v>
      </c>
      <c r="J27" s="51">
        <f t="shared" si="7"/>
        <v>4.2140004016412291</v>
      </c>
      <c r="K27" s="51">
        <f t="shared" si="7"/>
        <v>2.8204305274028862</v>
      </c>
      <c r="L27" s="51">
        <f t="shared" si="7"/>
        <v>2.2857972881186503</v>
      </c>
      <c r="M27" s="51">
        <f t="shared" si="7"/>
        <v>6.4086920799914902</v>
      </c>
      <c r="N27" s="51">
        <f t="shared" si="7"/>
        <v>1.9107185617272631</v>
      </c>
      <c r="O27" s="51">
        <f t="shared" si="7"/>
        <v>4.6380800275899725</v>
      </c>
      <c r="P27" s="51">
        <f t="shared" si="7"/>
        <v>3.0493277585047949</v>
      </c>
      <c r="Q27" s="51">
        <f t="shared" si="7"/>
        <v>4.3620931457148355</v>
      </c>
      <c r="R27" s="51">
        <f t="shared" si="7"/>
        <v>4.1623295822763131</v>
      </c>
    </row>
    <row r="28" spans="1:18" ht="12" customHeight="1" x14ac:dyDescent="0.25">
      <c r="A28" s="28" t="s">
        <v>66</v>
      </c>
      <c r="B28" s="51">
        <f t="shared" ref="B28:R28" si="8">(B20-B23)/(3*B22)</f>
        <v>1.3613370724484104</v>
      </c>
      <c r="C28" s="51">
        <f t="shared" si="8"/>
        <v>3.9225565416070234</v>
      </c>
      <c r="D28" s="51">
        <f t="shared" si="8"/>
        <v>3.1910717603434375</v>
      </c>
      <c r="E28" s="51">
        <f t="shared" si="8"/>
        <v>4.9594625763172733</v>
      </c>
      <c r="F28" s="51">
        <f t="shared" si="8"/>
        <v>4.41046780188511</v>
      </c>
      <c r="G28" s="51">
        <f t="shared" si="8"/>
        <v>6.8373964127122759</v>
      </c>
      <c r="H28" s="51">
        <f t="shared" si="8"/>
        <v>6.1600938215960177</v>
      </c>
      <c r="I28" s="51">
        <f t="shared" si="8"/>
        <v>3.5925766220967308</v>
      </c>
      <c r="J28" s="51">
        <f t="shared" si="8"/>
        <v>2.927112370778159</v>
      </c>
      <c r="K28" s="51">
        <f t="shared" si="8"/>
        <v>3.3925417220389829</v>
      </c>
      <c r="L28" s="51">
        <f t="shared" si="8"/>
        <v>1.17534687054681</v>
      </c>
      <c r="M28" s="51">
        <f t="shared" si="8"/>
        <v>6.1901803856651432</v>
      </c>
      <c r="N28" s="51">
        <f t="shared" si="8"/>
        <v>1.7114967211680265</v>
      </c>
      <c r="O28" s="51">
        <f t="shared" si="8"/>
        <v>1.5582903255205236</v>
      </c>
      <c r="P28" s="51">
        <f t="shared" si="8"/>
        <v>2.7302470651173443</v>
      </c>
      <c r="Q28" s="51">
        <f t="shared" si="8"/>
        <v>1.5771465378454186</v>
      </c>
      <c r="R28" s="51">
        <f t="shared" si="8"/>
        <v>1.5714003631753475</v>
      </c>
    </row>
    <row r="29" spans="1:18" ht="12" customHeight="1" x14ac:dyDescent="0.25">
      <c r="A29" s="28" t="s">
        <v>67</v>
      </c>
      <c r="B29" s="51">
        <f t="shared" ref="B29:R29" si="9">MIN((B20-B23)/(3*B22),(B23-B21)/(3*B22))</f>
        <v>1.3613370724484104</v>
      </c>
      <c r="C29" s="51">
        <f t="shared" si="9"/>
        <v>3.9225565416070234</v>
      </c>
      <c r="D29" s="51">
        <f t="shared" si="9"/>
        <v>3.1910717603434375</v>
      </c>
      <c r="E29" s="51">
        <f t="shared" si="9"/>
        <v>3.8025969097919168</v>
      </c>
      <c r="F29" s="51">
        <f t="shared" si="9"/>
        <v>3.6990111954092564</v>
      </c>
      <c r="G29" s="51">
        <f t="shared" si="9"/>
        <v>5.0257891217250092</v>
      </c>
      <c r="H29" s="51">
        <f t="shared" si="9"/>
        <v>5.1282670826884154</v>
      </c>
      <c r="I29" s="51">
        <f t="shared" si="9"/>
        <v>3.5925766220967308</v>
      </c>
      <c r="J29" s="51">
        <f t="shared" si="9"/>
        <v>2.927112370778159</v>
      </c>
      <c r="K29" s="51">
        <f t="shared" si="9"/>
        <v>2.8204305274028862</v>
      </c>
      <c r="L29" s="51">
        <f t="shared" si="9"/>
        <v>1.17534687054681</v>
      </c>
      <c r="M29" s="51">
        <f t="shared" si="9"/>
        <v>6.1901803856651432</v>
      </c>
      <c r="N29" s="51">
        <f t="shared" si="9"/>
        <v>1.7114967211680265</v>
      </c>
      <c r="O29" s="51">
        <f t="shared" si="9"/>
        <v>1.5582903255205236</v>
      </c>
      <c r="P29" s="51">
        <f t="shared" si="9"/>
        <v>2.7302470651173443</v>
      </c>
      <c r="Q29" s="51">
        <f t="shared" si="9"/>
        <v>1.5771465378454186</v>
      </c>
      <c r="R29" s="51">
        <f t="shared" si="9"/>
        <v>1.5714003631753475</v>
      </c>
    </row>
    <row r="30" spans="1:18" x14ac:dyDescent="0.25">
      <c r="A30" s="52" t="s">
        <v>68</v>
      </c>
      <c r="B30" s="53">
        <f>IF(B14="DoubleSides",NORMSDIST((B20-B23)/B22)-NORMSDIST((B21-B23)/B22),IF(B14="SingleSide-USL",NORMSDIST((B20-B23)/B22),IF(B14="SingleSide-LSL",1-NORMSDIST((B21-B23)/B22),IF(B14="Actual Yield (n&gt;=100)",IF(COUNT(B32:B65194)&gt;=100,(COUNTIF(B32:B65194,"&lt;="&amp;B20)-COUNTIF(B32:B65194,"&lt;"&amp;B21))/COUNT(B32:B65194),"Too Few Records"),"Error"))))</f>
        <v>0.99997786755371409</v>
      </c>
      <c r="C30" s="53">
        <f t="shared" ref="B30:R30" si="10">IF(C14="DoubleSides",NORMSDIST((C20-C23)/C22)-NORMSDIST((C21-C23)/C22),IF(C14="SingleSide-USL",NORMSDIST((C20-C23)/C22),IF(C14="SingleSide-LSL",1-NORMSDIST((C21-C23)/C22),IF(C14="Actual Yield (n&gt;=100)",IF(COUNT(C32:C65194)&gt;=100,(COUNTIF(C32:C65194,"&lt;="&amp;C20)-COUNTIF(C32:C65194,"&lt;"&amp;C21))/COUNT(C32:C65194),"Too Few Records"),"Error"))))</f>
        <v>1</v>
      </c>
      <c r="D30" s="53">
        <f t="shared" si="10"/>
        <v>1</v>
      </c>
      <c r="E30" s="53">
        <f t="shared" si="10"/>
        <v>1</v>
      </c>
      <c r="F30" s="53">
        <f t="shared" si="10"/>
        <v>1</v>
      </c>
      <c r="G30" s="53">
        <f t="shared" si="10"/>
        <v>1</v>
      </c>
      <c r="H30" s="53">
        <f t="shared" si="10"/>
        <v>1</v>
      </c>
      <c r="I30" s="53">
        <f t="shared" si="10"/>
        <v>1</v>
      </c>
      <c r="J30" s="53">
        <f t="shared" si="10"/>
        <v>1</v>
      </c>
      <c r="K30" s="53">
        <f t="shared" si="10"/>
        <v>1</v>
      </c>
      <c r="L30" s="53">
        <f t="shared" si="10"/>
        <v>0.99978908885709905</v>
      </c>
      <c r="M30" s="53">
        <f t="shared" si="10"/>
        <v>1</v>
      </c>
      <c r="N30" s="53">
        <f t="shared" si="10"/>
        <v>0.99999985358694599</v>
      </c>
      <c r="O30" s="53">
        <f t="shared" si="10"/>
        <v>0.99999852930758526</v>
      </c>
      <c r="P30" s="53">
        <f t="shared" si="10"/>
        <v>0.99999999999999989</v>
      </c>
      <c r="Q30" s="53">
        <f t="shared" si="10"/>
        <v>0.99999888533430925</v>
      </c>
      <c r="R30" s="53">
        <f t="shared" si="10"/>
        <v>0.99999878669533937</v>
      </c>
    </row>
    <row r="31" spans="1:18" x14ac:dyDescent="0.25">
      <c r="A31" s="54" t="s">
        <v>69</v>
      </c>
      <c r="B31" s="47">
        <f t="shared" ref="B31:R31" si="11">B23-(B20+B21)/2</f>
        <v>3.862500000000002E-2</v>
      </c>
      <c r="C31" s="47">
        <f t="shared" si="11"/>
        <v>5.0312500000000426E-3</v>
      </c>
      <c r="D31" s="47">
        <f t="shared" si="11"/>
        <v>5.3468750000000398E-2</v>
      </c>
      <c r="E31" s="47">
        <f t="shared" si="11"/>
        <v>-1.5843750000000045E-2</v>
      </c>
      <c r="F31" s="47">
        <f t="shared" si="11"/>
        <v>-1.184375000000415E-2</v>
      </c>
      <c r="G31" s="47">
        <f t="shared" si="11"/>
        <v>-2.2906249999991246E-2</v>
      </c>
      <c r="H31" s="47">
        <f t="shared" si="11"/>
        <v>-1.0968750000003524E-2</v>
      </c>
      <c r="I31" s="47">
        <f t="shared" si="11"/>
        <v>1.1437499999999989E-2</v>
      </c>
      <c r="J31" s="47">
        <f t="shared" si="11"/>
        <v>2.703124999999984E-2</v>
      </c>
      <c r="K31" s="47">
        <f t="shared" si="11"/>
        <v>-1.3812499999999783E-2</v>
      </c>
      <c r="L31" s="47">
        <f t="shared" si="11"/>
        <v>4.8125000000000195E-2</v>
      </c>
      <c r="M31" s="47">
        <f t="shared" si="11"/>
        <v>1.7343750000009095E-2</v>
      </c>
      <c r="N31" s="47">
        <f t="shared" si="11"/>
        <v>1.0999999999999621E-3</v>
      </c>
      <c r="O31" s="47">
        <f t="shared" si="11"/>
        <v>9.9406249999999807E-3</v>
      </c>
      <c r="P31" s="47">
        <f t="shared" si="11"/>
        <v>1.656249999999887E-4</v>
      </c>
      <c r="Q31" s="47">
        <f t="shared" si="11"/>
        <v>9.3781249999999594E-3</v>
      </c>
      <c r="R31" s="47">
        <f t="shared" si="11"/>
        <v>9.0374999999999761E-3</v>
      </c>
    </row>
    <row r="32" spans="1:18" ht="12" customHeight="1" x14ac:dyDescent="0.25">
      <c r="A32" s="54">
        <v>1</v>
      </c>
      <c r="B32" s="55">
        <v>0.187</v>
      </c>
      <c r="C32" s="55">
        <v>8.4380000000000006</v>
      </c>
      <c r="D32" s="55">
        <v>8.8019999999999996</v>
      </c>
      <c r="E32" s="55">
        <v>0.13900000000000001</v>
      </c>
      <c r="F32" s="55">
        <v>57.348999999999997</v>
      </c>
      <c r="G32" s="55">
        <v>70.506</v>
      </c>
      <c r="H32" s="55">
        <v>57.21</v>
      </c>
      <c r="I32" s="55">
        <v>2.0139999999999998</v>
      </c>
      <c r="J32" s="55">
        <v>2.0470000000000002</v>
      </c>
      <c r="K32" s="55">
        <v>1.952</v>
      </c>
      <c r="L32" s="55">
        <v>2.0379999999999998</v>
      </c>
      <c r="M32" s="55">
        <v>81.52</v>
      </c>
      <c r="N32" s="56">
        <v>0.13389999999999999</v>
      </c>
      <c r="O32" s="56">
        <v>0.1487</v>
      </c>
      <c r="P32" s="56">
        <v>7.7399999999999997E-2</v>
      </c>
      <c r="Q32" s="56">
        <v>0.1477</v>
      </c>
      <c r="R32" s="56">
        <v>0.15079999999999999</v>
      </c>
    </row>
    <row r="33" spans="1:18" ht="12" customHeight="1" x14ac:dyDescent="0.25">
      <c r="A33" s="54">
        <v>2</v>
      </c>
      <c r="B33" s="55">
        <v>0.20100000000000001</v>
      </c>
      <c r="C33" s="55">
        <v>8.4380000000000006</v>
      </c>
      <c r="D33" s="55">
        <v>8.8059999999999992</v>
      </c>
      <c r="E33" s="55">
        <v>0.13800000000000001</v>
      </c>
      <c r="F33" s="55">
        <v>57.356000000000002</v>
      </c>
      <c r="G33" s="55">
        <v>70.516000000000005</v>
      </c>
      <c r="H33" s="55">
        <v>57.218000000000004</v>
      </c>
      <c r="I33" s="55">
        <v>1.9950000000000001</v>
      </c>
      <c r="J33" s="55">
        <v>2.0339999999999998</v>
      </c>
      <c r="K33" s="55">
        <v>1.962</v>
      </c>
      <c r="L33" s="55">
        <v>2.0699999999999998</v>
      </c>
      <c r="M33" s="55">
        <v>81.570999999999998</v>
      </c>
      <c r="N33" s="56">
        <v>0.13819999999999999</v>
      </c>
      <c r="O33" s="56">
        <v>0.15379999999999999</v>
      </c>
      <c r="P33" s="56">
        <v>7.7299999999999994E-2</v>
      </c>
      <c r="Q33" s="56">
        <v>0.1507</v>
      </c>
      <c r="R33" s="56">
        <v>0.15160000000000001</v>
      </c>
    </row>
    <row r="34" spans="1:18" ht="12" customHeight="1" x14ac:dyDescent="0.25">
      <c r="A34" s="54">
        <v>3</v>
      </c>
      <c r="B34" s="55">
        <v>0.184</v>
      </c>
      <c r="C34" s="55">
        <v>8.44</v>
      </c>
      <c r="D34" s="55">
        <v>8.8119999999999994</v>
      </c>
      <c r="E34" s="55">
        <v>0.14299999999999999</v>
      </c>
      <c r="F34" s="55">
        <v>57.359000000000002</v>
      </c>
      <c r="G34" s="55">
        <v>70.513999999999996</v>
      </c>
      <c r="H34" s="55">
        <v>57.216000000000001</v>
      </c>
      <c r="I34" s="55">
        <v>2.0259999999999998</v>
      </c>
      <c r="J34" s="55">
        <v>2.032</v>
      </c>
      <c r="K34" s="55">
        <v>1.9830000000000001</v>
      </c>
      <c r="L34" s="55">
        <v>2.016</v>
      </c>
      <c r="M34" s="55">
        <v>81.471000000000004</v>
      </c>
      <c r="N34" s="56">
        <v>0.14449999999999999</v>
      </c>
      <c r="O34" s="56">
        <v>0.1474</v>
      </c>
      <c r="P34" s="56">
        <v>7.6600000000000001E-2</v>
      </c>
      <c r="Q34" s="56">
        <v>0.14760000000000001</v>
      </c>
      <c r="R34" s="56">
        <v>0.14779999999999999</v>
      </c>
    </row>
    <row r="35" spans="1:18" ht="12" customHeight="1" x14ac:dyDescent="0.25">
      <c r="A35" s="54">
        <v>4</v>
      </c>
      <c r="B35" s="55">
        <v>0.17</v>
      </c>
      <c r="C35" s="55">
        <v>8.4339999999999993</v>
      </c>
      <c r="D35" s="55">
        <v>8.8019999999999996</v>
      </c>
      <c r="E35" s="55">
        <v>0.15</v>
      </c>
      <c r="F35" s="55">
        <v>57.372999999999998</v>
      </c>
      <c r="G35" s="55">
        <v>70.531000000000006</v>
      </c>
      <c r="H35" s="55">
        <v>57.222999999999999</v>
      </c>
      <c r="I35" s="55">
        <v>1.9950000000000001</v>
      </c>
      <c r="J35" s="55">
        <v>2.0219999999999998</v>
      </c>
      <c r="K35" s="55">
        <v>1.9950000000000001</v>
      </c>
      <c r="L35" s="55">
        <v>2.069</v>
      </c>
      <c r="M35" s="55">
        <v>81.48</v>
      </c>
      <c r="N35" s="56">
        <v>0.1371</v>
      </c>
      <c r="O35" s="56">
        <v>0.1517</v>
      </c>
      <c r="P35" s="56">
        <v>7.7499999999999999E-2</v>
      </c>
      <c r="Q35" s="56">
        <v>0.14799999999999999</v>
      </c>
      <c r="R35" s="56">
        <v>0.14860000000000001</v>
      </c>
    </row>
    <row r="36" spans="1:18" ht="12" customHeight="1" x14ac:dyDescent="0.25">
      <c r="A36" s="54">
        <v>5</v>
      </c>
      <c r="B36" s="55">
        <v>0.16900000000000001</v>
      </c>
      <c r="C36" s="55">
        <v>8.4380000000000006</v>
      </c>
      <c r="D36" s="55">
        <v>8.8079999999999998</v>
      </c>
      <c r="E36" s="55">
        <v>0.152</v>
      </c>
      <c r="F36" s="55">
        <v>57.378</v>
      </c>
      <c r="G36" s="55">
        <v>70.537999999999997</v>
      </c>
      <c r="H36" s="55">
        <v>57.225999999999999</v>
      </c>
      <c r="I36" s="55">
        <v>2.0009999999999999</v>
      </c>
      <c r="J36" s="55">
        <v>2.0350000000000001</v>
      </c>
      <c r="K36" s="55">
        <v>1.976</v>
      </c>
      <c r="L36" s="55">
        <v>2.048</v>
      </c>
      <c r="M36" s="55">
        <v>81.468000000000004</v>
      </c>
      <c r="N36" s="56">
        <v>0.1444</v>
      </c>
      <c r="O36" s="56">
        <v>0.14660000000000001</v>
      </c>
      <c r="P36" s="56">
        <v>7.7700000000000005E-2</v>
      </c>
      <c r="Q36" s="56">
        <v>0.14879999999999999</v>
      </c>
      <c r="R36" s="56">
        <v>0.1517</v>
      </c>
    </row>
    <row r="37" spans="1:18" ht="12" customHeight="1" x14ac:dyDescent="0.25">
      <c r="A37" s="54">
        <v>6</v>
      </c>
      <c r="B37" s="55">
        <v>0.158</v>
      </c>
      <c r="C37" s="55">
        <v>8.4529999999999994</v>
      </c>
      <c r="D37" s="55">
        <v>8.7799999999999994</v>
      </c>
      <c r="E37" s="55">
        <v>0.14000000000000001</v>
      </c>
      <c r="F37" s="55">
        <v>57.372999999999998</v>
      </c>
      <c r="G37" s="55">
        <v>70.519000000000005</v>
      </c>
      <c r="H37" s="55">
        <v>57.232999999999997</v>
      </c>
      <c r="I37" s="55">
        <v>2.0209999999999999</v>
      </c>
      <c r="J37" s="55">
        <v>2.0609999999999999</v>
      </c>
      <c r="K37" s="55">
        <v>1.9910000000000001</v>
      </c>
      <c r="L37" s="55">
        <v>2.0609999999999999</v>
      </c>
      <c r="M37" s="55">
        <v>81.611000000000004</v>
      </c>
      <c r="N37" s="56">
        <v>0.1449</v>
      </c>
      <c r="O37" s="56">
        <v>0.14729999999999999</v>
      </c>
      <c r="P37" s="56">
        <v>7.6899999999999996E-2</v>
      </c>
      <c r="Q37" s="56">
        <v>0.15190000000000001</v>
      </c>
      <c r="R37" s="56">
        <v>0.1492</v>
      </c>
    </row>
    <row r="38" spans="1:18" ht="12" customHeight="1" x14ac:dyDescent="0.25">
      <c r="A38" s="54">
        <v>7</v>
      </c>
      <c r="B38" s="55">
        <v>0.16800000000000001</v>
      </c>
      <c r="C38" s="55">
        <v>8.4410000000000007</v>
      </c>
      <c r="D38" s="55">
        <v>8.7929999999999993</v>
      </c>
      <c r="E38" s="55">
        <v>0.14399999999999999</v>
      </c>
      <c r="F38" s="55">
        <v>57.372999999999998</v>
      </c>
      <c r="G38" s="55">
        <v>70.525999999999996</v>
      </c>
      <c r="H38" s="55">
        <v>57.228999999999999</v>
      </c>
      <c r="I38" s="55">
        <v>2.0059999999999998</v>
      </c>
      <c r="J38" s="55">
        <v>2.0390000000000001</v>
      </c>
      <c r="K38" s="55">
        <v>2.0070000000000001</v>
      </c>
      <c r="L38" s="55">
        <v>2.0550000000000002</v>
      </c>
      <c r="M38" s="55">
        <v>81.602000000000004</v>
      </c>
      <c r="N38" s="56">
        <v>0.14510000000000001</v>
      </c>
      <c r="O38" s="56">
        <v>0.1484</v>
      </c>
      <c r="P38" s="56">
        <v>7.7200000000000005E-2</v>
      </c>
      <c r="Q38" s="56">
        <v>0.1522</v>
      </c>
      <c r="R38" s="56">
        <v>0.14660000000000001</v>
      </c>
    </row>
    <row r="39" spans="1:18" ht="12" customHeight="1" x14ac:dyDescent="0.25">
      <c r="A39" s="54">
        <v>8</v>
      </c>
      <c r="B39" s="55">
        <v>0.158</v>
      </c>
      <c r="C39" s="55">
        <v>8.4540000000000006</v>
      </c>
      <c r="D39" s="55">
        <v>8.7850000000000001</v>
      </c>
      <c r="E39" s="55">
        <v>0.13700000000000001</v>
      </c>
      <c r="F39" s="55">
        <v>57.360999999999997</v>
      </c>
      <c r="G39" s="55">
        <v>70.516999999999996</v>
      </c>
      <c r="H39" s="55">
        <v>57.222999999999999</v>
      </c>
      <c r="I39" s="55">
        <v>1.9950000000000001</v>
      </c>
      <c r="J39" s="55">
        <v>2.0289999999999999</v>
      </c>
      <c r="K39" s="55">
        <v>1.9830000000000001</v>
      </c>
      <c r="L39" s="55">
        <v>2.0489999999999999</v>
      </c>
      <c r="M39" s="55">
        <v>81.492000000000004</v>
      </c>
      <c r="N39" s="56">
        <v>0.14249999999999999</v>
      </c>
      <c r="O39" s="56">
        <v>0.15129999999999999</v>
      </c>
      <c r="P39" s="56">
        <v>7.6999999999999999E-2</v>
      </c>
      <c r="Q39" s="56">
        <v>0.14630000000000001</v>
      </c>
      <c r="R39" s="56">
        <v>0.1484</v>
      </c>
    </row>
    <row r="40" spans="1:18" ht="12" customHeight="1" x14ac:dyDescent="0.25">
      <c r="A40" s="54">
        <v>9</v>
      </c>
      <c r="B40" s="55">
        <v>0.16500000000000001</v>
      </c>
      <c r="C40" s="55">
        <v>8.4510000000000005</v>
      </c>
      <c r="D40" s="55">
        <v>8.7810000000000006</v>
      </c>
      <c r="E40" s="55">
        <v>0.13700000000000001</v>
      </c>
      <c r="F40" s="55">
        <v>57.351999999999997</v>
      </c>
      <c r="G40" s="55">
        <v>70.519000000000005</v>
      </c>
      <c r="H40" s="55">
        <v>57.215000000000003</v>
      </c>
      <c r="I40" s="55">
        <v>1.9990000000000001</v>
      </c>
      <c r="J40" s="55">
        <v>2.0249999999999999</v>
      </c>
      <c r="K40" s="55">
        <v>1.9930000000000001</v>
      </c>
      <c r="L40" s="55">
        <v>2.048</v>
      </c>
      <c r="M40" s="55">
        <v>81.617000000000004</v>
      </c>
      <c r="N40" s="56">
        <v>0.14319999999999999</v>
      </c>
      <c r="O40" s="56">
        <v>0.15340000000000001</v>
      </c>
      <c r="P40" s="56">
        <v>7.7100000000000002E-2</v>
      </c>
      <c r="Q40" s="56">
        <v>0.15090000000000001</v>
      </c>
      <c r="R40" s="56">
        <v>0.15190000000000001</v>
      </c>
    </row>
    <row r="41" spans="1:18" ht="12" customHeight="1" x14ac:dyDescent="0.25">
      <c r="A41" s="54">
        <v>10</v>
      </c>
      <c r="B41" s="55">
        <v>0.18099999999999999</v>
      </c>
      <c r="C41" s="55">
        <v>8.4489999999999998</v>
      </c>
      <c r="D41" s="55">
        <v>8.7949999999999999</v>
      </c>
      <c r="E41" s="55">
        <v>0.14799999999999999</v>
      </c>
      <c r="F41" s="55">
        <v>57.368000000000002</v>
      </c>
      <c r="G41" s="55">
        <v>70.534999999999997</v>
      </c>
      <c r="H41" s="55">
        <v>57.22</v>
      </c>
      <c r="I41" s="55">
        <v>2.0099999999999998</v>
      </c>
      <c r="J41" s="55">
        <v>2.0099999999999998</v>
      </c>
      <c r="K41" s="55">
        <v>1.974</v>
      </c>
      <c r="L41" s="55">
        <v>2.0609999999999999</v>
      </c>
      <c r="M41" s="55">
        <v>81.521000000000001</v>
      </c>
      <c r="N41" s="56">
        <v>0.13700000000000001</v>
      </c>
      <c r="O41" s="56">
        <v>0.1497</v>
      </c>
      <c r="P41" s="56">
        <v>7.6799999999999993E-2</v>
      </c>
      <c r="Q41" s="56">
        <v>0.14699999999999999</v>
      </c>
      <c r="R41" s="56">
        <v>0.14990000000000001</v>
      </c>
    </row>
    <row r="42" spans="1:18" ht="12" customHeight="1" x14ac:dyDescent="0.25">
      <c r="A42" s="54">
        <v>11</v>
      </c>
      <c r="B42" s="55">
        <v>0.183</v>
      </c>
      <c r="C42" s="55">
        <v>8.4499999999999993</v>
      </c>
      <c r="D42" s="55">
        <v>8.7910000000000004</v>
      </c>
      <c r="E42" s="55">
        <v>0.14299999999999999</v>
      </c>
      <c r="F42" s="55">
        <v>57.353000000000002</v>
      </c>
      <c r="G42" s="55">
        <v>70.527000000000001</v>
      </c>
      <c r="H42" s="55">
        <v>57.21</v>
      </c>
      <c r="I42" s="55">
        <v>1.996</v>
      </c>
      <c r="J42" s="55">
        <v>2.0379999999999998</v>
      </c>
      <c r="K42" s="55">
        <v>1.9990000000000001</v>
      </c>
      <c r="L42" s="55">
        <v>2.0459999999999998</v>
      </c>
      <c r="M42" s="55">
        <v>81.537000000000006</v>
      </c>
      <c r="N42" s="56">
        <v>0.13589999999999999</v>
      </c>
      <c r="O42" s="56">
        <v>0.1497</v>
      </c>
      <c r="P42" s="56">
        <v>7.6799999999999993E-2</v>
      </c>
      <c r="Q42" s="56">
        <v>0.15079999999999999</v>
      </c>
      <c r="R42" s="56">
        <v>0.1489</v>
      </c>
    </row>
    <row r="43" spans="1:18" ht="12" customHeight="1" x14ac:dyDescent="0.25">
      <c r="A43" s="54">
        <v>12</v>
      </c>
      <c r="B43" s="55">
        <v>0.19600000000000001</v>
      </c>
      <c r="C43" s="55">
        <v>8.4450000000000003</v>
      </c>
      <c r="D43" s="55">
        <v>8.7880000000000003</v>
      </c>
      <c r="E43" s="55">
        <v>0.13500000000000001</v>
      </c>
      <c r="F43" s="55">
        <v>57.356000000000002</v>
      </c>
      <c r="G43" s="55">
        <v>70.513999999999996</v>
      </c>
      <c r="H43" s="55">
        <v>57.220999999999997</v>
      </c>
      <c r="I43" s="55">
        <v>2.0209999999999999</v>
      </c>
      <c r="J43" s="55">
        <v>2.0379999999999998</v>
      </c>
      <c r="K43" s="55">
        <v>2.0009999999999999</v>
      </c>
      <c r="L43" s="55">
        <v>2.0760000000000001</v>
      </c>
      <c r="M43" s="55">
        <v>81.546999999999997</v>
      </c>
      <c r="N43" s="56">
        <v>0.14149999999999999</v>
      </c>
      <c r="O43" s="56">
        <v>0.1512</v>
      </c>
      <c r="P43" s="56">
        <v>7.6700000000000004E-2</v>
      </c>
      <c r="Q43" s="56">
        <v>0.15179999999999999</v>
      </c>
      <c r="R43" s="56">
        <v>0.1522</v>
      </c>
    </row>
    <row r="44" spans="1:18" ht="12" customHeight="1" x14ac:dyDescent="0.25">
      <c r="A44" s="54">
        <v>13</v>
      </c>
      <c r="B44" s="55">
        <v>0.20599999999999999</v>
      </c>
      <c r="C44" s="55">
        <v>8.4420000000000002</v>
      </c>
      <c r="D44" s="55">
        <v>8.7919999999999998</v>
      </c>
      <c r="E44" s="55">
        <v>0.14099999999999999</v>
      </c>
      <c r="F44" s="55">
        <v>57.353999999999999</v>
      </c>
      <c r="G44" s="55">
        <v>70.515000000000001</v>
      </c>
      <c r="H44" s="55">
        <v>57.213000000000001</v>
      </c>
      <c r="I44" s="55">
        <v>2.0110000000000001</v>
      </c>
      <c r="J44" s="55">
        <v>2.0339999999999998</v>
      </c>
      <c r="K44" s="55">
        <v>1.99</v>
      </c>
      <c r="L44" s="55">
        <v>2.0419999999999998</v>
      </c>
      <c r="M44" s="55">
        <v>81.543999999999997</v>
      </c>
      <c r="N44" s="56">
        <v>0.13700000000000001</v>
      </c>
      <c r="O44" s="56">
        <v>0.15340000000000001</v>
      </c>
      <c r="P44" s="56">
        <v>7.6899999999999996E-2</v>
      </c>
      <c r="Q44" s="56">
        <v>0.15290000000000001</v>
      </c>
      <c r="R44" s="56">
        <v>0.14910000000000001</v>
      </c>
    </row>
    <row r="45" spans="1:18" ht="12" customHeight="1" x14ac:dyDescent="0.25">
      <c r="A45" s="54">
        <v>14</v>
      </c>
      <c r="B45" s="55">
        <v>0.21199999999999999</v>
      </c>
      <c r="C45" s="55">
        <v>8.4359999999999999</v>
      </c>
      <c r="D45" s="55">
        <v>8.7870000000000008</v>
      </c>
      <c r="E45" s="55">
        <v>0.13500000000000001</v>
      </c>
      <c r="F45" s="55">
        <v>57.35</v>
      </c>
      <c r="G45" s="55">
        <v>70.522000000000006</v>
      </c>
      <c r="H45" s="55">
        <v>57.215000000000003</v>
      </c>
      <c r="I45" s="55">
        <v>2.02</v>
      </c>
      <c r="J45" s="55">
        <v>2.0049999999999999</v>
      </c>
      <c r="K45" s="55">
        <v>2.0150000000000001</v>
      </c>
      <c r="L45" s="55">
        <v>2.0270000000000001</v>
      </c>
      <c r="M45" s="55">
        <v>81.489999999999995</v>
      </c>
      <c r="N45" s="56">
        <v>0.14230000000000001</v>
      </c>
      <c r="O45" s="56">
        <v>0.1477</v>
      </c>
      <c r="P45" s="56">
        <v>7.7499999999999999E-2</v>
      </c>
      <c r="Q45" s="56">
        <v>0.14649999999999999</v>
      </c>
      <c r="R45" s="56">
        <v>0.14860000000000001</v>
      </c>
    </row>
    <row r="46" spans="1:18" ht="12" customHeight="1" x14ac:dyDescent="0.25">
      <c r="A46" s="54">
        <v>15</v>
      </c>
      <c r="B46" s="55">
        <v>0.17</v>
      </c>
      <c r="C46" s="55">
        <v>8.4480000000000004</v>
      </c>
      <c r="D46" s="55">
        <v>8.7970000000000006</v>
      </c>
      <c r="E46" s="55">
        <v>0.128</v>
      </c>
      <c r="F46" s="55">
        <v>57.350999999999999</v>
      </c>
      <c r="G46" s="55">
        <v>70.522000000000006</v>
      </c>
      <c r="H46" s="55">
        <v>57.222999999999999</v>
      </c>
      <c r="I46" s="55">
        <v>2.016</v>
      </c>
      <c r="J46" s="55">
        <v>2.0609999999999999</v>
      </c>
      <c r="K46" s="55">
        <v>1.9910000000000001</v>
      </c>
      <c r="L46" s="55">
        <v>2.0369999999999999</v>
      </c>
      <c r="M46" s="55">
        <v>81.582999999999998</v>
      </c>
      <c r="N46" s="56">
        <v>0.14169999999999999</v>
      </c>
      <c r="O46" s="56">
        <v>0.1532</v>
      </c>
      <c r="P46" s="56">
        <v>7.7600000000000002E-2</v>
      </c>
      <c r="Q46" s="56">
        <v>0.14849999999999999</v>
      </c>
      <c r="R46" s="56">
        <v>0.14630000000000001</v>
      </c>
    </row>
    <row r="47" spans="1:18" ht="12" customHeight="1" x14ac:dyDescent="0.25">
      <c r="A47" s="54">
        <v>16</v>
      </c>
      <c r="B47" s="55">
        <v>0.16300000000000001</v>
      </c>
      <c r="C47" s="55">
        <v>8.4570000000000007</v>
      </c>
      <c r="D47" s="55">
        <v>8.7810000000000006</v>
      </c>
      <c r="E47" s="55">
        <v>0.122</v>
      </c>
      <c r="F47" s="55">
        <v>57.344999999999999</v>
      </c>
      <c r="G47" s="55">
        <v>70.512</v>
      </c>
      <c r="H47" s="55">
        <v>57.222999999999999</v>
      </c>
      <c r="I47" s="55">
        <v>2.0209999999999999</v>
      </c>
      <c r="J47" s="55">
        <v>2.0249999999999999</v>
      </c>
      <c r="K47" s="55">
        <v>1.998</v>
      </c>
      <c r="L47" s="55">
        <v>2.0350000000000001</v>
      </c>
      <c r="M47" s="55">
        <v>81.599999999999994</v>
      </c>
      <c r="N47" s="56">
        <v>0.14399999999999999</v>
      </c>
      <c r="O47" s="56">
        <v>0.15040000000000001</v>
      </c>
      <c r="P47" s="56">
        <v>7.7200000000000005E-2</v>
      </c>
      <c r="Q47" s="56">
        <v>0.14599999999999999</v>
      </c>
      <c r="R47" s="56">
        <v>0.1462</v>
      </c>
    </row>
    <row r="48" spans="1:18" ht="12" customHeight="1" x14ac:dyDescent="0.25">
      <c r="A48" s="54">
        <v>17</v>
      </c>
      <c r="B48" s="55">
        <v>0.17399999999999999</v>
      </c>
      <c r="C48" s="55">
        <v>8.4510000000000005</v>
      </c>
      <c r="D48" s="55">
        <v>8.7769999999999992</v>
      </c>
      <c r="E48" s="55">
        <v>0.114</v>
      </c>
      <c r="F48" s="55">
        <v>57.332000000000001</v>
      </c>
      <c r="G48" s="55">
        <v>70.515000000000001</v>
      </c>
      <c r="H48" s="55">
        <v>57.219000000000001</v>
      </c>
      <c r="I48" s="55">
        <v>2.0070000000000001</v>
      </c>
      <c r="J48" s="55">
        <v>2.0379999999999998</v>
      </c>
      <c r="K48" s="55">
        <v>1.9970000000000001</v>
      </c>
      <c r="L48" s="55">
        <v>2.08</v>
      </c>
      <c r="M48" s="55">
        <v>81.52</v>
      </c>
      <c r="N48" s="56">
        <v>0.1384</v>
      </c>
      <c r="O48" s="56">
        <v>0.14729999999999999</v>
      </c>
      <c r="P48" s="56">
        <v>7.7700000000000005E-2</v>
      </c>
      <c r="Q48" s="56">
        <v>0.151</v>
      </c>
      <c r="R48" s="56">
        <v>0.14530000000000001</v>
      </c>
    </row>
    <row r="49" spans="1:18" ht="12" customHeight="1" x14ac:dyDescent="0.25">
      <c r="A49" s="54">
        <v>18</v>
      </c>
      <c r="B49" s="55">
        <v>0.191</v>
      </c>
      <c r="C49" s="55">
        <v>8.4469999999999992</v>
      </c>
      <c r="D49" s="55">
        <v>8.7880000000000003</v>
      </c>
      <c r="E49" s="55">
        <v>0.13300000000000001</v>
      </c>
      <c r="F49" s="55">
        <v>57.351999999999997</v>
      </c>
      <c r="G49" s="55">
        <v>70.528999999999996</v>
      </c>
      <c r="H49" s="55">
        <v>57.219000000000001</v>
      </c>
      <c r="I49" s="55">
        <v>2.012</v>
      </c>
      <c r="J49" s="55">
        <v>2.0099999999999998</v>
      </c>
      <c r="K49" s="55">
        <v>1.9930000000000001</v>
      </c>
      <c r="L49" s="55">
        <v>1.982</v>
      </c>
      <c r="M49" s="55">
        <v>81.570999999999998</v>
      </c>
      <c r="N49" s="56">
        <v>0.1384</v>
      </c>
      <c r="O49" s="56">
        <v>0.15079999999999999</v>
      </c>
      <c r="P49" s="56">
        <v>7.6700000000000004E-2</v>
      </c>
      <c r="Q49" s="56">
        <v>0.1479</v>
      </c>
      <c r="R49" s="56">
        <v>0.14810000000000001</v>
      </c>
    </row>
    <row r="50" spans="1:18" ht="12" customHeight="1" x14ac:dyDescent="0.25">
      <c r="A50" s="54">
        <v>19</v>
      </c>
      <c r="B50" s="55">
        <v>0.20100000000000001</v>
      </c>
      <c r="C50" s="55">
        <v>8.4510000000000005</v>
      </c>
      <c r="D50" s="55">
        <v>8.7780000000000005</v>
      </c>
      <c r="E50" s="55">
        <v>0.13300000000000001</v>
      </c>
      <c r="F50" s="55">
        <v>57.341999999999999</v>
      </c>
      <c r="G50" s="55">
        <v>70.525000000000006</v>
      </c>
      <c r="H50" s="55">
        <v>57.209000000000003</v>
      </c>
      <c r="I50" s="55">
        <v>1.99</v>
      </c>
      <c r="J50" s="55">
        <v>2.0179999999999998</v>
      </c>
      <c r="K50" s="55">
        <v>2.0129999999999999</v>
      </c>
      <c r="L50" s="55">
        <v>2.0259999999999998</v>
      </c>
      <c r="M50" s="55">
        <v>81.471000000000004</v>
      </c>
      <c r="N50" s="56">
        <v>0.13880000000000001</v>
      </c>
      <c r="O50" s="56">
        <v>0.1492</v>
      </c>
      <c r="P50" s="56">
        <v>7.7399999999999997E-2</v>
      </c>
      <c r="Q50" s="56">
        <v>0.15140000000000001</v>
      </c>
      <c r="R50" s="56">
        <v>0.14829999999999999</v>
      </c>
    </row>
    <row r="51" spans="1:18" ht="12" customHeight="1" x14ac:dyDescent="0.25">
      <c r="A51" s="54">
        <v>20</v>
      </c>
      <c r="B51" s="55">
        <v>0.22900000000000001</v>
      </c>
      <c r="C51" s="55">
        <v>8.4429999999999996</v>
      </c>
      <c r="D51" s="55">
        <v>8.7899999999999991</v>
      </c>
      <c r="E51" s="55">
        <v>0.121</v>
      </c>
      <c r="F51" s="55">
        <v>57.335999999999999</v>
      </c>
      <c r="G51" s="55">
        <v>70.512</v>
      </c>
      <c r="H51" s="55">
        <v>57.215000000000003</v>
      </c>
      <c r="I51" s="55">
        <v>2.0089999999999999</v>
      </c>
      <c r="J51" s="55">
        <v>2.0219999999999998</v>
      </c>
      <c r="K51" s="55">
        <v>1.978</v>
      </c>
      <c r="L51" s="55">
        <v>2.044</v>
      </c>
      <c r="M51" s="55">
        <v>81.472999999999999</v>
      </c>
      <c r="N51" s="56">
        <v>0.14580000000000001</v>
      </c>
      <c r="O51" s="56">
        <v>0.14829999999999999</v>
      </c>
      <c r="P51" s="56">
        <v>7.6499999999999999E-2</v>
      </c>
      <c r="Q51" s="56">
        <v>0.1467</v>
      </c>
      <c r="R51" s="56">
        <v>0.15129999999999999</v>
      </c>
    </row>
    <row r="52" spans="1:18" ht="12" customHeight="1" x14ac:dyDescent="0.25">
      <c r="A52" s="54">
        <v>21</v>
      </c>
      <c r="B52" s="55">
        <v>0.23599999999999999</v>
      </c>
      <c r="C52" s="55">
        <v>8.4390000000000001</v>
      </c>
      <c r="D52" s="55">
        <v>8.8040000000000003</v>
      </c>
      <c r="E52" s="55">
        <v>0.13200000000000001</v>
      </c>
      <c r="F52" s="55">
        <v>57.34</v>
      </c>
      <c r="G52" s="55">
        <v>70.510000000000005</v>
      </c>
      <c r="H52" s="55">
        <v>57.207999999999998</v>
      </c>
      <c r="I52" s="55">
        <v>1.9930000000000001</v>
      </c>
      <c r="J52" s="55">
        <v>2.0110000000000001</v>
      </c>
      <c r="K52" s="55">
        <v>2.016</v>
      </c>
      <c r="L52" s="55">
        <v>2.0190000000000001</v>
      </c>
      <c r="M52" s="55">
        <v>81.459000000000003</v>
      </c>
      <c r="N52" s="56">
        <v>0.13569999999999999</v>
      </c>
      <c r="O52" s="56">
        <v>0.14899999999999999</v>
      </c>
      <c r="P52" s="56">
        <v>7.7600000000000002E-2</v>
      </c>
      <c r="Q52" s="56">
        <v>0.15060000000000001</v>
      </c>
      <c r="R52" s="56">
        <v>0.14710000000000001</v>
      </c>
    </row>
    <row r="53" spans="1:18" ht="12" customHeight="1" x14ac:dyDescent="0.25">
      <c r="A53" s="54">
        <v>22</v>
      </c>
      <c r="B53" s="55">
        <v>0.22500000000000001</v>
      </c>
      <c r="C53" s="55">
        <v>8.4390000000000001</v>
      </c>
      <c r="D53" s="55">
        <v>8.81</v>
      </c>
      <c r="E53" s="55">
        <v>0.13600000000000001</v>
      </c>
      <c r="F53" s="55">
        <v>57.338000000000001</v>
      </c>
      <c r="G53" s="55">
        <v>70.516000000000005</v>
      </c>
      <c r="H53" s="55">
        <v>57.201999999999998</v>
      </c>
      <c r="I53" s="55">
        <v>2.004</v>
      </c>
      <c r="J53" s="55">
        <v>2.0139999999999998</v>
      </c>
      <c r="K53" s="55">
        <v>1.988</v>
      </c>
      <c r="L53" s="55">
        <v>2.048</v>
      </c>
      <c r="M53" s="55">
        <v>81.543999999999997</v>
      </c>
      <c r="N53" s="56">
        <v>0.14510000000000001</v>
      </c>
      <c r="O53" s="56">
        <v>0.153</v>
      </c>
      <c r="P53" s="56">
        <v>7.6700000000000004E-2</v>
      </c>
      <c r="Q53" s="56">
        <v>0.14929999999999999</v>
      </c>
      <c r="R53" s="56">
        <v>0.15110000000000001</v>
      </c>
    </row>
    <row r="54" spans="1:18" ht="12" customHeight="1" x14ac:dyDescent="0.25">
      <c r="A54" s="54">
        <v>23</v>
      </c>
      <c r="B54" s="55">
        <v>0.214</v>
      </c>
      <c r="C54" s="55">
        <v>8.4350000000000005</v>
      </c>
      <c r="D54" s="55">
        <v>8.8000000000000007</v>
      </c>
      <c r="E54" s="55">
        <v>0.126</v>
      </c>
      <c r="F54" s="55">
        <v>57.34</v>
      </c>
      <c r="G54" s="55">
        <v>70.509</v>
      </c>
      <c r="H54" s="55">
        <v>57.213999999999999</v>
      </c>
      <c r="I54" s="55">
        <v>2.0190000000000001</v>
      </c>
      <c r="J54" s="55">
        <v>2.0209999999999999</v>
      </c>
      <c r="K54" s="55">
        <v>1.9730000000000001</v>
      </c>
      <c r="L54" s="55">
        <v>2.0059999999999998</v>
      </c>
      <c r="M54" s="55">
        <v>81.602000000000004</v>
      </c>
      <c r="N54" s="56">
        <v>0.1426</v>
      </c>
      <c r="O54" s="56">
        <v>0.1492</v>
      </c>
      <c r="P54" s="56">
        <v>7.7200000000000005E-2</v>
      </c>
      <c r="Q54" s="56">
        <v>0.15060000000000001</v>
      </c>
      <c r="R54" s="56">
        <v>0.15079999999999999</v>
      </c>
    </row>
    <row r="55" spans="1:18" ht="12" customHeight="1" x14ac:dyDescent="0.25">
      <c r="A55" s="54">
        <v>24</v>
      </c>
      <c r="B55" s="55">
        <v>0.19500000000000001</v>
      </c>
      <c r="C55" s="55">
        <v>8.4469999999999992</v>
      </c>
      <c r="D55" s="55">
        <v>8.782</v>
      </c>
      <c r="E55" s="55">
        <v>0.127</v>
      </c>
      <c r="F55" s="55">
        <v>57.35</v>
      </c>
      <c r="G55" s="55">
        <v>70.507000000000005</v>
      </c>
      <c r="H55" s="55">
        <v>57.222999999999999</v>
      </c>
      <c r="I55" s="55">
        <v>2.0110000000000001</v>
      </c>
      <c r="J55" s="55">
        <v>2.02</v>
      </c>
      <c r="K55" s="55">
        <v>1.974</v>
      </c>
      <c r="L55" s="55">
        <v>2.024</v>
      </c>
      <c r="M55" s="55">
        <v>81.492000000000004</v>
      </c>
      <c r="N55" s="56">
        <v>0.14050000000000001</v>
      </c>
      <c r="O55" s="56">
        <v>0.1469</v>
      </c>
      <c r="P55" s="56">
        <v>7.6999999999999999E-2</v>
      </c>
      <c r="Q55" s="56">
        <v>0.1487</v>
      </c>
      <c r="R55" s="56">
        <v>0.15010000000000001</v>
      </c>
    </row>
    <row r="56" spans="1:18" ht="12" customHeight="1" x14ac:dyDescent="0.25">
      <c r="A56" s="54">
        <v>25</v>
      </c>
      <c r="B56" s="55">
        <v>0.192</v>
      </c>
      <c r="C56" s="55">
        <v>8.4429999999999996</v>
      </c>
      <c r="D56" s="55">
        <v>8.7840000000000007</v>
      </c>
      <c r="E56" s="55">
        <v>0.122</v>
      </c>
      <c r="F56" s="55">
        <v>57.351999999999997</v>
      </c>
      <c r="G56" s="55">
        <v>70.510999999999996</v>
      </c>
      <c r="H56" s="55">
        <v>57.23</v>
      </c>
      <c r="I56" s="55">
        <v>2.012</v>
      </c>
      <c r="J56" s="55">
        <v>2.0409999999999999</v>
      </c>
      <c r="K56" s="55">
        <v>1.9870000000000001</v>
      </c>
      <c r="L56" s="55">
        <v>2.0430000000000001</v>
      </c>
      <c r="M56" s="55">
        <v>81.617000000000004</v>
      </c>
      <c r="N56" s="56">
        <v>0.1366</v>
      </c>
      <c r="O56" s="56">
        <v>0.1479</v>
      </c>
      <c r="P56" s="56">
        <v>7.7499999999999999E-2</v>
      </c>
      <c r="Q56" s="56">
        <v>0.15290000000000001</v>
      </c>
      <c r="R56" s="56">
        <v>0.14530000000000001</v>
      </c>
    </row>
    <row r="57" spans="1:18" ht="12" customHeight="1" x14ac:dyDescent="0.25">
      <c r="A57" s="54">
        <v>26</v>
      </c>
      <c r="B57" s="55">
        <v>0.191</v>
      </c>
      <c r="C57" s="55">
        <v>8.4469999999999992</v>
      </c>
      <c r="D57" s="55">
        <v>8.7910000000000004</v>
      </c>
      <c r="E57" s="55">
        <v>0.13100000000000001</v>
      </c>
      <c r="F57" s="55">
        <v>57.347999999999999</v>
      </c>
      <c r="G57" s="55">
        <v>70.510000000000005</v>
      </c>
      <c r="H57" s="55">
        <v>57.216000000000001</v>
      </c>
      <c r="I57" s="55">
        <v>2.0249999999999999</v>
      </c>
      <c r="J57" s="55">
        <v>2.0289999999999999</v>
      </c>
      <c r="K57" s="55">
        <v>1.9710000000000001</v>
      </c>
      <c r="L57" s="55">
        <v>2.0289999999999999</v>
      </c>
      <c r="M57" s="55">
        <v>81.552000000000007</v>
      </c>
      <c r="N57" s="56">
        <v>0.1449</v>
      </c>
      <c r="O57" s="56">
        <v>0.1502</v>
      </c>
      <c r="P57" s="56">
        <v>7.7700000000000005E-2</v>
      </c>
      <c r="Q57" s="56">
        <v>0.14860000000000001</v>
      </c>
      <c r="R57" s="56">
        <v>0.14990000000000001</v>
      </c>
    </row>
    <row r="58" spans="1:18" ht="12" customHeight="1" x14ac:dyDescent="0.25">
      <c r="A58" s="54">
        <v>27</v>
      </c>
      <c r="B58" s="55">
        <v>0.19500000000000001</v>
      </c>
      <c r="C58" s="55">
        <v>8.4390000000000001</v>
      </c>
      <c r="D58" s="55">
        <v>8.8019999999999996</v>
      </c>
      <c r="E58" s="55">
        <v>0.125</v>
      </c>
      <c r="F58" s="55">
        <v>57.347999999999999</v>
      </c>
      <c r="G58" s="55">
        <v>70.510999999999996</v>
      </c>
      <c r="H58" s="55">
        <v>57.222999999999999</v>
      </c>
      <c r="I58" s="55">
        <v>2.0499999999999998</v>
      </c>
      <c r="J58" s="55">
        <v>2.02</v>
      </c>
      <c r="K58" s="55">
        <v>1.962</v>
      </c>
      <c r="L58" s="55">
        <v>2.0630000000000002</v>
      </c>
      <c r="M58" s="55">
        <v>81.602000000000004</v>
      </c>
      <c r="N58" s="56">
        <v>0.14419999999999999</v>
      </c>
      <c r="O58" s="56">
        <v>0.1522</v>
      </c>
      <c r="P58" s="56">
        <v>7.7399999999999997E-2</v>
      </c>
      <c r="Q58" s="56">
        <v>0.14990000000000001</v>
      </c>
      <c r="R58" s="56">
        <v>0.1454</v>
      </c>
    </row>
    <row r="59" spans="1:18" ht="12" customHeight="1" x14ac:dyDescent="0.25">
      <c r="A59" s="54">
        <v>28</v>
      </c>
      <c r="B59" s="55">
        <v>0.186</v>
      </c>
      <c r="C59" s="55">
        <v>8.452</v>
      </c>
      <c r="D59" s="55">
        <v>8.7929999999999993</v>
      </c>
      <c r="E59" s="55">
        <v>0.127</v>
      </c>
      <c r="F59" s="55">
        <v>57.350999999999999</v>
      </c>
      <c r="G59" s="55">
        <v>70.507000000000005</v>
      </c>
      <c r="H59" s="55">
        <v>57.223999999999997</v>
      </c>
      <c r="I59" s="55">
        <v>2.0179999999999998</v>
      </c>
      <c r="J59" s="55">
        <v>2.0190000000000001</v>
      </c>
      <c r="K59" s="55">
        <v>1.9950000000000001</v>
      </c>
      <c r="L59" s="55">
        <v>2.101</v>
      </c>
      <c r="M59" s="55">
        <v>81.492000000000004</v>
      </c>
      <c r="N59" s="56">
        <v>0.1414</v>
      </c>
      <c r="O59" s="56">
        <v>0.14760000000000001</v>
      </c>
      <c r="P59" s="56">
        <v>7.6999999999999999E-2</v>
      </c>
      <c r="Q59" s="56">
        <v>0.152</v>
      </c>
      <c r="R59" s="56">
        <v>0.14649999999999999</v>
      </c>
    </row>
    <row r="60" spans="1:18" ht="12" customHeight="1" x14ac:dyDescent="0.25">
      <c r="A60" s="54">
        <v>29</v>
      </c>
      <c r="B60" s="55">
        <v>0.182</v>
      </c>
      <c r="C60" s="55">
        <v>8.4390000000000001</v>
      </c>
      <c r="D60" s="55">
        <v>8.7959999999999994</v>
      </c>
      <c r="E60" s="55">
        <v>0.123</v>
      </c>
      <c r="F60" s="55">
        <v>57.348999999999997</v>
      </c>
      <c r="G60" s="55">
        <v>70.507000000000005</v>
      </c>
      <c r="H60" s="55">
        <v>57.226999999999997</v>
      </c>
      <c r="I60" s="55">
        <v>2.0049999999999999</v>
      </c>
      <c r="J60" s="55">
        <v>2.0070000000000001</v>
      </c>
      <c r="K60" s="55">
        <v>1.9890000000000001</v>
      </c>
      <c r="L60" s="55">
        <v>2.0699999999999998</v>
      </c>
      <c r="M60" s="55">
        <v>81.617000000000004</v>
      </c>
      <c r="N60" s="56">
        <v>0.1429</v>
      </c>
      <c r="O60" s="56">
        <v>0.1527</v>
      </c>
      <c r="P60" s="56">
        <v>7.7200000000000005E-2</v>
      </c>
      <c r="Q60" s="56">
        <v>0.14610000000000001</v>
      </c>
      <c r="R60" s="56">
        <v>0.14599999999999999</v>
      </c>
    </row>
    <row r="61" spans="1:18" ht="12" customHeight="1" x14ac:dyDescent="0.25">
      <c r="A61" s="54">
        <v>30</v>
      </c>
      <c r="B61" s="57">
        <v>0.18099999999999999</v>
      </c>
      <c r="C61" s="57">
        <v>8.4350000000000005</v>
      </c>
      <c r="D61" s="55">
        <v>8.7929999999999993</v>
      </c>
      <c r="E61" s="57">
        <v>0.13</v>
      </c>
      <c r="F61" s="57">
        <v>57.356000000000002</v>
      </c>
      <c r="G61" s="55">
        <v>70.510000000000005</v>
      </c>
      <c r="H61" s="55">
        <v>57.225999999999999</v>
      </c>
      <c r="I61" s="55">
        <v>2.0329999999999999</v>
      </c>
      <c r="J61" s="55">
        <v>2.02</v>
      </c>
      <c r="K61" s="55">
        <v>1.9590000000000001</v>
      </c>
      <c r="L61" s="55">
        <v>2.0390000000000001</v>
      </c>
      <c r="M61" s="55">
        <v>81.521000000000001</v>
      </c>
      <c r="N61" s="56">
        <v>0.14599999999999999</v>
      </c>
      <c r="O61" s="56">
        <v>0.14979999999999999</v>
      </c>
      <c r="P61" s="56">
        <v>7.6999999999999999E-2</v>
      </c>
      <c r="Q61" s="56">
        <v>0.1462</v>
      </c>
      <c r="R61" s="56">
        <v>0.15279999999999999</v>
      </c>
    </row>
    <row r="62" spans="1:18" ht="12" customHeight="1" x14ac:dyDescent="0.25">
      <c r="A62" s="54">
        <v>31</v>
      </c>
      <c r="B62" s="55">
        <v>0.17899999999999999</v>
      </c>
      <c r="C62" s="55">
        <v>8.4849999999999994</v>
      </c>
      <c r="D62" s="55">
        <v>8.7910000000000004</v>
      </c>
      <c r="E62" s="55">
        <v>0.13700000000000001</v>
      </c>
      <c r="F62" s="55">
        <v>57.359000000000002</v>
      </c>
      <c r="G62" s="55">
        <v>70.52</v>
      </c>
      <c r="H62" s="55">
        <v>57.222999999999999</v>
      </c>
      <c r="I62" s="55">
        <v>2.0150000000000001</v>
      </c>
      <c r="J62" s="55">
        <v>2.0129999999999999</v>
      </c>
      <c r="K62" s="55">
        <v>1.9810000000000001</v>
      </c>
      <c r="L62" s="55">
        <v>2.1419999999999999</v>
      </c>
      <c r="M62" s="55">
        <v>81.537000000000006</v>
      </c>
      <c r="N62" s="56">
        <v>0.1454</v>
      </c>
      <c r="O62" s="56">
        <v>0.15040000000000001</v>
      </c>
      <c r="P62" s="56">
        <v>7.7299999999999994E-2</v>
      </c>
      <c r="Q62" s="56">
        <v>0.1527</v>
      </c>
      <c r="R62" s="56">
        <v>0.153</v>
      </c>
    </row>
    <row r="63" spans="1:18" ht="12" customHeight="1" x14ac:dyDescent="0.25">
      <c r="A63" s="54">
        <v>32</v>
      </c>
      <c r="B63" s="55">
        <v>0.19400000000000001</v>
      </c>
      <c r="C63" s="55">
        <v>8.4350000000000005</v>
      </c>
      <c r="D63" s="55">
        <v>8.8119999999999994</v>
      </c>
      <c r="E63" s="55">
        <v>0.14399999999999999</v>
      </c>
      <c r="F63" s="55">
        <v>57.356999999999999</v>
      </c>
      <c r="G63" s="55">
        <v>70.515000000000001</v>
      </c>
      <c r="H63" s="55">
        <v>57.213000000000001</v>
      </c>
      <c r="I63" s="55">
        <v>2.016</v>
      </c>
      <c r="J63" s="55">
        <v>2.0270000000000001</v>
      </c>
      <c r="K63" s="55">
        <v>1.972</v>
      </c>
      <c r="L63" s="55">
        <v>2.0459999999999998</v>
      </c>
      <c r="M63" s="55">
        <v>81.471000000000004</v>
      </c>
      <c r="N63" s="56">
        <v>0.1353</v>
      </c>
      <c r="O63" s="56">
        <v>0.1497</v>
      </c>
      <c r="P63" s="56">
        <v>7.7200000000000005E-2</v>
      </c>
      <c r="Q63" s="56">
        <v>0.1479</v>
      </c>
      <c r="R63" s="56">
        <v>0.15040000000000001</v>
      </c>
    </row>
  </sheetData>
  <mergeCells count="2">
    <mergeCell ref="B2:D2"/>
    <mergeCell ref="K3:L3"/>
  </mergeCells>
  <phoneticPr fontId="3" type="noConversion"/>
  <conditionalFormatting sqref="A4">
    <cfRule type="expression" dxfId="22" priority="23">
      <formula>COUNTA($4:$4)&lt;&gt;1</formula>
    </cfRule>
  </conditionalFormatting>
  <conditionalFormatting sqref="B61:C61">
    <cfRule type="cellIs" dxfId="21" priority="19" stopIfTrue="1" operator="greaterThan">
      <formula>B$20</formula>
    </cfRule>
    <cfRule type="cellIs" dxfId="20" priority="20" stopIfTrue="1" operator="lessThan">
      <formula>B$21</formula>
    </cfRule>
  </conditionalFormatting>
  <conditionalFormatting sqref="B62:C62 E62:F62">
    <cfRule type="cellIs" dxfId="19" priority="8" stopIfTrue="1" operator="greaterThan">
      <formula>B$20</formula>
    </cfRule>
    <cfRule type="cellIs" dxfId="18" priority="9" stopIfTrue="1" operator="lessThan">
      <formula>B$21</formula>
    </cfRule>
  </conditionalFormatting>
  <conditionalFormatting sqref="B63:F63">
    <cfRule type="cellIs" dxfId="17" priority="10" stopIfTrue="1" operator="greaterThan">
      <formula>B$20</formula>
    </cfRule>
    <cfRule type="cellIs" dxfId="16" priority="11" stopIfTrue="1" operator="lessThan">
      <formula>B$21</formula>
    </cfRule>
  </conditionalFormatting>
  <conditionalFormatting sqref="B32:G41">
    <cfRule type="cellIs" dxfId="15" priority="12" stopIfTrue="1" operator="greaterThan">
      <formula>B$20</formula>
    </cfRule>
    <cfRule type="cellIs" dxfId="14" priority="13" stopIfTrue="1" operator="lessThan">
      <formula>B$21</formula>
    </cfRule>
  </conditionalFormatting>
  <conditionalFormatting sqref="B4:R4">
    <cfRule type="expression" dxfId="13" priority="18">
      <formula>B$4&lt;&gt;""</formula>
    </cfRule>
  </conditionalFormatting>
  <conditionalFormatting sqref="B26:R29">
    <cfRule type="cellIs" dxfId="12" priority="14" stopIfTrue="1" operator="greaterThanOrEqual">
      <formula>1.67</formula>
    </cfRule>
    <cfRule type="expression" dxfId="11" priority="15">
      <formula>AND(FIND("CPK",B$5)&gt;0,B26&lt;1.67,B26&gt;=1.33)</formula>
    </cfRule>
    <cfRule type="cellIs" dxfId="10" priority="16" operator="greaterThanOrEqual">
      <formula>1.33</formula>
    </cfRule>
    <cfRule type="cellIs" dxfId="9" priority="17" stopIfTrue="1" operator="lessThan">
      <formula>1.33</formula>
    </cfRule>
  </conditionalFormatting>
  <conditionalFormatting sqref="B32:R63">
    <cfRule type="cellIs" dxfId="8" priority="1" stopIfTrue="1" operator="between">
      <formula>B$20</formula>
      <formula>B$21</formula>
    </cfRule>
  </conditionalFormatting>
  <conditionalFormatting sqref="D61:D62">
    <cfRule type="cellIs" dxfId="7" priority="6" stopIfTrue="1" operator="greaterThan">
      <formula>D$20</formula>
    </cfRule>
    <cfRule type="cellIs" dxfId="6" priority="7" stopIfTrue="1" operator="lessThan">
      <formula>D$21</formula>
    </cfRule>
  </conditionalFormatting>
  <conditionalFormatting sqref="E61:F61">
    <cfRule type="cellIs" dxfId="5" priority="21" stopIfTrue="1" operator="greaterThan">
      <formula>E$20</formula>
    </cfRule>
    <cfRule type="cellIs" dxfId="4" priority="22" stopIfTrue="1" operator="lessThan">
      <formula>E$21</formula>
    </cfRule>
  </conditionalFormatting>
  <conditionalFormatting sqref="G42:G63">
    <cfRule type="cellIs" dxfId="3" priority="2" stopIfTrue="1" operator="greaterThan">
      <formula>G$20</formula>
    </cfRule>
    <cfRule type="cellIs" dxfId="2" priority="3" stopIfTrue="1" operator="lessThan">
      <formula>G$21</formula>
    </cfRule>
  </conditionalFormatting>
  <conditionalFormatting sqref="H32:R63 B42:F60">
    <cfRule type="cellIs" dxfId="1" priority="4" stopIfTrue="1" operator="greaterThan">
      <formula>B$20</formula>
    </cfRule>
    <cfRule type="cellIs" dxfId="0" priority="5" stopIfTrue="1" operator="lessThan">
      <formula>B$21</formula>
    </cfRule>
  </conditionalFormatting>
  <dataValidations count="4">
    <dataValidation type="custom" allowBlank="1" showInputMessage="1" showErrorMessage="1" error="-Dim No. already exists! You can input the Dim No. with different suffix. _x000a_-同样的尺寸编码已经存在，你可以在尺寸编码后加上不同后缀。 " sqref="B15:M15" xr:uid="{61581BF9-9D53-4456-AE68-42C7D5DC7B5A}">
      <formula1>COUNTIF($C$15:$CQ$15,B15)=1</formula1>
    </dataValidation>
    <dataValidation type="list" allowBlank="1" showInputMessage="1" showErrorMessage="1" sqref="B4:R4 B14:R14" xr:uid="{5A1A57FC-D709-4F82-8522-BD7D65CBB00D}">
      <formula1>#REF!</formula1>
    </dataValidation>
    <dataValidation type="custom" allowBlank="1" showInputMessage="1" showErrorMessage="1" error="-Dim No. already exists! You can input the Dim No. with different suffix. _x000a_-同样的尺寸编码已经存在，你可以在尺寸编码后加上不同后缀。 " sqref="P15:Q15" xr:uid="{9AFC6EB2-3C26-4AE3-ACA1-A0B002BD8533}">
      <formula1>COUNTIF($B$15:$AN$15,P15)=1</formula1>
    </dataValidation>
    <dataValidation type="custom" allowBlank="1" showInputMessage="1" showErrorMessage="1" error="-Dim No. already exists! You can input the Dim No. with different suffix. _x000a_-同样的尺寸编码已经存在，你可以在尺寸编码后加上不同后缀。 " sqref="R15 N15:O15" xr:uid="{09BC3222-A3CC-4382-9C01-35C13888C008}">
      <formula1>COUNTIF($C$15:$AZ$15,N15)=1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函敏 薛</cp:lastModifiedBy>
  <dcterms:created xsi:type="dcterms:W3CDTF">2015-06-05T18:19:34Z</dcterms:created>
  <dcterms:modified xsi:type="dcterms:W3CDTF">2025-03-19T03:29:30Z</dcterms:modified>
</cp:coreProperties>
</file>