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 showInkAnnotation="0"/>
  <mc:AlternateContent xmlns:mc="http://schemas.openxmlformats.org/markup-compatibility/2006">
    <mc:Choice Requires="x15">
      <x15ac:absPath xmlns:x15ac="http://schemas.microsoft.com/office/spreadsheetml/2010/11/ac" url="/Users/Zoeli/Desktop/校内/HZ/Dew-IT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L31" i="1"/>
  <c r="L33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M31" i="1"/>
  <c r="N31" i="1"/>
  <c r="N33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U33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U26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U20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U14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U8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N8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N14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N20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N26" i="1"/>
  <c r="L26" i="1"/>
  <c r="L20" i="1"/>
  <c r="L14" i="1"/>
  <c r="L8" i="1"/>
  <c r="S8" i="1"/>
  <c r="S14" i="1"/>
  <c r="S26" i="1"/>
  <c r="S20" i="1"/>
  <c r="S33" i="1"/>
  <c r="R33" i="1"/>
  <c r="R26" i="1"/>
  <c r="R20" i="1"/>
  <c r="R14" i="1"/>
  <c r="R8" i="1"/>
  <c r="K8" i="1"/>
  <c r="K14" i="1"/>
  <c r="K20" i="1"/>
  <c r="K33" i="1"/>
  <c r="K26" i="1"/>
</calcChain>
</file>

<file path=xl/sharedStrings.xml><?xml version="1.0" encoding="utf-8"?>
<sst xmlns="http://schemas.openxmlformats.org/spreadsheetml/2006/main" count="130" uniqueCount="31">
  <si>
    <t>Venlo</t>
  </si>
  <si>
    <t>Wolfsburg</t>
  </si>
  <si>
    <t>Prague</t>
  </si>
  <si>
    <t>Paris</t>
  </si>
  <si>
    <t>Saarbruecke</t>
  </si>
  <si>
    <t>Torino</t>
  </si>
  <si>
    <t>Genua</t>
  </si>
  <si>
    <t>Bilbao</t>
  </si>
  <si>
    <t>Munich</t>
  </si>
  <si>
    <t>Germesheim</t>
  </si>
  <si>
    <t>Tonnes/Year</t>
  </si>
  <si>
    <t>Weight/ Unit (kg)</t>
  </si>
  <si>
    <t>Product A</t>
  </si>
  <si>
    <t>Product B</t>
  </si>
  <si>
    <t>Product C</t>
  </si>
  <si>
    <t>Product D</t>
  </si>
  <si>
    <t>Total weight/destination</t>
  </si>
  <si>
    <t>Units/Destination</t>
  </si>
  <si>
    <t>Units/Pallet</t>
  </si>
  <si>
    <t>Pallets/Product</t>
  </si>
  <si>
    <t>Weight/ Unit (tonnes)</t>
  </si>
  <si>
    <t>Pallet Capacity (tonnes)</t>
  </si>
  <si>
    <t>Total</t>
  </si>
  <si>
    <t>Product A =</t>
  </si>
  <si>
    <t>Product B =</t>
  </si>
  <si>
    <t>Product C =</t>
  </si>
  <si>
    <t>Galvanized Coils</t>
  </si>
  <si>
    <t>Prdouct D =</t>
  </si>
  <si>
    <t>Ingot</t>
  </si>
  <si>
    <t>Cold rolled coils</t>
  </si>
  <si>
    <t>Hot rolled coils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</si>
</sst>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/>
      <bottom style="thin">
        <color rgb="FF50505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33"/>
  <sheetViews>
    <sheetView tabSelected="1" topLeftCell="H1" zoomScaleNormal="80" zoomScaleSheetLayoutView="100" workbookViewId="0">
      <selection activeCell="M31" sqref="A31:XFD33"/>
    </sheetView>
  </sheetViews>
  <sheetFormatPr baseColWidth="10" defaultColWidth="8.83203125" defaultRowHeight="15" x14ac:dyDescent="0.2"/>
  <cols>
    <col min="3" max="3" width="20.83203125" customWidth="1"/>
    <col min="4" max="4" width="14.5" customWidth="1"/>
    <col min="9" max="9" width="10.83203125" customWidth="1"/>
    <col min="10" max="10" width="15" customWidth="1"/>
    <col min="11" max="11" width="20.83203125" customWidth="1"/>
    <col min="12" max="12" width="15.1640625" customWidth="1"/>
    <col min="13" max="13" width="11.83203125" customWidth="1"/>
    <col min="14" max="14" width="16.1640625" customWidth="1"/>
    <col min="15" max="15" width="12.83203125" customWidth="1"/>
    <col min="16" max="16" width="12.5" customWidth="1"/>
    <col min="17" max="17" width="15" customWidth="1"/>
    <col min="18" max="18" width="20.83203125" customWidth="1"/>
    <col min="19" max="19" width="15.1640625" customWidth="1"/>
    <col min="20" max="20" width="11.6640625" customWidth="1"/>
    <col min="21" max="21" width="14.1640625" customWidth="1"/>
  </cols>
  <sheetData>
    <row r="3" spans="3:21" x14ac:dyDescent="0.2">
      <c r="D3" s="1" t="s">
        <v>10</v>
      </c>
      <c r="I3" s="1" t="s">
        <v>0</v>
      </c>
      <c r="J3" s="4" t="s">
        <v>20</v>
      </c>
      <c r="K3" s="3" t="s">
        <v>16</v>
      </c>
      <c r="L3" s="1" t="s">
        <v>17</v>
      </c>
      <c r="M3" s="1" t="s">
        <v>18</v>
      </c>
      <c r="N3" s="1" t="s">
        <v>19</v>
      </c>
      <c r="P3" s="1" t="s">
        <v>9</v>
      </c>
      <c r="Q3" s="4" t="s">
        <v>11</v>
      </c>
      <c r="R3" s="1" t="s">
        <v>16</v>
      </c>
      <c r="S3" s="1" t="s">
        <v>17</v>
      </c>
      <c r="T3" s="1" t="s">
        <v>18</v>
      </c>
      <c r="U3" s="1" t="s">
        <v>19</v>
      </c>
    </row>
    <row r="4" spans="3:21" x14ac:dyDescent="0.2">
      <c r="C4" s="1" t="s">
        <v>0</v>
      </c>
      <c r="D4" s="2">
        <v>30000</v>
      </c>
      <c r="I4" s="2" t="s">
        <v>12</v>
      </c>
      <c r="J4" s="4">
        <v>1.25</v>
      </c>
      <c r="K4" s="3">
        <f>0.2*D4</f>
        <v>6000</v>
      </c>
      <c r="L4" s="1">
        <f>K4/J4</f>
        <v>4800</v>
      </c>
      <c r="M4" s="1">
        <f>ROUNDDOWN((D16/J4),0)</f>
        <v>1</v>
      </c>
      <c r="N4" s="1">
        <f>L4/M4</f>
        <v>4800</v>
      </c>
      <c r="P4" s="2" t="s">
        <v>12</v>
      </c>
      <c r="Q4" s="4">
        <v>1.25</v>
      </c>
      <c r="R4" s="1">
        <f>0.25*D5</f>
        <v>7500</v>
      </c>
      <c r="S4" s="1">
        <f>R4/Q4</f>
        <v>6000</v>
      </c>
      <c r="T4" s="1">
        <f>ROUNDDOWN((D16/Q4),0)</f>
        <v>1</v>
      </c>
      <c r="U4" s="1">
        <f>S4/T4</f>
        <v>6000</v>
      </c>
    </row>
    <row r="5" spans="3:21" x14ac:dyDescent="0.2">
      <c r="C5" s="1" t="s">
        <v>9</v>
      </c>
      <c r="D5" s="1">
        <v>30000</v>
      </c>
      <c r="I5" s="1" t="s">
        <v>13</v>
      </c>
      <c r="J5" s="4">
        <v>1.25</v>
      </c>
      <c r="K5" s="3">
        <f>0.6*D4</f>
        <v>18000</v>
      </c>
      <c r="L5" s="1">
        <f>K5/J5</f>
        <v>14400</v>
      </c>
      <c r="M5" s="1">
        <f>ROUNDDOWN((D16/J5),0)</f>
        <v>1</v>
      </c>
      <c r="N5" s="1">
        <f>L5/M5</f>
        <v>14400</v>
      </c>
      <c r="P5" s="1" t="s">
        <v>13</v>
      </c>
      <c r="Q5" s="4">
        <v>1.25</v>
      </c>
      <c r="R5" s="1">
        <f>0.45*D5</f>
        <v>13500</v>
      </c>
      <c r="S5" s="1">
        <f>R5/Q5</f>
        <v>10800</v>
      </c>
      <c r="T5" s="1">
        <f>ROUNDDOWN((D16/Q5),0)</f>
        <v>1</v>
      </c>
      <c r="U5" s="1">
        <f>S5/T5</f>
        <v>10800</v>
      </c>
    </row>
    <row r="6" spans="3:21" x14ac:dyDescent="0.2">
      <c r="C6" s="1" t="s">
        <v>1</v>
      </c>
      <c r="D6" s="1">
        <v>60000</v>
      </c>
      <c r="I6" s="1" t="s">
        <v>14</v>
      </c>
      <c r="J6" s="4">
        <v>1.5</v>
      </c>
      <c r="K6" s="3">
        <f>0.1*D4</f>
        <v>3000</v>
      </c>
      <c r="L6" s="1">
        <f>K6/J6</f>
        <v>2000</v>
      </c>
      <c r="M6" s="1">
        <f>ROUNDDOWN((D16/J6),0)</f>
        <v>1</v>
      </c>
      <c r="N6" s="1">
        <f>L6/M6</f>
        <v>2000</v>
      </c>
      <c r="P6" s="1" t="s">
        <v>14</v>
      </c>
      <c r="Q6" s="4">
        <v>1.5</v>
      </c>
      <c r="R6" s="1">
        <f>0.2*D5</f>
        <v>6000</v>
      </c>
      <c r="S6" s="1">
        <f>R6/Q6</f>
        <v>4000</v>
      </c>
      <c r="T6" s="1">
        <f>ROUNDDOWN((D16/Q6),0)</f>
        <v>1</v>
      </c>
      <c r="U6" s="1">
        <f>S6/T6</f>
        <v>4000</v>
      </c>
    </row>
    <row r="7" spans="3:21" x14ac:dyDescent="0.2">
      <c r="C7" s="1" t="s">
        <v>5</v>
      </c>
      <c r="D7" s="1">
        <v>15000</v>
      </c>
      <c r="I7" s="5" t="s">
        <v>15</v>
      </c>
      <c r="J7" s="6">
        <v>0.5</v>
      </c>
      <c r="K7" s="7">
        <f>0.1*D4</f>
        <v>3000</v>
      </c>
      <c r="L7" s="5">
        <f>K7/J7</f>
        <v>6000</v>
      </c>
      <c r="M7" s="5">
        <f>ROUNDDOWN((D16/J7),0)</f>
        <v>3</v>
      </c>
      <c r="N7" s="5">
        <f>L7/M7</f>
        <v>2000</v>
      </c>
      <c r="P7" s="1" t="s">
        <v>15</v>
      </c>
      <c r="Q7" s="6">
        <v>0.5</v>
      </c>
      <c r="R7" s="1">
        <f>0.1*D5</f>
        <v>3000</v>
      </c>
      <c r="S7" s="1">
        <f>R7/Q7</f>
        <v>6000</v>
      </c>
      <c r="T7" s="1">
        <f>ROUNDDOWN((D16/Q7),0)</f>
        <v>3</v>
      </c>
      <c r="U7" s="1">
        <f>S7/T7</f>
        <v>2000</v>
      </c>
    </row>
    <row r="8" spans="3:21" x14ac:dyDescent="0.2">
      <c r="C8" s="1" t="s">
        <v>4</v>
      </c>
      <c r="D8" s="1">
        <v>30000</v>
      </c>
      <c r="I8" s="9" t="s">
        <v>22</v>
      </c>
      <c r="J8" s="1"/>
      <c r="K8" s="1">
        <f>SUM(K4:K7)</f>
        <v>30000</v>
      </c>
      <c r="L8" s="1">
        <f>SUM(L4:L7)</f>
        <v>27200</v>
      </c>
      <c r="M8" s="1"/>
      <c r="N8" s="1">
        <f>SUM(N4:N7)</f>
        <v>23200</v>
      </c>
      <c r="P8" s="9" t="s">
        <v>22</v>
      </c>
      <c r="Q8" s="1"/>
      <c r="R8" s="1">
        <f>SUM(R4:R7)</f>
        <v>30000</v>
      </c>
      <c r="S8" s="1">
        <f>SUM(S4:S7)</f>
        <v>26800</v>
      </c>
      <c r="T8" s="1"/>
      <c r="U8" s="1">
        <f>SUM(U4:U7)</f>
        <v>22800</v>
      </c>
    </row>
    <row r="9" spans="3:21" x14ac:dyDescent="0.2">
      <c r="C9" s="1" t="s">
        <v>3</v>
      </c>
      <c r="D9" s="1">
        <v>30000</v>
      </c>
      <c r="I9" s="2" t="s">
        <v>1</v>
      </c>
      <c r="J9" s="8" t="s">
        <v>11</v>
      </c>
      <c r="K9" s="2" t="s">
        <v>16</v>
      </c>
      <c r="L9" s="2" t="s">
        <v>17</v>
      </c>
      <c r="M9" s="2" t="s">
        <v>18</v>
      </c>
      <c r="N9" s="2" t="s">
        <v>19</v>
      </c>
      <c r="P9" s="1" t="s">
        <v>5</v>
      </c>
      <c r="Q9" s="4" t="s">
        <v>11</v>
      </c>
      <c r="R9" s="1" t="s">
        <v>16</v>
      </c>
      <c r="S9" s="1" t="s">
        <v>17</v>
      </c>
      <c r="T9" s="1" t="s">
        <v>18</v>
      </c>
      <c r="U9" s="1" t="s">
        <v>19</v>
      </c>
    </row>
    <row r="10" spans="3:21" x14ac:dyDescent="0.2">
      <c r="C10" s="1" t="s">
        <v>2</v>
      </c>
      <c r="D10" s="1">
        <v>30000</v>
      </c>
      <c r="I10" s="2" t="s">
        <v>12</v>
      </c>
      <c r="J10" s="4">
        <v>1.25</v>
      </c>
      <c r="K10" s="1">
        <f>0.3*D6</f>
        <v>18000</v>
      </c>
      <c r="L10" s="1">
        <f>K10/J10</f>
        <v>14400</v>
      </c>
      <c r="M10" s="1">
        <f>ROUNDDOWN((D16/J10),0)</f>
        <v>1</v>
      </c>
      <c r="N10" s="1">
        <f>L10/M10</f>
        <v>14400</v>
      </c>
      <c r="P10" s="2" t="s">
        <v>12</v>
      </c>
      <c r="Q10" s="4">
        <v>1.25</v>
      </c>
      <c r="R10" s="1">
        <f>0.3*D7</f>
        <v>4500</v>
      </c>
      <c r="S10" s="1">
        <f>R10/Q10</f>
        <v>3600</v>
      </c>
      <c r="T10" s="1">
        <f>ROUNDDOWN((D16/Q10),0)</f>
        <v>1</v>
      </c>
      <c r="U10" s="1">
        <f>S10/T10</f>
        <v>3600</v>
      </c>
    </row>
    <row r="11" spans="3:21" x14ac:dyDescent="0.2">
      <c r="C11" s="1" t="s">
        <v>6</v>
      </c>
      <c r="D11" s="1">
        <v>30000</v>
      </c>
      <c r="I11" s="1" t="s">
        <v>13</v>
      </c>
      <c r="J11" s="4">
        <v>1.25</v>
      </c>
      <c r="K11" s="1">
        <f>0.4*D6</f>
        <v>24000</v>
      </c>
      <c r="L11" s="1">
        <f>K11/J11</f>
        <v>19200</v>
      </c>
      <c r="M11" s="1">
        <f>ROUNDDOWN((D16/J11),0)</f>
        <v>1</v>
      </c>
      <c r="N11" s="1">
        <f>L11/M11</f>
        <v>19200</v>
      </c>
      <c r="P11" s="1" t="s">
        <v>13</v>
      </c>
      <c r="Q11" s="4">
        <v>1.25</v>
      </c>
      <c r="R11" s="1">
        <f>0.3*D7</f>
        <v>4500</v>
      </c>
      <c r="S11" s="1">
        <f>R11/Q11</f>
        <v>3600</v>
      </c>
      <c r="T11" s="1">
        <f>ROUNDDOWN((D16/Q11),0)</f>
        <v>1</v>
      </c>
      <c r="U11" s="1">
        <f>S11/T11</f>
        <v>3600</v>
      </c>
    </row>
    <row r="12" spans="3:21" x14ac:dyDescent="0.2">
      <c r="C12" s="1" t="s">
        <v>7</v>
      </c>
      <c r="D12" s="1">
        <v>30000</v>
      </c>
      <c r="I12" s="1" t="s">
        <v>14</v>
      </c>
      <c r="J12" s="4">
        <v>1.5</v>
      </c>
      <c r="K12" s="1">
        <f>0.2*D6</f>
        <v>12000</v>
      </c>
      <c r="L12" s="1">
        <f>K12/J12</f>
        <v>8000</v>
      </c>
      <c r="M12" s="1">
        <f>ROUNDDOWN((D16/J12),0)</f>
        <v>1</v>
      </c>
      <c r="N12" s="1">
        <f>L12/M12</f>
        <v>8000</v>
      </c>
      <c r="P12" s="1" t="s">
        <v>14</v>
      </c>
      <c r="Q12" s="4">
        <v>1.5</v>
      </c>
      <c r="R12" s="1">
        <f>0.3*D7</f>
        <v>4500</v>
      </c>
      <c r="S12" s="1">
        <f>R12/Q12</f>
        <v>3000</v>
      </c>
      <c r="T12" s="1">
        <f>ROUNDDOWN((D16/Q12),0)</f>
        <v>1</v>
      </c>
      <c r="U12" s="1">
        <f>S12/T12</f>
        <v>3000</v>
      </c>
    </row>
    <row r="13" spans="3:21" x14ac:dyDescent="0.2">
      <c r="C13" s="1" t="s">
        <v>8</v>
      </c>
      <c r="D13" s="1">
        <v>15000</v>
      </c>
      <c r="I13" s="1" t="s">
        <v>15</v>
      </c>
      <c r="J13" s="6">
        <v>0.5</v>
      </c>
      <c r="K13" s="1">
        <f>0.1*D6</f>
        <v>6000</v>
      </c>
      <c r="L13" s="1">
        <f>K13/J13</f>
        <v>12000</v>
      </c>
      <c r="M13" s="1">
        <f>ROUNDDOWN((D16/J13),0)</f>
        <v>3</v>
      </c>
      <c r="N13" s="1">
        <f>L13/M13</f>
        <v>4000</v>
      </c>
      <c r="P13" s="1" t="s">
        <v>15</v>
      </c>
      <c r="Q13" s="6">
        <v>0.5</v>
      </c>
      <c r="R13" s="1">
        <f>0.1*D7</f>
        <v>1500</v>
      </c>
      <c r="S13" s="1">
        <f>R13/Q13</f>
        <v>3000</v>
      </c>
      <c r="T13" s="1">
        <f>ROUNDDOWN((D16/Q13),0)</f>
        <v>3</v>
      </c>
      <c r="U13" s="1">
        <f>S13/T13</f>
        <v>1000</v>
      </c>
    </row>
    <row r="14" spans="3:21" x14ac:dyDescent="0.2">
      <c r="I14" s="9" t="s">
        <v>22</v>
      </c>
      <c r="J14" s="1"/>
      <c r="K14" s="1">
        <f>SUM(K10:K13)</f>
        <v>60000</v>
      </c>
      <c r="L14" s="1">
        <f>SUM(L10:L13)</f>
        <v>53600</v>
      </c>
      <c r="M14" s="1"/>
      <c r="N14" s="1">
        <f>SUM(N10:N13)</f>
        <v>45600</v>
      </c>
      <c r="P14" s="9" t="s">
        <v>22</v>
      </c>
      <c r="Q14" s="1"/>
      <c r="R14" s="1">
        <f>SUM(R10:R13)</f>
        <v>15000</v>
      </c>
      <c r="S14" s="1">
        <f>SUM(S10:S13)</f>
        <v>13200</v>
      </c>
      <c r="T14" s="1"/>
      <c r="U14" s="1">
        <f>SUM(U10:U13)</f>
        <v>11200</v>
      </c>
    </row>
    <row r="15" spans="3:21" x14ac:dyDescent="0.2">
      <c r="I15" s="1" t="s">
        <v>4</v>
      </c>
      <c r="J15" s="4" t="s">
        <v>11</v>
      </c>
      <c r="K15" s="1" t="s">
        <v>16</v>
      </c>
      <c r="L15" s="1" t="s">
        <v>17</v>
      </c>
      <c r="M15" s="1" t="s">
        <v>18</v>
      </c>
      <c r="N15" s="1" t="s">
        <v>19</v>
      </c>
      <c r="P15" s="1" t="s">
        <v>3</v>
      </c>
      <c r="Q15" s="4" t="s">
        <v>11</v>
      </c>
      <c r="R15" s="1" t="s">
        <v>16</v>
      </c>
      <c r="S15" s="1" t="s">
        <v>17</v>
      </c>
      <c r="T15" s="1" t="s">
        <v>18</v>
      </c>
      <c r="U15" s="1" t="s">
        <v>19</v>
      </c>
    </row>
    <row r="16" spans="3:21" x14ac:dyDescent="0.2">
      <c r="C16" s="1" t="s">
        <v>21</v>
      </c>
      <c r="D16" s="1">
        <v>1.5</v>
      </c>
      <c r="I16" s="2" t="s">
        <v>12</v>
      </c>
      <c r="J16" s="4">
        <v>1.25</v>
      </c>
      <c r="K16" s="1">
        <f>0.2*D8</f>
        <v>6000</v>
      </c>
      <c r="L16" s="1">
        <f>K16/J16</f>
        <v>4800</v>
      </c>
      <c r="M16" s="1">
        <f>ROUNDDOWN((D16/J16),0)</f>
        <v>1</v>
      </c>
      <c r="N16" s="1">
        <f>L16/M16</f>
        <v>4800</v>
      </c>
      <c r="P16" s="2" t="s">
        <v>12</v>
      </c>
      <c r="Q16" s="4">
        <v>1.25</v>
      </c>
      <c r="R16" s="1">
        <f>0.7*D9</f>
        <v>21000</v>
      </c>
      <c r="S16" s="1">
        <f>R16/Q16</f>
        <v>16800</v>
      </c>
      <c r="T16" s="1">
        <f>ROUNDDOWN((D16/Q16),0)</f>
        <v>1</v>
      </c>
      <c r="U16" s="1">
        <f>S16/T16</f>
        <v>16800</v>
      </c>
    </row>
    <row r="17" spans="3:21" x14ac:dyDescent="0.2">
      <c r="I17" s="1" t="s">
        <v>13</v>
      </c>
      <c r="J17" s="4">
        <v>1.25</v>
      </c>
      <c r="K17" s="1">
        <f>0.3*D8</f>
        <v>9000</v>
      </c>
      <c r="L17" s="1">
        <f>K17/J17</f>
        <v>7200</v>
      </c>
      <c r="M17" s="1">
        <f>ROUNDDOWN((D16/J17),0)</f>
        <v>1</v>
      </c>
      <c r="N17" s="1">
        <f>L17/M17</f>
        <v>7200</v>
      </c>
      <c r="P17" s="1" t="s">
        <v>13</v>
      </c>
      <c r="Q17" s="4">
        <v>1.25</v>
      </c>
      <c r="R17" s="1">
        <f>0.1*D9</f>
        <v>3000</v>
      </c>
      <c r="S17" s="1">
        <f>R17/Q17</f>
        <v>2400</v>
      </c>
      <c r="T17" s="1">
        <f>ROUNDDOWN((D16/Q17),0)</f>
        <v>1</v>
      </c>
      <c r="U17" s="1">
        <f>S17/T17</f>
        <v>2400</v>
      </c>
    </row>
    <row r="18" spans="3:21" x14ac:dyDescent="0.2">
      <c r="I18" s="1" t="s">
        <v>14</v>
      </c>
      <c r="J18" s="4">
        <v>1.5</v>
      </c>
      <c r="K18" s="1">
        <f>0.35*D8</f>
        <v>10500</v>
      </c>
      <c r="L18" s="1">
        <f>K18/J18</f>
        <v>7000</v>
      </c>
      <c r="M18" s="1">
        <f>ROUNDDOWN((D16/J18),0)</f>
        <v>1</v>
      </c>
      <c r="N18" s="1">
        <f>L18/M18</f>
        <v>7000</v>
      </c>
      <c r="P18" s="1" t="s">
        <v>14</v>
      </c>
      <c r="Q18" s="4">
        <v>1.5</v>
      </c>
      <c r="R18" s="1">
        <f>0.15*D9</f>
        <v>4500</v>
      </c>
      <c r="S18" s="1">
        <f>R18/Q18</f>
        <v>3000</v>
      </c>
      <c r="T18" s="1">
        <f>ROUNDDOWN((D16/Q18),0)</f>
        <v>1</v>
      </c>
      <c r="U18" s="1">
        <f>S18/T18</f>
        <v>3000</v>
      </c>
    </row>
    <row r="19" spans="3:21" x14ac:dyDescent="0.2">
      <c r="C19" s="1" t="s">
        <v>23</v>
      </c>
      <c r="D19" s="1" t="s">
        <v>30</v>
      </c>
      <c r="I19" s="1" t="s">
        <v>15</v>
      </c>
      <c r="J19" s="6">
        <v>0.5</v>
      </c>
      <c r="K19" s="1">
        <f>0.15*D8</f>
        <v>4500</v>
      </c>
      <c r="L19" s="1">
        <f>K19/J19</f>
        <v>9000</v>
      </c>
      <c r="M19" s="1">
        <f>ROUNDDOWN((D16/J19),0)</f>
        <v>3</v>
      </c>
      <c r="N19" s="1">
        <f>L19/M19</f>
        <v>3000</v>
      </c>
      <c r="P19" s="1" t="s">
        <v>15</v>
      </c>
      <c r="Q19" s="6">
        <v>0.5</v>
      </c>
      <c r="R19" s="1">
        <f>0.05*D9</f>
        <v>1500</v>
      </c>
      <c r="S19" s="1">
        <f>R19/Q19</f>
        <v>3000</v>
      </c>
      <c r="T19" s="1">
        <f>ROUNDDOWN((D16/Q19),0)</f>
        <v>3</v>
      </c>
      <c r="U19" s="1">
        <f>S19/T19</f>
        <v>1000</v>
      </c>
    </row>
    <row r="20" spans="3:21" x14ac:dyDescent="0.2">
      <c r="C20" s="1" t="s">
        <v>24</v>
      </c>
      <c r="D20" s="1" t="s">
        <v>29</v>
      </c>
      <c r="I20" s="9" t="s">
        <v>22</v>
      </c>
      <c r="J20" s="1"/>
      <c r="K20" s="1">
        <f>SUM(K16:K19)</f>
        <v>30000</v>
      </c>
      <c r="L20" s="1">
        <f>SUM(L16:L19)</f>
        <v>28000</v>
      </c>
      <c r="M20" s="1"/>
      <c r="N20" s="1">
        <f>SUM(N16:N19)</f>
        <v>22000</v>
      </c>
      <c r="P20" s="9" t="s">
        <v>22</v>
      </c>
      <c r="Q20" s="1"/>
      <c r="R20" s="1">
        <f>SUM(R16:R19)</f>
        <v>30000</v>
      </c>
      <c r="S20" s="1">
        <f>SUM(S16:S19)</f>
        <v>25200</v>
      </c>
      <c r="T20" s="1"/>
      <c r="U20" s="1">
        <f>SUM(U16:U19)</f>
        <v>23200</v>
      </c>
    </row>
    <row r="21" spans="3:21" x14ac:dyDescent="0.2">
      <c r="C21" s="1" t="s">
        <v>25</v>
      </c>
      <c r="D21" s="1" t="s">
        <v>26</v>
      </c>
      <c r="I21" s="1" t="s">
        <v>2</v>
      </c>
      <c r="J21" s="4" t="s">
        <v>11</v>
      </c>
      <c r="K21" s="1" t="s">
        <v>16</v>
      </c>
      <c r="L21" s="1" t="s">
        <v>17</v>
      </c>
      <c r="M21" s="1" t="s">
        <v>18</v>
      </c>
      <c r="N21" s="1" t="s">
        <v>19</v>
      </c>
      <c r="P21" s="1" t="s">
        <v>6</v>
      </c>
      <c r="Q21" s="4" t="s">
        <v>11</v>
      </c>
      <c r="R21" s="1" t="s">
        <v>16</v>
      </c>
      <c r="S21" s="1" t="s">
        <v>17</v>
      </c>
      <c r="T21" s="1" t="s">
        <v>18</v>
      </c>
      <c r="U21" s="1" t="s">
        <v>19</v>
      </c>
    </row>
    <row r="22" spans="3:21" x14ac:dyDescent="0.2">
      <c r="C22" s="1" t="s">
        <v>27</v>
      </c>
      <c r="D22" s="1" t="s">
        <v>28</v>
      </c>
      <c r="I22" s="2" t="s">
        <v>12</v>
      </c>
      <c r="J22" s="4">
        <v>1.25</v>
      </c>
      <c r="K22" s="1">
        <f>0.4*D10</f>
        <v>12000</v>
      </c>
      <c r="L22" s="1">
        <f>K22/J22</f>
        <v>9600</v>
      </c>
      <c r="M22" s="1">
        <f>ROUNDDOWN((D16/J22),0)</f>
        <v>1</v>
      </c>
      <c r="N22" s="1">
        <f>L22/M22</f>
        <v>9600</v>
      </c>
      <c r="P22" s="2" t="s">
        <v>12</v>
      </c>
      <c r="Q22" s="4">
        <v>1.25</v>
      </c>
      <c r="R22" s="1">
        <f>0.2*D11</f>
        <v>6000</v>
      </c>
      <c r="S22" s="1">
        <f>R22/Q22</f>
        <v>4800</v>
      </c>
      <c r="T22" s="1">
        <f>ROUNDDOWN((D16/Q22),0)</f>
        <v>1</v>
      </c>
      <c r="U22" s="1">
        <f>S22/T22</f>
        <v>4800</v>
      </c>
    </row>
    <row r="23" spans="3:21" x14ac:dyDescent="0.2">
      <c r="I23" s="1" t="s">
        <v>13</v>
      </c>
      <c r="J23" s="4">
        <v>1.25</v>
      </c>
      <c r="K23" s="1">
        <f>0.1*D10</f>
        <v>3000</v>
      </c>
      <c r="L23" s="1">
        <f>K23/J23</f>
        <v>2400</v>
      </c>
      <c r="M23" s="1">
        <f>ROUNDDOWN((D16/J23),0)</f>
        <v>1</v>
      </c>
      <c r="N23" s="1">
        <f>L23/M23</f>
        <v>2400</v>
      </c>
      <c r="P23" s="1" t="s">
        <v>13</v>
      </c>
      <c r="Q23" s="4">
        <v>1.25</v>
      </c>
      <c r="R23" s="1">
        <f>0.35*D11</f>
        <v>10500</v>
      </c>
      <c r="S23" s="1">
        <f>R23/Q23</f>
        <v>8400</v>
      </c>
      <c r="T23" s="1">
        <f>ROUNDDOWN((D16/Q23),0)</f>
        <v>1</v>
      </c>
      <c r="U23" s="1">
        <f>S23/T23</f>
        <v>8400</v>
      </c>
    </row>
    <row r="24" spans="3:21" x14ac:dyDescent="0.2">
      <c r="I24" s="1" t="s">
        <v>14</v>
      </c>
      <c r="J24" s="4">
        <v>1.5</v>
      </c>
      <c r="K24" s="1">
        <f>0.4*D10</f>
        <v>12000</v>
      </c>
      <c r="L24" s="1">
        <f>K24/J24</f>
        <v>8000</v>
      </c>
      <c r="M24" s="1">
        <f>ROUNDDOWN((D16/J24),0)</f>
        <v>1</v>
      </c>
      <c r="N24" s="1">
        <f>L24/M24</f>
        <v>8000</v>
      </c>
      <c r="P24" s="1" t="s">
        <v>14</v>
      </c>
      <c r="Q24" s="4">
        <v>1.5</v>
      </c>
      <c r="R24" s="1">
        <f>0.15*D11</f>
        <v>4500</v>
      </c>
      <c r="S24" s="1">
        <f>R24/Q24</f>
        <v>3000</v>
      </c>
      <c r="T24" s="1">
        <f>ROUNDDOWN((D16/Q24),0)</f>
        <v>1</v>
      </c>
      <c r="U24" s="1">
        <f>S24/T24</f>
        <v>3000</v>
      </c>
    </row>
    <row r="25" spans="3:21" x14ac:dyDescent="0.2">
      <c r="I25" s="1" t="s">
        <v>15</v>
      </c>
      <c r="J25" s="6">
        <v>0.5</v>
      </c>
      <c r="K25" s="1">
        <f>0.1*D10</f>
        <v>3000</v>
      </c>
      <c r="L25" s="1">
        <f>K25/J25</f>
        <v>6000</v>
      </c>
      <c r="M25" s="1">
        <f>ROUNDDOWN((D16/J25),0)</f>
        <v>3</v>
      </c>
      <c r="N25" s="1">
        <f>L25/M25</f>
        <v>2000</v>
      </c>
      <c r="P25" s="1" t="s">
        <v>15</v>
      </c>
      <c r="Q25" s="6">
        <v>0.5</v>
      </c>
      <c r="R25" s="1">
        <f>0.3*D11</f>
        <v>9000</v>
      </c>
      <c r="S25" s="1">
        <f>R25/Q25</f>
        <v>18000</v>
      </c>
      <c r="T25" s="1">
        <f>ROUNDDOWN((D16/Q25),0)</f>
        <v>3</v>
      </c>
      <c r="U25" s="1">
        <f>S25/T25</f>
        <v>6000</v>
      </c>
    </row>
    <row r="26" spans="3:21" x14ac:dyDescent="0.2">
      <c r="I26" s="9" t="s">
        <v>22</v>
      </c>
      <c r="J26" s="1"/>
      <c r="K26" s="1">
        <f>SUM(K22:K25)</f>
        <v>30000</v>
      </c>
      <c r="L26" s="1">
        <f>SUM(L22:L25)</f>
        <v>26000</v>
      </c>
      <c r="M26" s="1"/>
      <c r="N26" s="1">
        <f>SUM(N22:N25)</f>
        <v>22000</v>
      </c>
      <c r="P26" s="9" t="s">
        <v>22</v>
      </c>
      <c r="Q26" s="1"/>
      <c r="R26" s="1">
        <f>SUM(R22:R25)</f>
        <v>30000</v>
      </c>
      <c r="S26" s="1">
        <f>SUM(S22:S25)</f>
        <v>34200</v>
      </c>
      <c r="T26" s="1"/>
      <c r="U26" s="1">
        <f>SUM(U22:U25)</f>
        <v>22200</v>
      </c>
    </row>
    <row r="27" spans="3:21" x14ac:dyDescent="0.2">
      <c r="I27" s="1" t="s">
        <v>7</v>
      </c>
      <c r="J27" s="4" t="s">
        <v>11</v>
      </c>
      <c r="K27" s="1" t="s">
        <v>16</v>
      </c>
      <c r="L27" s="1" t="s">
        <v>17</v>
      </c>
      <c r="M27" s="1" t="s">
        <v>18</v>
      </c>
      <c r="N27" s="1" t="s">
        <v>19</v>
      </c>
      <c r="P27" s="1" t="s">
        <v>8</v>
      </c>
      <c r="Q27" s="4" t="s">
        <v>11</v>
      </c>
      <c r="R27" s="1" t="s">
        <v>16</v>
      </c>
      <c r="S27" s="1" t="s">
        <v>17</v>
      </c>
      <c r="T27" s="1" t="s">
        <v>18</v>
      </c>
      <c r="U27" s="1" t="s">
        <v>19</v>
      </c>
    </row>
    <row r="28" spans="3:21" x14ac:dyDescent="0.2">
      <c r="I28" s="2" t="s">
        <v>12</v>
      </c>
      <c r="J28" s="4">
        <v>1.25</v>
      </c>
      <c r="K28" s="1">
        <f>0.5*D12</f>
        <v>15000</v>
      </c>
      <c r="L28" s="1">
        <f>K28/J28</f>
        <v>12000</v>
      </c>
      <c r="M28" s="1">
        <f>ROUNDDOWN((D16/J28),0)</f>
        <v>1</v>
      </c>
      <c r="N28" s="1">
        <f>L28/M28</f>
        <v>12000</v>
      </c>
      <c r="P28" s="2" t="s">
        <v>12</v>
      </c>
      <c r="Q28" s="4">
        <v>1.25</v>
      </c>
      <c r="R28" s="1">
        <f>0.8*D13</f>
        <v>12000</v>
      </c>
      <c r="S28" s="1">
        <f>R28/Q28</f>
        <v>9600</v>
      </c>
      <c r="T28" s="1">
        <f>ROUNDDOWN((D16/Q28),0)</f>
        <v>1</v>
      </c>
      <c r="U28" s="1">
        <f>S28/T28</f>
        <v>9600</v>
      </c>
    </row>
    <row r="29" spans="3:21" x14ac:dyDescent="0.2">
      <c r="I29" s="1" t="s">
        <v>13</v>
      </c>
      <c r="J29" s="4">
        <v>1.25</v>
      </c>
      <c r="K29" s="1">
        <f>0.2*D12</f>
        <v>6000</v>
      </c>
      <c r="L29" s="1">
        <f>K29/J29</f>
        <v>4800</v>
      </c>
      <c r="M29" s="1">
        <f>ROUNDDOWN((D16/J29),0)</f>
        <v>1</v>
      </c>
      <c r="N29" s="1">
        <f>L29/M29</f>
        <v>4800</v>
      </c>
      <c r="P29" s="1" t="s">
        <v>13</v>
      </c>
      <c r="Q29" s="4">
        <v>1.25</v>
      </c>
      <c r="R29" s="1">
        <f>0.05*D13</f>
        <v>750</v>
      </c>
      <c r="S29" s="1">
        <f>R29/Q29</f>
        <v>600</v>
      </c>
      <c r="T29" s="1">
        <f>ROUNDDOWN((D16/Q29),0)</f>
        <v>1</v>
      </c>
      <c r="U29" s="1">
        <f>S29/T29</f>
        <v>600</v>
      </c>
    </row>
    <row r="30" spans="3:21" x14ac:dyDescent="0.2">
      <c r="I30" s="1" t="s">
        <v>14</v>
      </c>
      <c r="J30" s="4">
        <v>1.5</v>
      </c>
      <c r="K30" s="1">
        <f>0.1*D12</f>
        <v>3000</v>
      </c>
      <c r="L30" s="1">
        <f>K30/J30</f>
        <v>2000</v>
      </c>
      <c r="M30" s="1">
        <f>ROUNDDOWN((D16/J30),0)</f>
        <v>1</v>
      </c>
      <c r="N30" s="1">
        <f>L30/M30</f>
        <v>2000</v>
      </c>
      <c r="P30" s="1" t="s">
        <v>14</v>
      </c>
      <c r="Q30" s="4">
        <v>1.5</v>
      </c>
      <c r="R30" s="1">
        <f>0.05*D13</f>
        <v>750</v>
      </c>
      <c r="S30" s="1">
        <f>R30/Q30</f>
        <v>500</v>
      </c>
      <c r="T30" s="1">
        <f>ROUNDDOWN((D16/Q30),0)</f>
        <v>1</v>
      </c>
      <c r="U30" s="1">
        <f>S30/T30</f>
        <v>500</v>
      </c>
    </row>
    <row r="31" spans="3:21" x14ac:dyDescent="0.2">
      <c r="I31" s="1" t="s">
        <v>15</v>
      </c>
      <c r="J31" s="6">
        <v>0.5</v>
      </c>
      <c r="K31" s="1">
        <f>0.2*D12</f>
        <v>6000</v>
      </c>
      <c r="L31" s="1">
        <f>K31/J31</f>
        <v>12000</v>
      </c>
      <c r="M31" s="1">
        <f>ROUNDDOWN((D16/J31),0)</f>
        <v>3</v>
      </c>
      <c r="N31" s="1">
        <f>L31/M31</f>
        <v>4000</v>
      </c>
      <c r="P31" s="1" t="s">
        <v>15</v>
      </c>
      <c r="Q31" s="6">
        <v>0.5</v>
      </c>
      <c r="R31" s="1">
        <f>0.1*D13</f>
        <v>1500</v>
      </c>
      <c r="S31" s="1">
        <f>R31/Q31</f>
        <v>3000</v>
      </c>
      <c r="T31" s="1">
        <f>ROUNDDOWN((D16/Q31),0)</f>
        <v>3</v>
      </c>
      <c r="U31" s="1">
        <f>S31/T31</f>
        <v>1000</v>
      </c>
    </row>
    <row r="32" spans="3:21" ht="15" customHeight="1" x14ac:dyDescent="0.2"/>
    <row r="33" spans="9:21" x14ac:dyDescent="0.2">
      <c r="I33" s="9" t="s">
        <v>22</v>
      </c>
      <c r="J33" s="1"/>
      <c r="K33" s="1">
        <f>SUM(K28:K31)</f>
        <v>30000</v>
      </c>
      <c r="L33" s="1">
        <f>SUM(L28:L32)</f>
        <v>30800</v>
      </c>
      <c r="M33" s="1"/>
      <c r="N33" s="1">
        <f>SUM(N28:N31)</f>
        <v>22800</v>
      </c>
      <c r="P33" s="9" t="s">
        <v>22</v>
      </c>
      <c r="Q33" s="1"/>
      <c r="R33" s="1">
        <f>SUM(R28:R32)</f>
        <v>15000</v>
      </c>
      <c r="S33" s="1">
        <f>SUM(S28:S32)</f>
        <v>13700</v>
      </c>
      <c r="T33" s="1"/>
      <c r="U33" s="1">
        <f>SUM(U28:U32)</f>
        <v>11700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PASCANU</dc:creator>
  <cp:lastModifiedBy>李 文华</cp:lastModifiedBy>
  <dcterms:created xsi:type="dcterms:W3CDTF">2018-09-14T09:32:51Z</dcterms:created>
  <dcterms:modified xsi:type="dcterms:W3CDTF">2018-09-15T14:57:35Z</dcterms:modified>
</cp:coreProperties>
</file>