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Zoeli/Desktop/"/>
    </mc:Choice>
  </mc:AlternateContent>
  <bookViews>
    <workbookView xWindow="0" yWindow="0" windowWidth="28800" windowHeight="18000" tabRatio="500"/>
  </bookViews>
  <sheets>
    <sheet name="9-11" sheetId="1" r:id="rId1"/>
  </sheets>
  <definedNames>
    <definedName name="_xlnm.Print_Area" localSheetId="0">'9-11'!$A$1:$J$39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1" i="1" l="1"/>
  <c r="F32" i="1"/>
  <c r="F36" i="1"/>
  <c r="G36" i="1"/>
  <c r="I37" i="1"/>
  <c r="J37" i="1"/>
  <c r="I38" i="1"/>
  <c r="F40" i="1"/>
  <c r="G40" i="1"/>
  <c r="F43" i="1"/>
  <c r="G43" i="1"/>
  <c r="H43" i="1"/>
  <c r="I43" i="1"/>
  <c r="J43" i="1"/>
  <c r="I44" i="1"/>
  <c r="C14" i="1"/>
  <c r="G32" i="1"/>
  <c r="F33" i="1"/>
  <c r="F37" i="1"/>
  <c r="F41" i="1"/>
  <c r="C15" i="1"/>
  <c r="I15" i="1"/>
  <c r="F16" i="1"/>
  <c r="H18" i="1"/>
  <c r="F19" i="1"/>
  <c r="C26" i="1"/>
  <c r="F26" i="1"/>
  <c r="C27" i="1"/>
  <c r="F27" i="1"/>
  <c r="F28" i="1"/>
  <c r="C28" i="1"/>
  <c r="F34" i="1"/>
  <c r="F38" i="1"/>
  <c r="F42" i="1"/>
</calcChain>
</file>

<file path=xl/sharedStrings.xml><?xml version="1.0" encoding="utf-8"?>
<sst xmlns="http://schemas.openxmlformats.org/spreadsheetml/2006/main" count="67" uniqueCount="57">
  <si>
    <t>first year left</t>
    <phoneticPr fontId="3" type="noConversion"/>
  </si>
  <si>
    <t>depreciation</t>
    <phoneticPr fontId="3" type="noConversion"/>
  </si>
  <si>
    <t>draft for calculating depreciation of sum-of-year-digit</t>
    <phoneticPr fontId="3" type="noConversion"/>
  </si>
  <si>
    <t>Total Liability &amp; Equity</t>
    <phoneticPr fontId="3" type="noConversion"/>
  </si>
  <si>
    <t>ttl asset</t>
    <phoneticPr fontId="3" type="noConversion"/>
  </si>
  <si>
    <t>ttl equity</t>
    <phoneticPr fontId="3" type="noConversion"/>
  </si>
  <si>
    <t>ttl fixed asset</t>
    <phoneticPr fontId="3" type="noConversion"/>
  </si>
  <si>
    <t>Retained earnings</t>
    <phoneticPr fontId="2" type="noConversion"/>
  </si>
  <si>
    <t>Surplus reserves</t>
    <phoneticPr fontId="2" type="noConversion"/>
  </si>
  <si>
    <t>capital reserves</t>
    <phoneticPr fontId="2" type="noConversion"/>
  </si>
  <si>
    <t>Paid-in Capital</t>
    <phoneticPr fontId="2" type="noConversion"/>
  </si>
  <si>
    <t>net loss in fixed assets</t>
    <phoneticPr fontId="3" type="noConversion"/>
  </si>
  <si>
    <t>equity</t>
    <phoneticPr fontId="2" type="noConversion"/>
  </si>
  <si>
    <t>de-eqp</t>
    <phoneticPr fontId="3" type="noConversion"/>
  </si>
  <si>
    <t>Equipment</t>
    <phoneticPr fontId="3" type="noConversion"/>
  </si>
  <si>
    <t>ttl current debt</t>
    <phoneticPr fontId="2" type="noConversion"/>
  </si>
  <si>
    <t>de-pallet</t>
    <phoneticPr fontId="3" type="noConversion"/>
  </si>
  <si>
    <t>long term debt</t>
    <phoneticPr fontId="2" type="noConversion"/>
  </si>
  <si>
    <t>pallets</t>
    <phoneticPr fontId="3" type="noConversion"/>
  </si>
  <si>
    <t>  </t>
  </si>
  <si>
    <t>long term debt</t>
    <phoneticPr fontId="3" type="noConversion"/>
  </si>
  <si>
    <t>de-DC</t>
    <phoneticPr fontId="3" type="noConversion"/>
  </si>
  <si>
    <t>ttl current debt</t>
    <phoneticPr fontId="3" type="noConversion"/>
  </si>
  <si>
    <t>DC</t>
    <phoneticPr fontId="3" type="noConversion"/>
  </si>
  <si>
    <t>total</t>
    <phoneticPr fontId="3" type="noConversion"/>
  </si>
  <si>
    <t>other current debt</t>
    <phoneticPr fontId="2" type="noConversion"/>
  </si>
  <si>
    <t>de-truck</t>
    <phoneticPr fontId="3" type="noConversion"/>
  </si>
  <si>
    <t>eqp</t>
    <phoneticPr fontId="2" type="noConversion"/>
  </si>
  <si>
    <t>debt due within 1 year</t>
    <phoneticPr fontId="2" type="noConversion"/>
  </si>
  <si>
    <t>trucks</t>
    <phoneticPr fontId="3" type="noConversion"/>
  </si>
  <si>
    <t>pallets</t>
    <phoneticPr fontId="2" type="noConversion"/>
  </si>
  <si>
    <t>interest payable</t>
    <phoneticPr fontId="2" type="noConversion"/>
  </si>
  <si>
    <t>long term investment</t>
    <phoneticPr fontId="3" type="noConversion"/>
  </si>
  <si>
    <t>dc</t>
    <phoneticPr fontId="2" type="noConversion"/>
  </si>
  <si>
    <t>infrustructure receivable</t>
    <phoneticPr fontId="2" type="noConversion"/>
  </si>
  <si>
    <t>fixed asset</t>
    <phoneticPr fontId="3" type="noConversion"/>
  </si>
  <si>
    <t>truck</t>
    <phoneticPr fontId="2" type="noConversion"/>
  </si>
  <si>
    <t>insurance payable</t>
    <phoneticPr fontId="2" type="noConversion"/>
  </si>
  <si>
    <t>ttl current asset</t>
    <phoneticPr fontId="3" type="noConversion"/>
  </si>
  <si>
    <t>tax payable</t>
    <phoneticPr fontId="2" type="noConversion"/>
  </si>
  <si>
    <t>net loss of current asset</t>
    <phoneticPr fontId="3" type="noConversion"/>
  </si>
  <si>
    <t>operation</t>
    <phoneticPr fontId="3" type="noConversion"/>
  </si>
  <si>
    <t>welfare payable</t>
    <phoneticPr fontId="2" type="noConversion"/>
  </si>
  <si>
    <t>inventory</t>
    <phoneticPr fontId="3" type="noConversion"/>
  </si>
  <si>
    <t>salary payable</t>
    <phoneticPr fontId="2" type="noConversion"/>
  </si>
  <si>
    <t>provision bad-debt</t>
    <phoneticPr fontId="3" type="noConversion"/>
  </si>
  <si>
    <t>account payable</t>
    <phoneticPr fontId="2" type="noConversion"/>
  </si>
  <si>
    <t>account receivable</t>
    <phoneticPr fontId="3" type="noConversion"/>
  </si>
  <si>
    <t>turnover</t>
    <phoneticPr fontId="3" type="noConversion"/>
  </si>
  <si>
    <t>short term debt</t>
    <phoneticPr fontId="2" type="noConversion"/>
  </si>
  <si>
    <t>cash</t>
    <phoneticPr fontId="3" type="noConversion"/>
  </si>
  <si>
    <t>income statement</t>
    <phoneticPr fontId="3" type="noConversion"/>
  </si>
  <si>
    <t>current debt</t>
    <phoneticPr fontId="3" type="noConversion"/>
  </si>
  <si>
    <t>current asset</t>
    <phoneticPr fontId="3" type="noConversion"/>
  </si>
  <si>
    <t>debt</t>
    <phoneticPr fontId="3" type="noConversion"/>
  </si>
  <si>
    <t>asset</t>
    <phoneticPr fontId="3" type="noConversion"/>
  </si>
  <si>
    <t>balance sheet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</si>
</sst>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8" formatCode="&quot;¥&quot;#,##0.00_);[Red]\(&quot;¥&quot;#,##0.00\)"/>
    <numFmt numFmtId="41" formatCode="_(* #,##0_);_(* \(#,##0\);_(* &quot;-&quot;_);_(@_)"/>
    <numFmt numFmtId="43" formatCode="_(* #,##0.00_);_(* \(#,##0.00\);_(* &quot;-&quot;??_);_(@_)"/>
    <numFmt numFmtId="176" formatCode="_(* #,##0.00_);_(* \(#,##0.00\);_(* &quot;-&quot;_);_(@_)"/>
  </numFmts>
  <fonts count="13" x14ac:knownFonts="1">
    <font>
      <sz val="10"/>
      <name val="Arial"/>
      <family val="2"/>
    </font>
    <font>
      <sz val="10"/>
      <name val="Microsoft YaHei"/>
      <family val="2"/>
    </font>
    <font>
      <sz val="9"/>
      <name val="Arial"/>
      <family val="2"/>
    </font>
    <font>
      <sz val="8"/>
      <name val="Arial"/>
      <family val="2"/>
    </font>
    <font>
      <b/>
      <sz val="8"/>
      <name val="Microsoft YaHei"/>
      <family val="2"/>
    </font>
    <font>
      <b/>
      <sz val="10"/>
      <name val="Microsoft YaHei"/>
      <family val="2"/>
    </font>
    <font>
      <sz val="8"/>
      <name val="Microsoft YaHei"/>
      <family val="2"/>
    </font>
    <font>
      <b/>
      <sz val="8"/>
      <color theme="1"/>
      <name val="Microsoft YaHei"/>
      <family val="2"/>
    </font>
    <font>
      <sz val="9"/>
      <name val="Microsoft YaHei"/>
      <family val="2"/>
    </font>
    <font>
      <sz val="12"/>
      <name val="Microsoft YaHei"/>
      <family val="2"/>
    </font>
    <font>
      <b/>
      <sz val="12"/>
      <name val="Microsoft YaHei"/>
      <family val="2"/>
    </font>
    <font>
      <sz val="11"/>
      <name val="Microsoft YaHei"/>
      <family val="2"/>
    </font>
    <font>
      <b/>
      <sz val="11"/>
      <name val="Microsoft YaHei"/>
      <family val="2"/>
    </font>
  </fonts>
  <fills count="4">
    <fill>
      <patternFill patternType="none"/>
    </fill>
    <fill>
      <patternFill patternType="gray125"/>
    </fill>
    <fill>
      <patternFill patternType="solid">
        <fgColor indexed="17"/>
        <bgColor indexed="64"/>
      </patternFill>
    </fill>
    <fill>
      <patternFill patternType="solid">
        <fgColor theme="9"/>
        <bgColor indexed="64"/>
      </patternFill>
    </fill>
  </fills>
  <borders count="21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12"/>
      </left>
      <right style="thin">
        <color indexed="21"/>
      </right>
      <top style="thin">
        <color indexed="12"/>
      </top>
      <bottom style="thin">
        <color indexed="12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21"/>
      </left>
      <right style="thin">
        <color indexed="21"/>
      </right>
      <top style="double">
        <color indexed="21"/>
      </top>
      <bottom style="thin">
        <color indexed="21"/>
      </bottom>
      <diagonal/>
    </border>
    <border>
      <left style="thin">
        <color indexed="21"/>
      </left>
      <right style="thin">
        <color indexed="21"/>
      </right>
      <top style="thin">
        <color indexed="21"/>
      </top>
      <bottom style="thin">
        <color indexed="21"/>
      </bottom>
      <diagonal/>
    </border>
    <border>
      <left style="thin">
        <color indexed="21"/>
      </left>
      <right style="thin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1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/>
      <right style="thin">
        <color indexed="21"/>
      </right>
      <top/>
      <bottom/>
      <diagonal/>
    </border>
    <border>
      <left style="thin">
        <color indexed="21"/>
      </left>
      <right/>
      <top/>
      <bottom/>
      <diagonal/>
    </border>
    <border>
      <left/>
      <right style="thin">
        <color indexed="21"/>
      </right>
      <top style="thin">
        <color indexed="21"/>
      </top>
      <bottom/>
      <diagonal/>
    </border>
    <border>
      <left style="thin">
        <color indexed="21"/>
      </left>
      <right/>
      <top style="thin">
        <color indexed="21"/>
      </top>
      <bottom/>
      <diagonal/>
    </border>
    <border>
      <left style="thin">
        <color theme="4" tint="0.59999389629810485"/>
      </left>
      <right/>
      <top/>
      <bottom/>
      <diagonal/>
    </border>
    <border>
      <left/>
      <right style="thin">
        <color theme="4" tint="0.59999389629810485"/>
      </right>
      <top style="thin">
        <color indexed="21"/>
      </top>
      <bottom style="thin">
        <color indexed="12"/>
      </bottom>
      <diagonal/>
    </border>
    <border>
      <left style="thin">
        <color theme="4" tint="0.59999389629810485"/>
      </left>
      <right/>
      <top style="thin">
        <color indexed="21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0" borderId="0" xfId="0" applyFont="1"/>
    <xf numFmtId="43" fontId="1" fillId="0" borderId="0" xfId="0" applyNumberFormat="1" applyFont="1"/>
    <xf numFmtId="8" fontId="1" fillId="0" borderId="0" xfId="0" applyNumberFormat="1" applyFont="1" applyBorder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0" xfId="0" applyFont="1" applyBorder="1"/>
    <xf numFmtId="0" fontId="1" fillId="0" borderId="5" xfId="0" applyFont="1" applyBorder="1"/>
    <xf numFmtId="0" fontId="1" fillId="0" borderId="6" xfId="0" applyFont="1" applyBorder="1"/>
    <xf numFmtId="176" fontId="4" fillId="0" borderId="7" xfId="0" applyNumberFormat="1" applyFont="1" applyBorder="1" applyAlignment="1">
      <alignment horizontal="right" wrapText="1"/>
    </xf>
    <xf numFmtId="0" fontId="1" fillId="0" borderId="8" xfId="0" applyFont="1" applyBorder="1"/>
    <xf numFmtId="0" fontId="5" fillId="0" borderId="0" xfId="0" applyFont="1"/>
    <xf numFmtId="176" fontId="4" fillId="2" borderId="9" xfId="0" applyNumberFormat="1" applyFont="1" applyFill="1" applyBorder="1" applyAlignment="1">
      <alignment horizontal="right" vertical="center" wrapText="1"/>
    </xf>
    <xf numFmtId="0" fontId="4" fillId="2" borderId="10" xfId="0" applyFont="1" applyFill="1" applyBorder="1" applyAlignment="1">
      <alignment vertical="center" wrapText="1"/>
    </xf>
    <xf numFmtId="0" fontId="4" fillId="2" borderId="10" xfId="0" applyFont="1" applyFill="1" applyBorder="1" applyAlignment="1">
      <alignment horizontal="left" vertical="center" wrapText="1"/>
    </xf>
    <xf numFmtId="176" fontId="4" fillId="2" borderId="11" xfId="0" applyNumberFormat="1" applyFont="1" applyFill="1" applyBorder="1" applyAlignment="1">
      <alignment horizontal="right" vertical="center" wrapText="1"/>
    </xf>
    <xf numFmtId="0" fontId="6" fillId="0" borderId="12" xfId="0" applyFont="1" applyBorder="1" applyAlignment="1">
      <alignment wrapText="1"/>
    </xf>
    <xf numFmtId="176" fontId="4" fillId="0" borderId="13" xfId="0" applyNumberFormat="1" applyFont="1" applyBorder="1" applyAlignment="1">
      <alignment horizontal="right" wrapText="1"/>
    </xf>
    <xf numFmtId="0" fontId="6" fillId="0" borderId="14" xfId="0" applyFont="1" applyBorder="1" applyAlignment="1">
      <alignment horizontal="left" wrapText="1"/>
    </xf>
    <xf numFmtId="0" fontId="1" fillId="0" borderId="0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4" fillId="0" borderId="0" xfId="0" applyFont="1" applyFill="1" applyBorder="1" applyAlignment="1">
      <alignment vertical="center" wrapText="1"/>
    </xf>
    <xf numFmtId="0" fontId="6" fillId="0" borderId="12" xfId="0" applyFont="1" applyBorder="1" applyAlignment="1">
      <alignment horizontal="left" wrapText="1"/>
    </xf>
    <xf numFmtId="0" fontId="6" fillId="0" borderId="0" xfId="0" applyFont="1" applyBorder="1" applyAlignment="1">
      <alignment vertical="center"/>
    </xf>
    <xf numFmtId="176" fontId="7" fillId="0" borderId="7" xfId="0" applyNumberFormat="1" applyFont="1" applyBorder="1" applyAlignment="1">
      <alignment horizontal="right"/>
    </xf>
    <xf numFmtId="176" fontId="6" fillId="0" borderId="13" xfId="0" applyNumberFormat="1" applyFont="1" applyBorder="1" applyAlignment="1">
      <alignment vertical="center"/>
    </xf>
    <xf numFmtId="0" fontId="4" fillId="0" borderId="14" xfId="0" applyFont="1" applyBorder="1" applyAlignment="1">
      <alignment vertical="center"/>
    </xf>
    <xf numFmtId="0" fontId="6" fillId="0" borderId="0" xfId="0" applyFont="1" applyBorder="1"/>
    <xf numFmtId="176" fontId="4" fillId="0" borderId="10" xfId="0" applyNumberFormat="1" applyFont="1" applyBorder="1" applyAlignment="1">
      <alignment horizontal="right" wrapText="1"/>
    </xf>
    <xf numFmtId="0" fontId="6" fillId="0" borderId="10" xfId="0" applyFont="1" applyBorder="1" applyAlignment="1">
      <alignment wrapText="1"/>
    </xf>
    <xf numFmtId="176" fontId="4" fillId="0" borderId="7" xfId="0" applyNumberFormat="1" applyFont="1" applyBorder="1" applyAlignment="1">
      <alignment horizontal="right"/>
    </xf>
    <xf numFmtId="0" fontId="4" fillId="0" borderId="15" xfId="0" applyFont="1" applyBorder="1" applyAlignment="1">
      <alignment vertical="center" wrapText="1"/>
    </xf>
    <xf numFmtId="0" fontId="4" fillId="0" borderId="16" xfId="0" applyFont="1" applyBorder="1" applyAlignment="1">
      <alignment vertical="center" wrapText="1"/>
    </xf>
    <xf numFmtId="0" fontId="6" fillId="0" borderId="17" xfId="0" applyFont="1" applyBorder="1"/>
    <xf numFmtId="0" fontId="4" fillId="0" borderId="18" xfId="0" applyFont="1" applyBorder="1" applyAlignment="1">
      <alignment horizontal="left" vertical="center" wrapText="1"/>
    </xf>
    <xf numFmtId="0" fontId="4" fillId="0" borderId="19" xfId="0" applyFont="1" applyBorder="1" applyAlignment="1">
      <alignment horizontal="left" vertical="center" wrapText="1"/>
    </xf>
    <xf numFmtId="176" fontId="4" fillId="0" borderId="20" xfId="0" applyNumberFormat="1" applyFont="1" applyBorder="1" applyAlignment="1">
      <alignment horizontal="right" wrapText="1"/>
    </xf>
    <xf numFmtId="0" fontId="6" fillId="0" borderId="20" xfId="0" applyFont="1" applyBorder="1" applyAlignment="1">
      <alignment horizontal="left" wrapText="1"/>
    </xf>
    <xf numFmtId="0" fontId="4" fillId="0" borderId="16" xfId="0" applyFont="1" applyBorder="1" applyAlignment="1">
      <alignment horizontal="left" vertical="center" wrapText="1"/>
    </xf>
    <xf numFmtId="0" fontId="1" fillId="0" borderId="0" xfId="0" applyFont="1" applyAlignment="1"/>
    <xf numFmtId="0" fontId="1" fillId="0" borderId="0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8" fillId="0" borderId="0" xfId="0" applyFont="1" applyBorder="1" applyAlignment="1"/>
    <xf numFmtId="0" fontId="1" fillId="0" borderId="0" xfId="0" applyFont="1" applyBorder="1" applyAlignment="1">
      <alignment horizontal="left" wrapText="1"/>
    </xf>
    <xf numFmtId="0" fontId="5" fillId="0" borderId="0" xfId="0" applyFont="1" applyBorder="1" applyAlignment="1">
      <alignment horizontal="left" wrapText="1"/>
    </xf>
    <xf numFmtId="0" fontId="4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9" fillId="0" borderId="0" xfId="0" applyFont="1" applyBorder="1" applyAlignment="1"/>
    <xf numFmtId="0" fontId="10" fillId="0" borderId="0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1" fillId="0" borderId="0" xfId="0" applyFont="1" applyBorder="1" applyAlignment="1">
      <alignment horizontal="left" vertical="center"/>
    </xf>
    <xf numFmtId="0" fontId="5" fillId="0" borderId="0" xfId="0" applyFont="1" applyBorder="1" applyAlignment="1">
      <alignment horizontal="left" vertical="center"/>
    </xf>
    <xf numFmtId="0" fontId="11" fillId="0" borderId="0" xfId="0" applyFont="1" applyBorder="1"/>
    <xf numFmtId="0" fontId="11" fillId="0" borderId="0" xfId="0" applyFont="1" applyBorder="1" applyAlignment="1">
      <alignment horizontal="left" vertical="center"/>
    </xf>
    <xf numFmtId="0" fontId="12" fillId="0" borderId="0" xfId="0" applyFont="1" applyBorder="1" applyAlignment="1">
      <alignment horizontal="left" vertical="center"/>
    </xf>
    <xf numFmtId="8" fontId="1" fillId="3" borderId="0" xfId="0" applyNumberFormat="1" applyFont="1" applyFill="1" applyBorder="1"/>
    <xf numFmtId="8" fontId="1" fillId="3" borderId="2" xfId="0" applyNumberFormat="1" applyFont="1" applyFill="1" applyBorder="1"/>
    <xf numFmtId="41" fontId="1" fillId="3" borderId="0" xfId="0" applyNumberFormat="1" applyFont="1" applyFill="1"/>
    <xf numFmtId="43" fontId="1" fillId="3" borderId="0" xfId="0" applyNumberFormat="1" applyFont="1" applyFill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44"/>
  <sheetViews>
    <sheetView showGridLines="0" tabSelected="1" zoomScale="119" workbookViewId="0">
      <selection activeCell="C28" sqref="C28"/>
    </sheetView>
  </sheetViews>
  <sheetFormatPr baseColWidth="10" defaultColWidth="8.83203125" defaultRowHeight="16" x14ac:dyDescent="0.25"/>
  <cols>
    <col min="1" max="1" width="1.5" style="1" customWidth="1"/>
    <col min="2" max="2" width="43.5" style="1" customWidth="1"/>
    <col min="3" max="3" width="12.6640625" style="1" bestFit="1" customWidth="1"/>
    <col min="4" max="4" width="3.33203125" style="1" customWidth="1"/>
    <col min="5" max="5" width="48.5" style="1" customWidth="1"/>
    <col min="6" max="6" width="12.6640625" style="1" customWidth="1"/>
    <col min="7" max="8" width="11.5" style="1" bestFit="1" customWidth="1"/>
    <col min="9" max="9" width="14.1640625" style="1" bestFit="1" customWidth="1"/>
    <col min="10" max="10" width="11.5" style="1" bestFit="1" customWidth="1"/>
    <col min="11" max="16384" width="8.83203125" style="1"/>
  </cols>
  <sheetData>
    <row r="1" spans="2:13" ht="18.75" customHeight="1" x14ac:dyDescent="0.25">
      <c r="B1" s="56" t="s">
        <v>56</v>
      </c>
      <c r="C1" s="55"/>
      <c r="D1" s="54"/>
      <c r="E1" s="53"/>
      <c r="F1" s="52"/>
    </row>
    <row r="2" spans="2:13" ht="8" customHeight="1" x14ac:dyDescent="0.25">
      <c r="B2" s="50"/>
      <c r="C2" s="51"/>
      <c r="D2" s="8"/>
      <c r="E2" s="50"/>
      <c r="F2" s="49"/>
    </row>
    <row r="3" spans="2:13" x14ac:dyDescent="0.25">
      <c r="B3" s="47"/>
      <c r="C3" s="48"/>
      <c r="D3" s="29"/>
      <c r="E3" s="47"/>
      <c r="F3" s="29"/>
    </row>
    <row r="4" spans="2:13" s="41" customFormat="1" ht="20" customHeight="1" x14ac:dyDescent="0.25">
      <c r="B4" s="46" t="s">
        <v>55</v>
      </c>
      <c r="C4" s="45"/>
      <c r="D4" s="44"/>
      <c r="E4" s="43" t="s">
        <v>54</v>
      </c>
      <c r="F4" s="42"/>
    </row>
    <row r="5" spans="2:13" ht="16" customHeight="1" x14ac:dyDescent="0.25">
      <c r="B5" s="40" t="s">
        <v>53</v>
      </c>
      <c r="C5" s="33" t="s">
        <v>19</v>
      </c>
      <c r="D5" s="25"/>
      <c r="E5" s="34" t="s">
        <v>52</v>
      </c>
      <c r="F5" s="33" t="s">
        <v>19</v>
      </c>
      <c r="H5" s="13" t="s">
        <v>51</v>
      </c>
    </row>
    <row r="6" spans="2:13" ht="14" customHeight="1" x14ac:dyDescent="0.25">
      <c r="B6" s="39" t="s">
        <v>50</v>
      </c>
      <c r="C6" s="38">
        <v>0</v>
      </c>
      <c r="D6" s="29"/>
      <c r="E6" s="31" t="s">
        <v>49</v>
      </c>
      <c r="F6" s="30">
        <v>0</v>
      </c>
      <c r="H6" s="22" t="s">
        <v>48</v>
      </c>
      <c r="I6" s="22">
        <v>17600000</v>
      </c>
      <c r="J6" s="22"/>
      <c r="M6" s="1">
        <v>75876</v>
      </c>
    </row>
    <row r="7" spans="2:13" ht="14" customHeight="1" x14ac:dyDescent="0.25">
      <c r="B7" s="39" t="s">
        <v>47</v>
      </c>
      <c r="C7" s="38">
        <v>0</v>
      </c>
      <c r="D7" s="29"/>
      <c r="E7" s="31" t="s">
        <v>46</v>
      </c>
      <c r="F7" s="30">
        <v>0</v>
      </c>
      <c r="H7" s="22"/>
      <c r="I7" s="22"/>
      <c r="J7" s="22"/>
    </row>
    <row r="8" spans="2:13" ht="14" customHeight="1" x14ac:dyDescent="0.25">
      <c r="B8" s="39" t="s">
        <v>45</v>
      </c>
      <c r="C8" s="38">
        <v>0</v>
      </c>
      <c r="D8" s="29"/>
      <c r="E8" s="31" t="s">
        <v>44</v>
      </c>
      <c r="F8" s="30">
        <v>0</v>
      </c>
      <c r="H8" s="22"/>
      <c r="I8" s="22"/>
      <c r="J8" s="22"/>
    </row>
    <row r="9" spans="2:13" ht="14" customHeight="1" x14ac:dyDescent="0.25">
      <c r="B9" s="39" t="s">
        <v>43</v>
      </c>
      <c r="C9" s="38">
        <v>0</v>
      </c>
      <c r="D9" s="29"/>
      <c r="E9" s="31" t="s">
        <v>42</v>
      </c>
      <c r="F9" s="30">
        <v>0</v>
      </c>
      <c r="H9" s="1" t="s">
        <v>41</v>
      </c>
      <c r="I9" s="1">
        <v>0</v>
      </c>
    </row>
    <row r="10" spans="2:13" ht="14" customHeight="1" thickBot="1" x14ac:dyDescent="0.3">
      <c r="B10" s="39" t="s">
        <v>40</v>
      </c>
      <c r="C10" s="38">
        <v>0</v>
      </c>
      <c r="D10" s="25"/>
      <c r="E10" s="31" t="s">
        <v>39</v>
      </c>
      <c r="F10" s="30">
        <v>0</v>
      </c>
      <c r="H10" s="1" t="s">
        <v>1</v>
      </c>
    </row>
    <row r="11" spans="2:13" ht="14" customHeight="1" thickTop="1" x14ac:dyDescent="0.25">
      <c r="B11" s="16" t="s">
        <v>38</v>
      </c>
      <c r="C11" s="14">
        <f>SUM(C6:C10)</f>
        <v>0</v>
      </c>
      <c r="D11" s="29"/>
      <c r="E11" s="31" t="s">
        <v>37</v>
      </c>
      <c r="F11" s="30">
        <v>226300</v>
      </c>
      <c r="H11" s="1" t="s">
        <v>36</v>
      </c>
      <c r="I11" s="1">
        <v>0</v>
      </c>
    </row>
    <row r="12" spans="2:13" s="22" customFormat="1" ht="16" customHeight="1" x14ac:dyDescent="0.25">
      <c r="B12" s="37" t="s">
        <v>35</v>
      </c>
      <c r="C12" s="36"/>
      <c r="D12" s="25"/>
      <c r="E12" s="31" t="s">
        <v>34</v>
      </c>
      <c r="F12" s="30">
        <v>0</v>
      </c>
      <c r="H12" s="1" t="s">
        <v>33</v>
      </c>
      <c r="I12" s="1">
        <v>0</v>
      </c>
      <c r="J12" s="1"/>
    </row>
    <row r="13" spans="2:13" x14ac:dyDescent="0.25">
      <c r="B13" s="24" t="s">
        <v>32</v>
      </c>
      <c r="C13" s="11">
        <v>0</v>
      </c>
      <c r="D13" s="35"/>
      <c r="E13" s="31" t="s">
        <v>31</v>
      </c>
      <c r="F13" s="30">
        <v>0</v>
      </c>
      <c r="H13" s="1" t="s">
        <v>30</v>
      </c>
      <c r="I13" s="1">
        <v>0</v>
      </c>
    </row>
    <row r="14" spans="2:13" ht="16" customHeight="1" x14ac:dyDescent="0.25">
      <c r="B14" s="24" t="s">
        <v>29</v>
      </c>
      <c r="C14" s="11">
        <f>SUM(F32,I38,I44)</f>
        <v>4165454.5454545454</v>
      </c>
      <c r="D14" s="29"/>
      <c r="E14" s="31" t="s">
        <v>28</v>
      </c>
      <c r="F14" s="30">
        <v>0</v>
      </c>
      <c r="H14" s="1" t="s">
        <v>27</v>
      </c>
      <c r="I14" s="1">
        <v>0</v>
      </c>
    </row>
    <row r="15" spans="2:13" ht="14" customHeight="1" thickBot="1" x14ac:dyDescent="0.3">
      <c r="B15" s="24" t="s">
        <v>26</v>
      </c>
      <c r="C15" s="11">
        <f>-(SUM(F33,F37,F41))</f>
        <v>-641818.18181818188</v>
      </c>
      <c r="D15" s="29"/>
      <c r="E15" s="31" t="s">
        <v>25</v>
      </c>
      <c r="F15" s="30">
        <v>0</v>
      </c>
      <c r="H15" s="1" t="s">
        <v>24</v>
      </c>
      <c r="I15" s="1">
        <f>SUM(I6:I14)</f>
        <v>17600000</v>
      </c>
    </row>
    <row r="16" spans="2:13" ht="14" customHeight="1" thickTop="1" x14ac:dyDescent="0.25">
      <c r="B16" s="24" t="s">
        <v>23</v>
      </c>
      <c r="C16" s="11">
        <v>0</v>
      </c>
      <c r="D16" s="29"/>
      <c r="E16" s="15" t="s">
        <v>22</v>
      </c>
      <c r="F16" s="14">
        <f>SUM(F6:F15)</f>
        <v>226300</v>
      </c>
    </row>
    <row r="17" spans="2:10" ht="14" customHeight="1" x14ac:dyDescent="0.25">
      <c r="B17" s="24" t="s">
        <v>21</v>
      </c>
      <c r="C17" s="32">
        <v>0</v>
      </c>
      <c r="D17" s="29"/>
      <c r="E17" s="34" t="s">
        <v>20</v>
      </c>
      <c r="F17" s="33" t="s">
        <v>19</v>
      </c>
    </row>
    <row r="18" spans="2:10" ht="14" customHeight="1" thickBot="1" x14ac:dyDescent="0.3">
      <c r="B18" s="24" t="s">
        <v>18</v>
      </c>
      <c r="C18" s="32">
        <v>0</v>
      </c>
      <c r="D18" s="29"/>
      <c r="E18" s="31" t="s">
        <v>17</v>
      </c>
      <c r="F18" s="30">
        <v>0</v>
      </c>
      <c r="H18" s="1">
        <f>15000*82</f>
        <v>1230000</v>
      </c>
    </row>
    <row r="19" spans="2:10" ht="14" customHeight="1" thickTop="1" x14ac:dyDescent="0.25">
      <c r="B19" s="24" t="s">
        <v>16</v>
      </c>
      <c r="C19" s="26">
        <v>0</v>
      </c>
      <c r="D19" s="29"/>
      <c r="E19" s="15" t="s">
        <v>15</v>
      </c>
      <c r="F19" s="14">
        <f>SUM(F18)</f>
        <v>0</v>
      </c>
      <c r="J19" s="22"/>
    </row>
    <row r="20" spans="2:10" ht="14" customHeight="1" x14ac:dyDescent="0.25">
      <c r="B20" s="24" t="s">
        <v>14</v>
      </c>
      <c r="C20" s="11">
        <v>0</v>
      </c>
      <c r="D20" s="29"/>
      <c r="E20" s="28" t="s">
        <v>12</v>
      </c>
      <c r="F20" s="27"/>
      <c r="H20" s="22"/>
      <c r="I20" s="22"/>
      <c r="J20" s="21"/>
    </row>
    <row r="21" spans="2:10" ht="14" customHeight="1" x14ac:dyDescent="0.25">
      <c r="B21" s="24" t="s">
        <v>13</v>
      </c>
      <c r="C21" s="26">
        <v>0</v>
      </c>
      <c r="D21" s="25"/>
      <c r="E21" s="18" t="s">
        <v>12</v>
      </c>
      <c r="F21" s="11">
        <v>0</v>
      </c>
      <c r="H21" s="21"/>
      <c r="I21" s="21"/>
    </row>
    <row r="22" spans="2:10" ht="14" customHeight="1" x14ac:dyDescent="0.25">
      <c r="B22" s="24" t="s">
        <v>11</v>
      </c>
      <c r="C22" s="11">
        <v>0</v>
      </c>
      <c r="D22" s="23"/>
      <c r="E22" s="18" t="s">
        <v>10</v>
      </c>
      <c r="F22" s="11">
        <v>0</v>
      </c>
    </row>
    <row r="23" spans="2:10" s="22" customFormat="1" ht="18" customHeight="1" x14ac:dyDescent="0.25">
      <c r="B23" s="20"/>
      <c r="C23" s="19"/>
      <c r="D23" s="8"/>
      <c r="E23" s="18" t="s">
        <v>9</v>
      </c>
      <c r="F23" s="11">
        <v>0</v>
      </c>
      <c r="H23" s="1"/>
      <c r="I23" s="1"/>
      <c r="J23" s="1"/>
    </row>
    <row r="24" spans="2:10" s="21" customFormat="1" ht="17.25" customHeight="1" x14ac:dyDescent="0.25">
      <c r="B24" s="20"/>
      <c r="C24" s="19"/>
      <c r="D24" s="1"/>
      <c r="E24" s="18" t="s">
        <v>8</v>
      </c>
      <c r="F24" s="11">
        <v>0</v>
      </c>
      <c r="H24" s="1"/>
      <c r="I24" s="1"/>
      <c r="J24" s="1"/>
    </row>
    <row r="25" spans="2:10" ht="17" thickBot="1" x14ac:dyDescent="0.3">
      <c r="B25" s="20"/>
      <c r="C25" s="19"/>
      <c r="E25" s="18" t="s">
        <v>7</v>
      </c>
      <c r="F25" s="11">
        <v>0</v>
      </c>
    </row>
    <row r="26" spans="2:10" ht="18" thickTop="1" thickBot="1" x14ac:dyDescent="0.3">
      <c r="B26" s="16" t="s">
        <v>6</v>
      </c>
      <c r="C26" s="17">
        <f>SUM(C13:C22)</f>
        <v>3523636.3636363633</v>
      </c>
      <c r="E26" s="15" t="s">
        <v>5</v>
      </c>
      <c r="F26" s="17">
        <f>SUM(F21:F25)</f>
        <v>0</v>
      </c>
    </row>
    <row r="27" spans="2:10" ht="17" thickTop="1" x14ac:dyDescent="0.25">
      <c r="B27" s="16" t="s">
        <v>4</v>
      </c>
      <c r="C27" s="14">
        <f>C11+C26</f>
        <v>3523636.3636363633</v>
      </c>
      <c r="E27" s="15" t="s">
        <v>3</v>
      </c>
      <c r="F27" s="14">
        <f>SUM(F16,F19,F26)</f>
        <v>226300</v>
      </c>
    </row>
    <row r="28" spans="2:10" x14ac:dyDescent="0.25">
      <c r="B28" s="8"/>
      <c r="C28" s="59">
        <f>C27-F27</f>
        <v>3297336.3636363633</v>
      </c>
      <c r="F28" s="60">
        <f>8556000-F27</f>
        <v>8329700</v>
      </c>
    </row>
    <row r="31" spans="2:10" x14ac:dyDescent="0.25">
      <c r="E31" s="13" t="s">
        <v>2</v>
      </c>
    </row>
    <row r="32" spans="2:10" x14ac:dyDescent="0.25">
      <c r="E32" s="12"/>
      <c r="F32" s="11">
        <f>5740000/82*22</f>
        <v>1540000</v>
      </c>
      <c r="G32" s="1">
        <f>15000*22</f>
        <v>330000</v>
      </c>
      <c r="H32" s="10">
        <v>10</v>
      </c>
    </row>
    <row r="33" spans="5:10" x14ac:dyDescent="0.25">
      <c r="E33" s="9" t="s">
        <v>1</v>
      </c>
      <c r="F33" s="57">
        <f>SYD(F32,G32,H32,1)</f>
        <v>220000</v>
      </c>
      <c r="G33" s="8"/>
      <c r="H33" s="7"/>
    </row>
    <row r="34" spans="5:10" x14ac:dyDescent="0.25">
      <c r="E34" s="6" t="s">
        <v>0</v>
      </c>
      <c r="F34" s="58">
        <f>F32-F33</f>
        <v>1320000</v>
      </c>
      <c r="G34" s="5"/>
      <c r="H34" s="4"/>
    </row>
    <row r="35" spans="5:10" x14ac:dyDescent="0.25">
      <c r="E35" s="13" t="s">
        <v>2</v>
      </c>
    </row>
    <row r="36" spans="5:10" x14ac:dyDescent="0.25">
      <c r="E36" s="12"/>
      <c r="F36" s="11">
        <f>5740000/82*40</f>
        <v>2800000</v>
      </c>
      <c r="G36" s="1">
        <f>15000*40</f>
        <v>600000</v>
      </c>
      <c r="H36" s="10">
        <v>10</v>
      </c>
    </row>
    <row r="37" spans="5:10" x14ac:dyDescent="0.25">
      <c r="E37" s="9" t="s">
        <v>1</v>
      </c>
      <c r="F37" s="57">
        <f>SYD($F$36,$G$36,$H$36,3)</f>
        <v>320000</v>
      </c>
      <c r="G37" s="8"/>
      <c r="H37" s="7"/>
      <c r="I37" s="3">
        <f>SYD($F$36,$G$36,$H$36,1)</f>
        <v>400000</v>
      </c>
      <c r="J37" s="3">
        <f>SYD($F$36,$G$36,$H$36,2)</f>
        <v>360000</v>
      </c>
    </row>
    <row r="38" spans="5:10" x14ac:dyDescent="0.25">
      <c r="E38" s="6" t="s">
        <v>0</v>
      </c>
      <c r="F38" s="58">
        <f>F36-F37</f>
        <v>2480000</v>
      </c>
      <c r="G38" s="5"/>
      <c r="H38" s="4"/>
      <c r="I38" s="2">
        <f>F36-I37-J37</f>
        <v>2040000</v>
      </c>
    </row>
    <row r="39" spans="5:10" x14ac:dyDescent="0.25">
      <c r="E39" s="13" t="s">
        <v>2</v>
      </c>
    </row>
    <row r="40" spans="5:10" x14ac:dyDescent="0.25">
      <c r="E40" s="12"/>
      <c r="F40" s="11">
        <f>5740000/82*20</f>
        <v>1400000</v>
      </c>
      <c r="G40" s="1">
        <f>14000*20</f>
        <v>280000</v>
      </c>
      <c r="H40" s="10">
        <v>10</v>
      </c>
    </row>
    <row r="41" spans="5:10" x14ac:dyDescent="0.25">
      <c r="E41" s="9" t="s">
        <v>1</v>
      </c>
      <c r="F41" s="57">
        <f>SYD($F$40,$G$40,$H$40,6)</f>
        <v>101818.18181818182</v>
      </c>
      <c r="G41" s="8"/>
      <c r="H41" s="7"/>
    </row>
    <row r="42" spans="5:10" x14ac:dyDescent="0.25">
      <c r="E42" s="6" t="s">
        <v>0</v>
      </c>
      <c r="F42" s="58">
        <f>F40-F41</f>
        <v>1298181.8181818181</v>
      </c>
      <c r="G42" s="5"/>
      <c r="H42" s="4"/>
    </row>
    <row r="43" spans="5:10" x14ac:dyDescent="0.25">
      <c r="F43" s="3">
        <f>SYD($F$40,$G$40,$H$40,1)</f>
        <v>203636.36363636365</v>
      </c>
      <c r="G43" s="3">
        <f>SYD($F$40,$G$40,$H$40,2)</f>
        <v>183272.72727272726</v>
      </c>
      <c r="H43" s="3">
        <f>SYD($F$40,$G$40,$H$40,3)</f>
        <v>162909.09090909091</v>
      </c>
      <c r="I43" s="3">
        <f>SYD($F$40,$G$40,$H$40,4)</f>
        <v>142545.45454545456</v>
      </c>
      <c r="J43" s="3">
        <f>SYD($F$40,$G$40,$H$40,5)</f>
        <v>122181.81818181818</v>
      </c>
    </row>
    <row r="44" spans="5:10" x14ac:dyDescent="0.25">
      <c r="I44" s="2">
        <f>F40-SUM(F43:J43)</f>
        <v>585454.54545454541</v>
      </c>
    </row>
  </sheetData>
  <mergeCells count="5">
    <mergeCell ref="B1:C1"/>
    <mergeCell ref="E1:F1"/>
    <mergeCell ref="B4:C4"/>
    <mergeCell ref="E4:F4"/>
    <mergeCell ref="B12:C12"/>
  </mergeCells>
  <phoneticPr fontId="2" type="noConversion"/>
  <printOptions horizontalCentered="1"/>
  <pageMargins left="0.75" right="0.75" top="1" bottom="1" header="0.5" footer="0.5"/>
  <pageSetup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9-11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 文华</dc:creator>
  <cp:lastModifiedBy>李 文华</cp:lastModifiedBy>
  <dcterms:created xsi:type="dcterms:W3CDTF">2018-09-11T14:13:07Z</dcterms:created>
  <dcterms:modified xsi:type="dcterms:W3CDTF">2018-09-11T14:16:22Z</dcterms:modified>
</cp:coreProperties>
</file>