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firstSheet="8" activeTab="21"/>
  </bookViews>
  <sheets>
    <sheet name="理财通报 1.17" sheetId="1" state="hidden" r:id="rId1"/>
    <sheet name="3.31" sheetId="2" r:id="rId2"/>
    <sheet name="4.30" sheetId="32" r:id="rId3"/>
    <sheet name="5.31" sheetId="66" r:id="rId4"/>
    <sheet name="6.30" sheetId="101" r:id="rId5"/>
    <sheet name="7.1" sheetId="102" r:id="rId6"/>
    <sheet name="7.2" sheetId="103" r:id="rId7"/>
    <sheet name="7.3" sheetId="104" r:id="rId8"/>
    <sheet name="7.4" sheetId="105" r:id="rId9"/>
    <sheet name="7.5" sheetId="107" r:id="rId10"/>
    <sheet name="7.6" sheetId="106" r:id="rId11"/>
    <sheet name="7.7" sheetId="108" r:id="rId12"/>
    <sheet name="7.8" sheetId="109" r:id="rId13"/>
    <sheet name="7.9" sheetId="110" r:id="rId14"/>
    <sheet name="10" sheetId="111" r:id="rId15"/>
    <sheet name="11" sheetId="113" r:id="rId16"/>
    <sheet name="12" sheetId="114" r:id="rId17"/>
    <sheet name="7.13" sheetId="112" r:id="rId18"/>
    <sheet name="7.14" sheetId="115" r:id="rId19"/>
    <sheet name="统计" sheetId="54" r:id="rId20"/>
    <sheet name="定期2年以上" sheetId="78" state="hidden" r:id="rId21"/>
    <sheet name="Sheet2" sheetId="98" r:id="rId22"/>
  </sheets>
  <calcPr calcId="144525"/>
</workbook>
</file>

<file path=xl/sharedStrings.xml><?xml version="1.0" encoding="utf-8"?>
<sst xmlns="http://schemas.openxmlformats.org/spreadsheetml/2006/main" count="1391" uniqueCount="125">
  <si>
    <t xml:space="preserve"> </t>
  </si>
  <si>
    <t xml:space="preserve">    </t>
  </si>
  <si>
    <t>理财业绩通报（1.17）</t>
  </si>
  <si>
    <t>网点</t>
  </si>
  <si>
    <t>大理财</t>
  </si>
  <si>
    <t>理财保有量</t>
  </si>
  <si>
    <t>重点基金</t>
  </si>
  <si>
    <t>日平台</t>
  </si>
  <si>
    <t>本日实绩</t>
  </si>
  <si>
    <t>日平台缺口</t>
  </si>
  <si>
    <t>日平台完成比</t>
  </si>
  <si>
    <t>昨日实绩</t>
  </si>
  <si>
    <t>保有量</t>
  </si>
  <si>
    <t>本月保有量新增</t>
  </si>
  <si>
    <t>二阶段计划</t>
  </si>
  <si>
    <t>中欧</t>
  </si>
  <si>
    <t>国泰</t>
  </si>
  <si>
    <t>广发</t>
  </si>
  <si>
    <t>阶段完成比</t>
  </si>
  <si>
    <t>排名</t>
  </si>
  <si>
    <t>阶段缺口</t>
  </si>
  <si>
    <t>本月累计</t>
  </si>
  <si>
    <t>其中基金</t>
  </si>
  <si>
    <t>基金</t>
  </si>
  <si>
    <t>日日升</t>
  </si>
  <si>
    <t>理财宝</t>
  </si>
  <si>
    <t>其他</t>
  </si>
  <si>
    <t>本日累计</t>
  </si>
  <si>
    <t>本日</t>
  </si>
  <si>
    <t>本月</t>
  </si>
  <si>
    <t>上海路</t>
  </si>
  <si>
    <t>花桥</t>
  </si>
  <si>
    <t>友益街</t>
  </si>
  <si>
    <t>堤角</t>
  </si>
  <si>
    <t>二七</t>
  </si>
  <si>
    <t>长春街</t>
  </si>
  <si>
    <t>蔡家田</t>
  </si>
  <si>
    <t>温馨路</t>
  </si>
  <si>
    <t>盛世东方</t>
  </si>
  <si>
    <t>汉口花园</t>
  </si>
  <si>
    <t>工农兵路</t>
  </si>
  <si>
    <t>丹水池</t>
  </si>
  <si>
    <t>西马路</t>
  </si>
  <si>
    <t>科技馆</t>
  </si>
  <si>
    <t>高雄路</t>
  </si>
  <si>
    <t>江汉路</t>
  </si>
  <si>
    <t>永清路</t>
  </si>
  <si>
    <t>球场路</t>
  </si>
  <si>
    <t>怡和路</t>
  </si>
  <si>
    <t>正义路</t>
  </si>
  <si>
    <t>谌家矶</t>
  </si>
  <si>
    <t>合计</t>
  </si>
  <si>
    <r>
      <rPr>
        <b/>
        <sz val="20"/>
        <color theme="0"/>
        <rFont val="黑体"/>
        <charset val="134"/>
      </rPr>
      <t>储蓄业绩通报（3.3</t>
    </r>
    <r>
      <rPr>
        <b/>
        <sz val="20"/>
        <color theme="0"/>
        <rFont val="黑体"/>
        <charset val="134"/>
      </rPr>
      <t>1</t>
    </r>
    <r>
      <rPr>
        <b/>
        <sz val="20"/>
        <color theme="0"/>
        <rFont val="黑体"/>
        <charset val="134"/>
      </rPr>
      <t>）</t>
    </r>
  </si>
  <si>
    <t>基金销售</t>
  </si>
  <si>
    <t>理财销售</t>
  </si>
  <si>
    <t>定期进款</t>
  </si>
  <si>
    <t>资金来源</t>
  </si>
  <si>
    <t>3月</t>
  </si>
  <si>
    <t>2月</t>
  </si>
  <si>
    <t>1月</t>
  </si>
  <si>
    <t>本季</t>
  </si>
  <si>
    <t>定/活</t>
  </si>
  <si>
    <t>他行</t>
  </si>
  <si>
    <t>邮储</t>
  </si>
  <si>
    <t>支/微</t>
  </si>
  <si>
    <t>本日合计</t>
  </si>
  <si>
    <t>本日基金销售已破零网点：</t>
  </si>
  <si>
    <t>个</t>
  </si>
  <si>
    <t>本日进款未破零网点：</t>
  </si>
  <si>
    <t>储蓄业绩通报（4.30）</t>
  </si>
  <si>
    <t>保险销售</t>
  </si>
  <si>
    <t>本月合计进款</t>
  </si>
  <si>
    <t>南京路试点</t>
  </si>
  <si>
    <t>基金已破零</t>
  </si>
  <si>
    <t>保险已破零：</t>
  </si>
  <si>
    <t>进款未破零</t>
  </si>
  <si>
    <r>
      <rPr>
        <b/>
        <sz val="20"/>
        <color theme="0"/>
        <rFont val="黑体"/>
        <charset val="134"/>
      </rPr>
      <t>综合资产进款实时通报（5.31</t>
    </r>
    <r>
      <rPr>
        <b/>
        <sz val="20"/>
        <color theme="0"/>
        <rFont val="黑体"/>
        <charset val="134"/>
      </rPr>
      <t>）</t>
    </r>
  </si>
  <si>
    <t>4月</t>
  </si>
  <si>
    <t>基金未破零</t>
  </si>
  <si>
    <t>保险未破零：</t>
  </si>
  <si>
    <t>综合资产进款实时通报（6.30）</t>
  </si>
  <si>
    <t>5月</t>
  </si>
  <si>
    <t>综合资产进款实时通报（7.1）</t>
  </si>
  <si>
    <t>7月</t>
  </si>
  <si>
    <t>8月</t>
  </si>
  <si>
    <t>综合资产进款实时通报（7.2）</t>
  </si>
  <si>
    <t>综合资产进款实时通报（7.3）</t>
  </si>
  <si>
    <r>
      <rPr>
        <b/>
        <sz val="20"/>
        <color theme="0"/>
        <rFont val="黑体"/>
        <charset val="134"/>
      </rPr>
      <t>综合资产进款实时通报（7.</t>
    </r>
    <r>
      <rPr>
        <b/>
        <sz val="20"/>
        <color theme="0"/>
        <rFont val="黑体"/>
        <charset val="134"/>
      </rPr>
      <t>4</t>
    </r>
    <r>
      <rPr>
        <b/>
        <sz val="20"/>
        <color theme="0"/>
        <rFont val="黑体"/>
        <charset val="134"/>
      </rPr>
      <t>）</t>
    </r>
  </si>
  <si>
    <t>综合资产进款实时通报（7.5）</t>
  </si>
  <si>
    <t>综合资产进款实时通报（7.6）</t>
  </si>
  <si>
    <t>综合资产进款实时通报（7.7）</t>
  </si>
  <si>
    <t>综合资产进款实时通报（7.8）</t>
  </si>
  <si>
    <t>综合资产进款实时通报（7.9）</t>
  </si>
  <si>
    <t>综合资产进款实时通报（7.10）</t>
  </si>
  <si>
    <t>综合资产进款实时通报（7.11）</t>
  </si>
  <si>
    <t>综合资产进款实时通报（7.12）</t>
  </si>
  <si>
    <t>综合资产进款实时通报（7.13）</t>
  </si>
  <si>
    <t>综合资产进款实时通报（7.14）</t>
  </si>
  <si>
    <t>基</t>
  </si>
  <si>
    <t>理</t>
  </si>
  <si>
    <t>定</t>
  </si>
  <si>
    <t>盛世</t>
  </si>
  <si>
    <t>汉花</t>
  </si>
  <si>
    <t>工农兵</t>
  </si>
  <si>
    <t>科技</t>
  </si>
  <si>
    <t>高雄</t>
  </si>
  <si>
    <t>2年</t>
  </si>
  <si>
    <t>3年</t>
  </si>
  <si>
    <t>金额</t>
  </si>
  <si>
    <t>原因</t>
  </si>
  <si>
    <t>电话营销10万存定期两年，资金来源：保险满期（客户86岁，经理财经理和柜台多次沟通，只接受两年以上的定期，不然就去汉口银行存）</t>
  </si>
  <si>
    <t>电话营销6万存定期2年，资金来源：现金（经网点经理，柜员营销后仍坚持要求存2年定期）</t>
  </si>
  <si>
    <t>1万到期存定期2年，用户超龄，不接受基金理财。</t>
  </si>
  <si>
    <t>电话营销10万存定期3年，资金来源：它局定期，老人钱只要求存3年定期。电话营销14万存定期3年，资金来源：活期(老人钱只存定期3年)</t>
  </si>
  <si>
    <t>老客户维护15万存定期三年，资金来源：它局活期(已宣传理财，保险，已报备区局)。电话营销8万存定期三年，资金来源：他局活期（已宣传保险，理财，已报备区局）</t>
  </si>
  <si>
    <t>大客户维系20万存定期2年资金来源：活期（经网点人员营销后仍坚持要求存2年定期）</t>
  </si>
  <si>
    <t>电话营销4/20万存定期两年，资金来源：他局活期转（客户不接受其他产品，只存定期）</t>
  </si>
  <si>
    <t>厅堂营销5万存2年，资金来源：它局定期转（理财经理和柜员多次宣传，用户要求存两年，不然取走)</t>
  </si>
  <si>
    <t>小计</t>
  </si>
  <si>
    <t>综合资产进款排名</t>
  </si>
  <si>
    <t>前三</t>
  </si>
  <si>
    <t>后三</t>
  </si>
  <si>
    <t>综合资产</t>
  </si>
  <si>
    <t>储蓄</t>
  </si>
  <si>
    <t>保险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</si>
</sst>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_);[Red]\(0\)"/>
    <numFmt numFmtId="179" formatCode="0.0%"/>
  </numFmts>
  <fonts count="65">
    <font>
      <sz val="11"/>
      <color theme="1"/>
      <name val="宋体"/>
      <charset val="134"/>
      <scheme val="minor"/>
    </font>
    <font>
      <b/>
      <sz val="22"/>
      <color rgb="FFFF0000"/>
      <name val="楷体"/>
      <charset val="134"/>
    </font>
    <font>
      <b/>
      <sz val="14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20"/>
      <color theme="0"/>
      <name val="黑体"/>
      <charset val="134"/>
    </font>
    <font>
      <sz val="16"/>
      <color theme="5" tint="-0.499984740745262"/>
      <name val="宋体"/>
      <charset val="134"/>
    </font>
    <font>
      <b/>
      <sz val="16"/>
      <color theme="5" tint="-0.499984740745262"/>
      <name val="宋体"/>
      <charset val="134"/>
    </font>
    <font>
      <sz val="10"/>
      <color theme="5" tint="-0.499984740745262"/>
      <name val="宋体"/>
      <charset val="134"/>
    </font>
    <font>
      <sz val="11"/>
      <color theme="5" tint="-0.499984740745262"/>
      <name val="Times New Roman"/>
      <charset val="134"/>
    </font>
    <font>
      <sz val="11"/>
      <color theme="5" tint="-0.499984740745262"/>
      <name val="宋体"/>
      <charset val="134"/>
    </font>
    <font>
      <b/>
      <sz val="12"/>
      <color theme="5" tint="-0.499984740745262"/>
      <name val="宋体"/>
      <charset val="134"/>
    </font>
    <font>
      <b/>
      <sz val="14"/>
      <color rgb="FFC00000"/>
      <name val="Times New Roman"/>
      <charset val="134"/>
    </font>
    <font>
      <b/>
      <sz val="12"/>
      <color theme="5" tint="-0.499984740745262"/>
      <name val="Times New Roman"/>
      <charset val="134"/>
    </font>
    <font>
      <sz val="10.5"/>
      <color theme="5" tint="-0.499984740745262"/>
      <name val="宋体"/>
      <charset val="134"/>
    </font>
    <font>
      <b/>
      <sz val="16"/>
      <color rgb="FFFF0000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b/>
      <sz val="12"/>
      <color rgb="FFC00000"/>
      <name val="Times New Roman"/>
      <charset val="134"/>
    </font>
    <font>
      <b/>
      <sz val="10"/>
      <color rgb="FFC00000"/>
      <name val="宋体"/>
      <charset val="134"/>
      <scheme val="minor"/>
    </font>
    <font>
      <sz val="11"/>
      <color rgb="FFFF0000"/>
      <name val="Times New Roman"/>
      <charset val="134"/>
    </font>
    <font>
      <sz val="12"/>
      <color theme="5" tint="-0.499984740745262"/>
      <name val="宋体"/>
      <charset val="134"/>
    </font>
    <font>
      <b/>
      <sz val="16"/>
      <color theme="5" tint="-0.499984740745262"/>
      <name val="宋体"/>
      <charset val="134"/>
      <scheme val="minor"/>
    </font>
    <font>
      <b/>
      <sz val="11"/>
      <color theme="5" tint="-0.499984740745262"/>
      <name val="宋体"/>
      <charset val="134"/>
    </font>
    <font>
      <sz val="11"/>
      <color theme="5" tint="-0.499984740745262"/>
      <name val="宋体"/>
      <charset val="134"/>
      <scheme val="minor"/>
    </font>
    <font>
      <b/>
      <sz val="11"/>
      <color theme="5" tint="-0.499984740745262"/>
      <name val="Times New Roman"/>
      <charset val="134"/>
    </font>
    <font>
      <b/>
      <sz val="11"/>
      <color theme="5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b/>
      <sz val="22"/>
      <color rgb="FF000000"/>
      <name val="宋体"/>
      <charset val="134"/>
    </font>
    <font>
      <b/>
      <sz val="14"/>
      <color rgb="FF000000"/>
      <name val="宋体"/>
      <charset val="134"/>
    </font>
    <font>
      <b/>
      <sz val="18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Geneva"/>
      <charset val="0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0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64">
    <border>
      <left/>
      <right/>
      <top/>
      <bottom/>
      <diagonal/>
    </border>
    <border>
      <left style="mediumDashDotDot">
        <color rgb="FFFF0000"/>
      </left>
      <right/>
      <top/>
      <bottom/>
      <diagonal/>
    </border>
    <border>
      <left/>
      <right/>
      <top style="mediumDashDotDot">
        <color rgb="FFFF0000"/>
      </top>
      <bottom/>
      <diagonal/>
    </border>
    <border>
      <left style="mediumDashDotDot">
        <color rgb="FFFF0000"/>
      </left>
      <right/>
      <top style="mediumDashDotDot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theme="9" tint="-0.499984740745262"/>
      </right>
      <top style="medium">
        <color rgb="FFFF0000"/>
      </top>
      <bottom style="thin">
        <color theme="9" tint="-0.499984740745262"/>
      </bottom>
      <diagonal/>
    </border>
    <border>
      <left/>
      <right/>
      <top style="medium">
        <color rgb="FFFF0000"/>
      </top>
      <bottom/>
      <diagonal/>
    </border>
    <border>
      <left/>
      <right style="thin">
        <color theme="9" tint="-0.499984740745262"/>
      </right>
      <top style="medium">
        <color rgb="FFFF0000"/>
      </top>
      <bottom/>
      <diagonal/>
    </border>
    <border>
      <left style="thin">
        <color theme="9" tint="-0.499984740745262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medium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rgb="FFFF0000"/>
      </right>
      <top style="medium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 style="medium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n">
        <color theme="9" tint="-0.499984740745262"/>
      </right>
      <top style="thick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n">
        <color theme="9" tint="-0.499984740745262"/>
      </right>
      <top style="thick">
        <color rgb="FFFF0000"/>
      </top>
      <bottom/>
      <diagonal/>
    </border>
    <border>
      <left style="thick">
        <color rgb="FFFF0000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ck">
        <color rgb="FFFF0000"/>
      </left>
      <right style="thin">
        <color theme="9" tint="-0.499984740745262"/>
      </right>
      <top style="thin">
        <color theme="9" tint="-0.499984740745262"/>
      </top>
      <bottom style="thick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/>
      <bottom style="thin">
        <color theme="9" tint="-0.499984740745262"/>
      </bottom>
      <diagonal/>
    </border>
    <border>
      <left style="thick">
        <color rgb="FFFF0000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ck">
        <color rgb="FFFF0000"/>
      </bottom>
      <diagonal/>
    </border>
    <border>
      <left style="thin">
        <color theme="9" tint="-0.499984740745262"/>
      </left>
      <right style="thick">
        <color rgb="FFFF0000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rgb="FFFF0000"/>
      </right>
      <top style="thin">
        <color theme="9" tint="-0.499984740745262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4" fillId="24" borderId="5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9" fillId="0" borderId="0"/>
    <xf numFmtId="0" fontId="5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12" borderId="56" applyNumberFormat="0" applyFont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0"/>
    <xf numFmtId="0" fontId="6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8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7" fillId="27" borderId="60" applyNumberFormat="0" applyAlignment="0" applyProtection="0">
      <alignment vertical="center"/>
    </xf>
    <xf numFmtId="0" fontId="55" fillId="27" borderId="59" applyNumberFormat="0" applyAlignment="0" applyProtection="0">
      <alignment vertical="center"/>
    </xf>
    <xf numFmtId="0" fontId="49" fillId="19" borderId="57" applyNumberFormat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8" fillId="0" borderId="0"/>
    <xf numFmtId="0" fontId="62" fillId="0" borderId="62" applyNumberFormat="0" applyFill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48" fillId="0" borderId="0"/>
    <xf numFmtId="0" fontId="56" fillId="0" borderId="0"/>
  </cellStyleXfs>
  <cellXfs count="19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0" xfId="0" applyFill="1">
      <alignment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76" fontId="7" fillId="0" borderId="4" xfId="0" applyNumberFormat="1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52" applyFill="1" applyAlignment="1">
      <alignment horizontal="center" vertical="center"/>
    </xf>
    <xf numFmtId="0" fontId="0" fillId="0" borderId="0" xfId="52" applyFill="1">
      <alignment vertical="center"/>
    </xf>
    <xf numFmtId="0" fontId="9" fillId="0" borderId="5" xfId="52" applyFont="1" applyFill="1" applyBorder="1" applyAlignment="1">
      <alignment horizontal="center" vertical="center" wrapText="1"/>
    </xf>
    <xf numFmtId="0" fontId="0" fillId="0" borderId="6" xfId="52" applyFill="1" applyBorder="1" applyAlignment="1">
      <alignment horizontal="center" vertical="center"/>
    </xf>
    <xf numFmtId="0" fontId="0" fillId="0" borderId="7" xfId="52" applyFill="1" applyBorder="1" applyAlignment="1">
      <alignment horizontal="center" vertical="center"/>
    </xf>
    <xf numFmtId="0" fontId="9" fillId="0" borderId="6" xfId="52" applyFont="1" applyFill="1" applyBorder="1" applyAlignment="1">
      <alignment horizontal="center" vertical="center" wrapText="1"/>
    </xf>
    <xf numFmtId="0" fontId="9" fillId="0" borderId="8" xfId="52" applyFont="1" applyFill="1" applyBorder="1" applyAlignment="1">
      <alignment horizontal="center" vertical="center" wrapText="1"/>
    </xf>
    <xf numFmtId="0" fontId="0" fillId="0" borderId="9" xfId="52" applyFill="1" applyBorder="1" applyAlignment="1">
      <alignment horizontal="center" vertical="center"/>
    </xf>
    <xf numFmtId="0" fontId="9" fillId="0" borderId="0" xfId="52" applyFont="1" applyFill="1" applyAlignment="1">
      <alignment horizontal="center" vertical="center" wrapText="1"/>
    </xf>
    <xf numFmtId="0" fontId="0" fillId="0" borderId="4" xfId="52" applyFill="1" applyBorder="1" applyAlignment="1">
      <alignment horizontal="center" vertical="center"/>
    </xf>
    <xf numFmtId="0" fontId="0" fillId="6" borderId="10" xfId="52" applyFill="1" applyBorder="1" applyAlignment="1">
      <alignment horizontal="center" vertical="center"/>
    </xf>
    <xf numFmtId="0" fontId="0" fillId="7" borderId="11" xfId="52" applyFill="1" applyBorder="1" applyAlignment="1">
      <alignment horizontal="center" vertical="center"/>
    </xf>
    <xf numFmtId="0" fontId="0" fillId="8" borderId="12" xfId="52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11" fillId="5" borderId="0" xfId="0" applyNumberFormat="1" applyFont="1" applyFill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 wrapText="1"/>
    </xf>
    <xf numFmtId="176" fontId="13" fillId="0" borderId="14" xfId="0" applyNumberFormat="1" applyFont="1" applyFill="1" applyBorder="1" applyAlignment="1">
      <alignment horizontal="center" vertical="center" wrapText="1"/>
    </xf>
    <xf numFmtId="176" fontId="13" fillId="0" borderId="15" xfId="0" applyNumberFormat="1" applyFont="1" applyFill="1" applyBorder="1" applyAlignment="1">
      <alignment horizontal="center" vertical="center" wrapText="1"/>
    </xf>
    <xf numFmtId="176" fontId="13" fillId="0" borderId="16" xfId="0" applyNumberFormat="1" applyFont="1" applyFill="1" applyBorder="1" applyAlignment="1">
      <alignment horizontal="center" vertical="center" wrapText="1"/>
    </xf>
    <xf numFmtId="176" fontId="12" fillId="0" borderId="17" xfId="0" applyNumberFormat="1" applyFont="1" applyFill="1" applyBorder="1" applyAlignment="1">
      <alignment horizontal="center" vertical="center" wrapText="1"/>
    </xf>
    <xf numFmtId="176" fontId="13" fillId="0" borderId="18" xfId="0" applyNumberFormat="1" applyFont="1" applyFill="1" applyBorder="1" applyAlignment="1">
      <alignment horizontal="center" vertical="center" wrapText="1"/>
    </xf>
    <xf numFmtId="176" fontId="13" fillId="0" borderId="19" xfId="0" applyNumberFormat="1" applyFont="1" applyFill="1" applyBorder="1" applyAlignment="1">
      <alignment horizontal="center" vertical="center" wrapText="1"/>
    </xf>
    <xf numFmtId="176" fontId="13" fillId="0" borderId="20" xfId="0" applyNumberFormat="1" applyFont="1" applyFill="1" applyBorder="1" applyAlignment="1">
      <alignment horizontal="center" vertical="center" wrapText="1"/>
    </xf>
    <xf numFmtId="176" fontId="14" fillId="0" borderId="21" xfId="0" applyNumberFormat="1" applyFont="1" applyFill="1" applyBorder="1" applyAlignment="1">
      <alignment horizontal="center" vertical="center" wrapText="1"/>
    </xf>
    <xf numFmtId="176" fontId="15" fillId="3" borderId="22" xfId="0" applyNumberFormat="1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176" fontId="15" fillId="0" borderId="22" xfId="0" applyNumberFormat="1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76" fontId="15" fillId="3" borderId="25" xfId="0" applyNumberFormat="1" applyFont="1" applyFill="1" applyBorder="1" applyAlignment="1">
      <alignment horizontal="center" vertical="center" wrapText="1"/>
    </xf>
    <xf numFmtId="0" fontId="15" fillId="3" borderId="25" xfId="0" applyNumberFormat="1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8" fillId="10" borderId="28" xfId="0" applyNumberFormat="1" applyFont="1" applyFill="1" applyBorder="1" applyAlignment="1">
      <alignment horizontal="center" vertical="center"/>
    </xf>
    <xf numFmtId="176" fontId="19" fillId="3" borderId="28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6" fillId="0" borderId="2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176" fontId="13" fillId="0" borderId="29" xfId="0" applyNumberFormat="1" applyFont="1" applyFill="1" applyBorder="1" applyAlignment="1">
      <alignment horizontal="center" vertical="center" wrapText="1"/>
    </xf>
    <xf numFmtId="176" fontId="13" fillId="0" borderId="30" xfId="0" applyNumberFormat="1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176" fontId="13" fillId="0" borderId="22" xfId="0" applyNumberFormat="1" applyFont="1" applyFill="1" applyBorder="1" applyAlignment="1">
      <alignment horizontal="center" vertical="center" wrapText="1"/>
    </xf>
    <xf numFmtId="176" fontId="13" fillId="0" borderId="32" xfId="0" applyNumberFormat="1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76" fontId="16" fillId="3" borderId="32" xfId="0" applyNumberFormat="1" applyFont="1" applyFill="1" applyBorder="1" applyAlignment="1">
      <alignment horizontal="center" vertical="center" wrapText="1"/>
    </xf>
    <xf numFmtId="176" fontId="16" fillId="3" borderId="17" xfId="0" applyNumberFormat="1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178" fontId="15" fillId="0" borderId="32" xfId="0" applyNumberFormat="1" applyFont="1" applyFill="1" applyBorder="1" applyAlignment="1">
      <alignment horizontal="center" vertical="center" wrapText="1"/>
    </xf>
    <xf numFmtId="178" fontId="15" fillId="0" borderId="17" xfId="0" applyNumberFormat="1" applyFont="1" applyFill="1" applyBorder="1" applyAlignment="1">
      <alignment horizontal="center" vertical="center" wrapText="1"/>
    </xf>
    <xf numFmtId="0" fontId="15" fillId="0" borderId="33" xfId="0" applyNumberFormat="1" applyFont="1" applyFill="1" applyBorder="1" applyAlignment="1">
      <alignment horizontal="center" vertical="center"/>
    </xf>
    <xf numFmtId="178" fontId="15" fillId="0" borderId="34" xfId="0" applyNumberFormat="1" applyFont="1" applyFill="1" applyBorder="1" applyAlignment="1">
      <alignment horizontal="center" vertical="center" wrapText="1"/>
    </xf>
    <xf numFmtId="178" fontId="15" fillId="0" borderId="23" xfId="0" applyNumberFormat="1" applyFont="1" applyFill="1" applyBorder="1" applyAlignment="1">
      <alignment horizontal="center" vertical="center" wrapText="1"/>
    </xf>
    <xf numFmtId="0" fontId="15" fillId="0" borderId="35" xfId="0" applyNumberFormat="1" applyFont="1" applyFill="1" applyBorder="1" applyAlignment="1">
      <alignment horizontal="center" vertical="center"/>
    </xf>
    <xf numFmtId="178" fontId="19" fillId="0" borderId="36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0" fontId="23" fillId="0" borderId="37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5" fillId="3" borderId="2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 vertical="center"/>
    </xf>
    <xf numFmtId="0" fontId="24" fillId="3" borderId="0" xfId="0" applyFont="1" applyFill="1" applyAlignment="1">
      <alignment horizontal="left" vertical="center"/>
    </xf>
    <xf numFmtId="0" fontId="19" fillId="3" borderId="28" xfId="0" applyFont="1" applyFill="1" applyBorder="1" applyAlignment="1">
      <alignment horizontal="center" vertical="center"/>
    </xf>
    <xf numFmtId="176" fontId="26" fillId="0" borderId="21" xfId="0" applyNumberFormat="1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3" borderId="22" xfId="0" applyNumberFormat="1" applyFont="1" applyFill="1" applyBorder="1" applyAlignment="1">
      <alignment horizontal="center" vertical="center" wrapText="1"/>
    </xf>
    <xf numFmtId="176" fontId="13" fillId="0" borderId="29" xfId="0" applyNumberFormat="1" applyFont="1" applyFill="1" applyBorder="1" applyAlignment="1">
      <alignment vertical="center" wrapText="1"/>
    </xf>
    <xf numFmtId="176" fontId="13" fillId="0" borderId="22" xfId="0" applyNumberFormat="1" applyFont="1" applyFill="1" applyBorder="1" applyAlignment="1">
      <alignment vertical="center" wrapText="1"/>
    </xf>
    <xf numFmtId="176" fontId="11" fillId="5" borderId="38" xfId="0" applyNumberFormat="1" applyFont="1" applyFill="1" applyBorder="1" applyAlignment="1">
      <alignment horizontal="center" vertical="center"/>
    </xf>
    <xf numFmtId="176" fontId="12" fillId="0" borderId="39" xfId="0" applyNumberFormat="1" applyFont="1" applyFill="1" applyBorder="1" applyAlignment="1">
      <alignment horizontal="center" vertical="center" wrapText="1"/>
    </xf>
    <xf numFmtId="176" fontId="13" fillId="0" borderId="40" xfId="0" applyNumberFormat="1" applyFont="1" applyFill="1" applyBorder="1" applyAlignment="1">
      <alignment horizontal="center" vertical="center" wrapText="1"/>
    </xf>
    <xf numFmtId="176" fontId="13" fillId="0" borderId="41" xfId="0" applyNumberFormat="1" applyFont="1" applyFill="1" applyBorder="1" applyAlignment="1">
      <alignment horizontal="center" vertical="center" wrapText="1"/>
    </xf>
    <xf numFmtId="176" fontId="13" fillId="0" borderId="42" xfId="0" applyNumberFormat="1" applyFont="1" applyFill="1" applyBorder="1" applyAlignment="1">
      <alignment horizontal="center" vertical="center" wrapText="1"/>
    </xf>
    <xf numFmtId="176" fontId="12" fillId="0" borderId="43" xfId="0" applyNumberFormat="1" applyFont="1" applyFill="1" applyBorder="1" applyAlignment="1">
      <alignment horizontal="center" vertical="center" wrapText="1"/>
    </xf>
    <xf numFmtId="0" fontId="16" fillId="3" borderId="43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16" fillId="3" borderId="43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23" fillId="10" borderId="45" xfId="0" applyNumberFormat="1" applyFont="1" applyFill="1" applyBorder="1" applyAlignment="1">
      <alignment horizontal="center" vertical="center"/>
    </xf>
    <xf numFmtId="0" fontId="19" fillId="3" borderId="45" xfId="0" applyNumberFormat="1" applyFont="1" applyFill="1" applyBorder="1" applyAlignment="1">
      <alignment horizontal="center" vertical="center"/>
    </xf>
    <xf numFmtId="176" fontId="19" fillId="3" borderId="45" xfId="0" applyNumberFormat="1" applyFont="1" applyFill="1" applyBorder="1" applyAlignment="1">
      <alignment horizontal="center" vertical="center"/>
    </xf>
    <xf numFmtId="176" fontId="13" fillId="0" borderId="46" xfId="0" applyNumberFormat="1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176" fontId="13" fillId="0" borderId="48" xfId="0" applyNumberFormat="1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76" fontId="28" fillId="3" borderId="32" xfId="0" applyNumberFormat="1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176" fontId="15" fillId="0" borderId="32" xfId="0" applyNumberFormat="1" applyFont="1" applyFill="1" applyBorder="1" applyAlignment="1">
      <alignment horizontal="center" vertical="center" wrapText="1"/>
    </xf>
    <xf numFmtId="0" fontId="15" fillId="0" borderId="43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0" borderId="50" xfId="0" applyNumberFormat="1" applyFont="1" applyFill="1" applyBorder="1" applyAlignment="1">
      <alignment horizontal="center" vertical="center" wrapText="1"/>
    </xf>
    <xf numFmtId="176" fontId="30" fillId="0" borderId="44" xfId="0" applyNumberFormat="1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31" fillId="0" borderId="51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/>
    </xf>
    <xf numFmtId="0" fontId="15" fillId="0" borderId="51" xfId="0" applyNumberFormat="1" applyFont="1" applyFill="1" applyBorder="1" applyAlignment="1">
      <alignment horizontal="center" vertical="center"/>
    </xf>
    <xf numFmtId="176" fontId="30" fillId="0" borderId="45" xfId="0" applyNumberFormat="1" applyFont="1" applyFill="1" applyBorder="1" applyAlignment="1">
      <alignment horizontal="center" vertical="center"/>
    </xf>
    <xf numFmtId="0" fontId="23" fillId="0" borderId="52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179" fontId="0" fillId="0" borderId="0" xfId="0" applyNumberForma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176" fontId="34" fillId="3" borderId="0" xfId="0" applyNumberFormat="1" applyFont="1" applyFill="1" applyAlignment="1">
      <alignment horizontal="center" vertical="center" wrapText="1"/>
    </xf>
    <xf numFmtId="0" fontId="35" fillId="3" borderId="53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35" fillId="3" borderId="54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2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5" fillId="3" borderId="55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center" vertical="center" wrapText="1"/>
    </xf>
    <xf numFmtId="176" fontId="36" fillId="3" borderId="10" xfId="0" applyNumberFormat="1" applyFont="1" applyFill="1" applyBorder="1" applyAlignment="1">
      <alignment horizontal="center" vertical="center" wrapText="1"/>
    </xf>
    <xf numFmtId="0" fontId="37" fillId="3" borderId="53" xfId="0" applyFont="1" applyFill="1" applyBorder="1" applyAlignment="1">
      <alignment horizontal="center" vertical="center" wrapText="1"/>
    </xf>
    <xf numFmtId="0" fontId="37" fillId="3" borderId="55" xfId="0" applyFont="1" applyFill="1" applyBorder="1" applyAlignment="1">
      <alignment horizontal="center" vertical="center" wrapText="1"/>
    </xf>
    <xf numFmtId="9" fontId="37" fillId="3" borderId="4" xfId="0" applyNumberFormat="1" applyFont="1" applyFill="1" applyBorder="1" applyAlignment="1">
      <alignment horizontal="center" vertical="center"/>
    </xf>
    <xf numFmtId="179" fontId="33" fillId="2" borderId="0" xfId="0" applyNumberFormat="1" applyFont="1" applyFill="1" applyAlignment="1">
      <alignment horizontal="center" vertical="center"/>
    </xf>
    <xf numFmtId="0" fontId="33" fillId="2" borderId="0" xfId="0" applyNumberFormat="1" applyFont="1" applyFill="1" applyAlignment="1">
      <alignment horizontal="center" vertical="center"/>
    </xf>
    <xf numFmtId="179" fontId="34" fillId="3" borderId="0" xfId="0" applyNumberFormat="1" applyFont="1" applyFill="1" applyAlignment="1">
      <alignment horizontal="center" vertical="center" wrapText="1"/>
    </xf>
    <xf numFmtId="0" fontId="34" fillId="3" borderId="0" xfId="0" applyNumberFormat="1" applyFont="1" applyFill="1" applyAlignment="1">
      <alignment horizontal="center" vertical="center" wrapText="1"/>
    </xf>
    <xf numFmtId="176" fontId="36" fillId="3" borderId="11" xfId="0" applyNumberFormat="1" applyFont="1" applyFill="1" applyBorder="1" applyAlignment="1">
      <alignment horizontal="center" vertical="center" wrapText="1"/>
    </xf>
    <xf numFmtId="179" fontId="37" fillId="3" borderId="53" xfId="0" applyNumberFormat="1" applyFont="1" applyFill="1" applyBorder="1" applyAlignment="1">
      <alignment horizontal="center" vertical="center" wrapText="1"/>
    </xf>
    <xf numFmtId="0" fontId="37" fillId="3" borderId="4" xfId="0" applyNumberFormat="1" applyFont="1" applyFill="1" applyBorder="1" applyAlignment="1">
      <alignment horizontal="center" vertical="center" wrapText="1"/>
    </xf>
    <xf numFmtId="179" fontId="37" fillId="3" borderId="55" xfId="0" applyNumberFormat="1" applyFont="1" applyFill="1" applyBorder="1" applyAlignment="1">
      <alignment horizontal="center" vertical="center" wrapText="1"/>
    </xf>
    <xf numFmtId="179" fontId="37" fillId="3" borderId="4" xfId="0" applyNumberFormat="1" applyFont="1" applyFill="1" applyBorder="1" applyAlignment="1">
      <alignment horizontal="center" vertical="center"/>
    </xf>
    <xf numFmtId="0" fontId="37" fillId="3" borderId="4" xfId="0" applyNumberFormat="1" applyFont="1" applyFill="1" applyBorder="1" applyAlignment="1">
      <alignment horizontal="center" vertical="center"/>
    </xf>
    <xf numFmtId="176" fontId="36" fillId="3" borderId="12" xfId="0" applyNumberFormat="1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Sheet32_8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_ET_STYLE_NoName_00_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_Sheet2_1" xfId="53"/>
    <cellStyle name="常规_Sheet1_1" xfId="54"/>
  </cellStyles>
  <dxfs count="4">
    <dxf>
      <fill>
        <patternFill patternType="solid">
          <bgColor theme="0" tint="-0.149388103885006"/>
        </patternFill>
      </fill>
    </dxf>
    <dxf>
      <fill>
        <patternFill patternType="solid">
          <bgColor theme="0" tint="-0.0499893185216834"/>
        </patternFill>
      </fill>
    </dxf>
    <dxf>
      <font>
        <b val="1"/>
        <i val="0"/>
        <color rgb="FFFF0000"/>
      </font>
    </dxf>
    <dxf>
      <font>
        <b val="1"/>
        <i val="0"/>
        <color rgb="FFFF5050"/>
      </font>
    </dxf>
  </dxfs>
  <tableStyles count="0" defaultTableStyle="TableStyleMedium2"/>
  <colors>
    <mruColors>
      <color rgb="00FF5050"/>
      <color rgb="00642F04"/>
      <color rgb="00FFFF00"/>
      <color rgb="00000000"/>
      <color rgb="00FF6767"/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B28"/>
  <sheetViews>
    <sheetView workbookViewId="0">
      <selection activeCell="T16" sqref="T16"/>
    </sheetView>
  </sheetViews>
  <sheetFormatPr defaultColWidth="9" defaultRowHeight="13.5"/>
  <cols>
    <col min="1" max="1" width="2.125" style="46" customWidth="1"/>
    <col min="2" max="2" width="10.5" style="46" customWidth="1"/>
    <col min="3" max="3" width="6.625" style="46" customWidth="1"/>
    <col min="4" max="4" width="10.375" style="46" customWidth="1"/>
    <col min="5" max="5" width="6.625" style="46" customWidth="1"/>
    <col min="6" max="9" width="8.625" style="46" customWidth="1"/>
    <col min="10" max="10" width="7.5" style="46" customWidth="1"/>
    <col min="11" max="11" width="9.625" style="46" customWidth="1"/>
    <col min="12" max="12" width="6.875" style="46" customWidth="1"/>
    <col min="13" max="13" width="11.25" style="46" customWidth="1"/>
    <col min="14" max="14" width="7.375" style="46" customWidth="1"/>
    <col min="15" max="15" width="9.625" style="46" customWidth="1"/>
    <col min="16" max="16" width="6.875" style="46" customWidth="1"/>
    <col min="17" max="17" width="5.375" style="46" customWidth="1"/>
    <col min="18" max="18" width="8.125" style="46" customWidth="1"/>
    <col min="19" max="19" width="5.25" style="46" customWidth="1"/>
    <col min="20" max="20" width="7" style="46" customWidth="1"/>
    <col min="21" max="21" width="6.125" style="46" customWidth="1"/>
    <col min="22" max="22" width="4.625" style="46" customWidth="1"/>
    <col min="23" max="23" width="8.375" style="157" customWidth="1"/>
    <col min="24" max="24" width="5" style="84" hidden="1" customWidth="1"/>
    <col min="25" max="25" width="7.25" style="46" customWidth="1"/>
    <col min="26" max="26" width="7" style="46" customWidth="1"/>
    <col min="27" max="27" width="10.125" style="46" customWidth="1"/>
    <col min="28" max="28" width="2.25" style="46" customWidth="1"/>
    <col min="29" max="16384" width="9" style="46"/>
  </cols>
  <sheetData>
    <row r="1" spans="1:28">
      <c r="A1" s="158" t="s">
        <v>0</v>
      </c>
      <c r="B1" s="158" t="s">
        <v>1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82"/>
      <c r="X1" s="183"/>
      <c r="Y1" s="158"/>
      <c r="Z1" s="158"/>
      <c r="AA1" s="158"/>
      <c r="AB1" s="158"/>
    </row>
    <row r="2" ht="36.95" customHeight="1" spans="1:28">
      <c r="A2" s="159"/>
      <c r="B2" s="160" t="s">
        <v>2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84"/>
      <c r="X2" s="185"/>
      <c r="Y2" s="160"/>
      <c r="Z2" s="160"/>
      <c r="AA2" s="160"/>
      <c r="AB2" s="159"/>
    </row>
    <row r="3" ht="26.1" customHeight="1" spans="1:28">
      <c r="A3" s="159"/>
      <c r="B3" s="161" t="s">
        <v>3</v>
      </c>
      <c r="C3" s="162" t="s">
        <v>4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77" t="s">
        <v>5</v>
      </c>
      <c r="O3" s="177"/>
      <c r="P3" s="178" t="s">
        <v>6</v>
      </c>
      <c r="Q3" s="186"/>
      <c r="R3" s="186"/>
      <c r="S3" s="186"/>
      <c r="T3" s="186"/>
      <c r="U3" s="186"/>
      <c r="V3" s="186"/>
      <c r="W3" s="186"/>
      <c r="X3" s="186"/>
      <c r="Y3" s="186"/>
      <c r="Z3" s="192"/>
      <c r="AA3" s="161" t="s">
        <v>3</v>
      </c>
      <c r="AB3" s="159"/>
    </row>
    <row r="4" s="44" customFormat="1" ht="23.1" customHeight="1" spans="1:28">
      <c r="A4" s="159"/>
      <c r="B4" s="163"/>
      <c r="C4" s="164" t="s">
        <v>7</v>
      </c>
      <c r="D4" s="165"/>
      <c r="E4" s="164" t="s">
        <v>8</v>
      </c>
      <c r="F4" s="166"/>
      <c r="G4" s="166"/>
      <c r="H4" s="166"/>
      <c r="I4" s="166"/>
      <c r="J4" s="164" t="s">
        <v>9</v>
      </c>
      <c r="K4" s="165"/>
      <c r="L4" s="164" t="s">
        <v>10</v>
      </c>
      <c r="M4" s="165" t="s">
        <v>11</v>
      </c>
      <c r="N4" s="179" t="s">
        <v>12</v>
      </c>
      <c r="O4" s="179" t="s">
        <v>13</v>
      </c>
      <c r="P4" s="168" t="s">
        <v>14</v>
      </c>
      <c r="Q4" s="168" t="s">
        <v>15</v>
      </c>
      <c r="R4" s="168"/>
      <c r="S4" s="168" t="s">
        <v>16</v>
      </c>
      <c r="T4" s="168"/>
      <c r="U4" s="168" t="s">
        <v>17</v>
      </c>
      <c r="V4" s="168"/>
      <c r="W4" s="187" t="s">
        <v>18</v>
      </c>
      <c r="X4" s="188" t="s">
        <v>19</v>
      </c>
      <c r="Y4" s="168" t="s">
        <v>20</v>
      </c>
      <c r="Z4" s="168" t="s">
        <v>21</v>
      </c>
      <c r="AA4" s="163" t="s">
        <v>3</v>
      </c>
      <c r="AB4" s="159"/>
    </row>
    <row r="5" s="44" customFormat="1" ht="23.1" customHeight="1" spans="1:28">
      <c r="A5" s="159"/>
      <c r="B5" s="167"/>
      <c r="C5" s="168" t="s">
        <v>4</v>
      </c>
      <c r="D5" s="168" t="s">
        <v>22</v>
      </c>
      <c r="E5" s="168" t="s">
        <v>23</v>
      </c>
      <c r="F5" s="168" t="s">
        <v>24</v>
      </c>
      <c r="G5" s="168" t="s">
        <v>25</v>
      </c>
      <c r="H5" s="168" t="s">
        <v>26</v>
      </c>
      <c r="I5" s="168" t="s">
        <v>27</v>
      </c>
      <c r="J5" s="168" t="s">
        <v>4</v>
      </c>
      <c r="K5" s="168" t="s">
        <v>22</v>
      </c>
      <c r="L5" s="168" t="s">
        <v>4</v>
      </c>
      <c r="M5" s="168" t="s">
        <v>22</v>
      </c>
      <c r="N5" s="180"/>
      <c r="O5" s="180"/>
      <c r="P5" s="168"/>
      <c r="Q5" s="168" t="s">
        <v>28</v>
      </c>
      <c r="R5" s="168" t="s">
        <v>29</v>
      </c>
      <c r="S5" s="168" t="s">
        <v>28</v>
      </c>
      <c r="T5" s="168" t="s">
        <v>29</v>
      </c>
      <c r="U5" s="168" t="s">
        <v>28</v>
      </c>
      <c r="V5" s="168" t="s">
        <v>29</v>
      </c>
      <c r="W5" s="189"/>
      <c r="X5" s="188"/>
      <c r="Y5" s="168"/>
      <c r="Z5" s="168"/>
      <c r="AA5" s="167"/>
      <c r="AB5" s="159"/>
    </row>
    <row r="6" ht="18" customHeight="1" spans="1:28">
      <c r="A6" s="158"/>
      <c r="B6" s="169" t="s">
        <v>30</v>
      </c>
      <c r="C6" s="169">
        <v>18</v>
      </c>
      <c r="D6" s="170">
        <v>12</v>
      </c>
      <c r="E6" s="170">
        <f t="shared" ref="E6:E26" si="0">Q6+S6+U6</f>
        <v>0</v>
      </c>
      <c r="F6" s="170"/>
      <c r="G6" s="170"/>
      <c r="H6" s="170"/>
      <c r="I6" s="170">
        <f t="shared" ref="I6:I26" si="1">H6+G6+F6+E6</f>
        <v>0</v>
      </c>
      <c r="J6" s="170">
        <f t="shared" ref="J6:J26" si="2">C6-I6</f>
        <v>18</v>
      </c>
      <c r="K6" s="170">
        <f t="shared" ref="K6:K26" si="3">D6-E6</f>
        <v>12</v>
      </c>
      <c r="L6" s="181">
        <f t="shared" ref="L6:L27" si="4">I6/C6</f>
        <v>0</v>
      </c>
      <c r="M6" s="181">
        <f t="shared" ref="M6:M27" si="5">E6/D6</f>
        <v>0</v>
      </c>
      <c r="N6" s="170">
        <v>1656</v>
      </c>
      <c r="O6" s="175">
        <v>-241</v>
      </c>
      <c r="P6" s="175">
        <v>150</v>
      </c>
      <c r="Q6" s="175"/>
      <c r="R6" s="175">
        <v>81.5</v>
      </c>
      <c r="S6" s="175"/>
      <c r="T6" s="175"/>
      <c r="U6" s="175"/>
      <c r="V6" s="175">
        <v>21</v>
      </c>
      <c r="W6" s="190">
        <f t="shared" ref="W6:W26" si="6">E6/P6</f>
        <v>0</v>
      </c>
      <c r="X6" s="191">
        <f t="shared" ref="X6:X26" si="7">RANK(W6,$W$6:$W$26,0)</f>
        <v>2</v>
      </c>
      <c r="Y6" s="175">
        <f t="shared" ref="Y6:Y27" si="8">P6-Z6</f>
        <v>47.5</v>
      </c>
      <c r="Z6" s="175">
        <f t="shared" ref="Z6:Z26" si="9">V6+T6+R6</f>
        <v>102.5</v>
      </c>
      <c r="AA6" s="169" t="s">
        <v>30</v>
      </c>
      <c r="AB6" s="159"/>
    </row>
    <row r="7" ht="18" customHeight="1" spans="1:28">
      <c r="A7" s="158"/>
      <c r="B7" s="171" t="s">
        <v>31</v>
      </c>
      <c r="C7" s="169">
        <v>20</v>
      </c>
      <c r="D7" s="170">
        <v>12</v>
      </c>
      <c r="E7" s="170">
        <f t="shared" si="0"/>
        <v>0</v>
      </c>
      <c r="F7" s="170"/>
      <c r="G7" s="170"/>
      <c r="H7" s="170"/>
      <c r="I7" s="170">
        <f t="shared" si="1"/>
        <v>0</v>
      </c>
      <c r="J7" s="170">
        <f t="shared" si="2"/>
        <v>20</v>
      </c>
      <c r="K7" s="170">
        <f t="shared" si="3"/>
        <v>12</v>
      </c>
      <c r="L7" s="181">
        <f t="shared" si="4"/>
        <v>0</v>
      </c>
      <c r="M7" s="181">
        <f t="shared" si="5"/>
        <v>0</v>
      </c>
      <c r="N7" s="170">
        <v>2536</v>
      </c>
      <c r="O7" s="175">
        <v>150</v>
      </c>
      <c r="P7" s="175">
        <v>160</v>
      </c>
      <c r="Q7" s="175"/>
      <c r="R7" s="175">
        <v>114</v>
      </c>
      <c r="S7" s="175"/>
      <c r="T7" s="175">
        <v>90</v>
      </c>
      <c r="U7" s="175"/>
      <c r="V7" s="175">
        <v>33</v>
      </c>
      <c r="W7" s="190">
        <f t="shared" si="6"/>
        <v>0</v>
      </c>
      <c r="X7" s="191">
        <f t="shared" si="7"/>
        <v>2</v>
      </c>
      <c r="Y7" s="175">
        <f t="shared" si="8"/>
        <v>-77</v>
      </c>
      <c r="Z7" s="175">
        <f t="shared" si="9"/>
        <v>237</v>
      </c>
      <c r="AA7" s="169" t="s">
        <v>31</v>
      </c>
      <c r="AB7" s="159"/>
    </row>
    <row r="8" ht="18" customHeight="1" spans="1:28">
      <c r="A8" s="158"/>
      <c r="B8" s="171" t="s">
        <v>32</v>
      </c>
      <c r="C8" s="169">
        <v>20</v>
      </c>
      <c r="D8" s="170">
        <v>12</v>
      </c>
      <c r="E8" s="170">
        <f t="shared" si="0"/>
        <v>0</v>
      </c>
      <c r="F8" s="170"/>
      <c r="G8" s="170"/>
      <c r="H8" s="170"/>
      <c r="I8" s="170">
        <f t="shared" si="1"/>
        <v>0</v>
      </c>
      <c r="J8" s="170">
        <f t="shared" si="2"/>
        <v>20</v>
      </c>
      <c r="K8" s="170">
        <f t="shared" si="3"/>
        <v>12</v>
      </c>
      <c r="L8" s="181">
        <f t="shared" si="4"/>
        <v>0</v>
      </c>
      <c r="M8" s="181">
        <f t="shared" si="5"/>
        <v>0</v>
      </c>
      <c r="N8" s="170">
        <v>2069</v>
      </c>
      <c r="O8" s="175">
        <v>-55</v>
      </c>
      <c r="P8" s="175">
        <v>160</v>
      </c>
      <c r="Q8" s="175"/>
      <c r="R8" s="175">
        <v>334.5</v>
      </c>
      <c r="S8" s="175"/>
      <c r="T8" s="175">
        <v>10</v>
      </c>
      <c r="U8" s="175"/>
      <c r="V8" s="175"/>
      <c r="W8" s="190">
        <f t="shared" si="6"/>
        <v>0</v>
      </c>
      <c r="X8" s="191">
        <f t="shared" si="7"/>
        <v>2</v>
      </c>
      <c r="Y8" s="175">
        <f t="shared" si="8"/>
        <v>-184.5</v>
      </c>
      <c r="Z8" s="175">
        <f t="shared" si="9"/>
        <v>344.5</v>
      </c>
      <c r="AA8" s="169" t="s">
        <v>32</v>
      </c>
      <c r="AB8" s="159"/>
    </row>
    <row r="9" ht="18" customHeight="1" spans="1:28">
      <c r="A9" s="158"/>
      <c r="B9" s="171" t="s">
        <v>33</v>
      </c>
      <c r="C9" s="169">
        <v>18</v>
      </c>
      <c r="D9" s="170">
        <v>10</v>
      </c>
      <c r="E9" s="170">
        <f t="shared" si="0"/>
        <v>0</v>
      </c>
      <c r="F9" s="170"/>
      <c r="G9" s="170"/>
      <c r="H9" s="170"/>
      <c r="I9" s="170">
        <f t="shared" si="1"/>
        <v>0</v>
      </c>
      <c r="J9" s="170">
        <f t="shared" si="2"/>
        <v>18</v>
      </c>
      <c r="K9" s="170">
        <f t="shared" si="3"/>
        <v>10</v>
      </c>
      <c r="L9" s="181">
        <f t="shared" si="4"/>
        <v>0</v>
      </c>
      <c r="M9" s="181">
        <f t="shared" si="5"/>
        <v>0</v>
      </c>
      <c r="N9" s="170">
        <v>956</v>
      </c>
      <c r="O9" s="175">
        <v>-43</v>
      </c>
      <c r="P9" s="175">
        <v>150</v>
      </c>
      <c r="Q9" s="175"/>
      <c r="R9" s="175">
        <v>45</v>
      </c>
      <c r="S9" s="175"/>
      <c r="T9" s="175"/>
      <c r="U9" s="175"/>
      <c r="V9" s="175">
        <v>18</v>
      </c>
      <c r="W9" s="190">
        <f t="shared" si="6"/>
        <v>0</v>
      </c>
      <c r="X9" s="191">
        <f t="shared" si="7"/>
        <v>2</v>
      </c>
      <c r="Y9" s="175">
        <f t="shared" si="8"/>
        <v>87</v>
      </c>
      <c r="Z9" s="175">
        <f t="shared" si="9"/>
        <v>63</v>
      </c>
      <c r="AA9" s="169" t="s">
        <v>33</v>
      </c>
      <c r="AB9" s="159"/>
    </row>
    <row r="10" ht="18" customHeight="1" spans="1:28">
      <c r="A10" s="158"/>
      <c r="B10" s="171" t="s">
        <v>34</v>
      </c>
      <c r="C10" s="169">
        <v>18</v>
      </c>
      <c r="D10" s="170">
        <v>12</v>
      </c>
      <c r="E10" s="170">
        <f t="shared" si="0"/>
        <v>0</v>
      </c>
      <c r="F10" s="170"/>
      <c r="G10" s="170"/>
      <c r="H10" s="170"/>
      <c r="I10" s="170">
        <f t="shared" si="1"/>
        <v>0</v>
      </c>
      <c r="J10" s="170">
        <f t="shared" si="2"/>
        <v>18</v>
      </c>
      <c r="K10" s="170">
        <f t="shared" si="3"/>
        <v>12</v>
      </c>
      <c r="L10" s="181">
        <f t="shared" si="4"/>
        <v>0</v>
      </c>
      <c r="M10" s="181">
        <f t="shared" si="5"/>
        <v>0</v>
      </c>
      <c r="N10" s="170">
        <v>1168</v>
      </c>
      <c r="O10" s="175">
        <v>422</v>
      </c>
      <c r="P10" s="175">
        <v>150</v>
      </c>
      <c r="Q10" s="175"/>
      <c r="R10" s="175">
        <v>86</v>
      </c>
      <c r="S10" s="175"/>
      <c r="T10" s="175"/>
      <c r="U10" s="175"/>
      <c r="V10" s="175">
        <v>1</v>
      </c>
      <c r="W10" s="190">
        <f t="shared" si="6"/>
        <v>0</v>
      </c>
      <c r="X10" s="191">
        <f t="shared" si="7"/>
        <v>2</v>
      </c>
      <c r="Y10" s="175">
        <f t="shared" si="8"/>
        <v>63</v>
      </c>
      <c r="Z10" s="175">
        <f t="shared" si="9"/>
        <v>87</v>
      </c>
      <c r="AA10" s="169" t="s">
        <v>34</v>
      </c>
      <c r="AB10" s="159"/>
    </row>
    <row r="11" ht="18" customHeight="1" spans="1:28">
      <c r="A11" s="158"/>
      <c r="B11" s="171" t="s">
        <v>35</v>
      </c>
      <c r="C11" s="169">
        <v>18</v>
      </c>
      <c r="D11" s="170">
        <v>12</v>
      </c>
      <c r="E11" s="170">
        <f t="shared" si="0"/>
        <v>0</v>
      </c>
      <c r="F11" s="170"/>
      <c r="G11" s="170"/>
      <c r="H11" s="170"/>
      <c r="I11" s="170">
        <f t="shared" si="1"/>
        <v>0</v>
      </c>
      <c r="J11" s="170">
        <f t="shared" si="2"/>
        <v>18</v>
      </c>
      <c r="K11" s="170">
        <f t="shared" si="3"/>
        <v>12</v>
      </c>
      <c r="L11" s="181">
        <f t="shared" si="4"/>
        <v>0</v>
      </c>
      <c r="M11" s="181">
        <f t="shared" si="5"/>
        <v>0</v>
      </c>
      <c r="N11" s="170">
        <v>1300</v>
      </c>
      <c r="O11" s="175">
        <v>73</v>
      </c>
      <c r="P11" s="175">
        <v>160</v>
      </c>
      <c r="Q11" s="175"/>
      <c r="R11" s="175">
        <v>32</v>
      </c>
      <c r="S11" s="175"/>
      <c r="T11" s="175">
        <v>84.3</v>
      </c>
      <c r="U11" s="175"/>
      <c r="V11" s="175">
        <v>15</v>
      </c>
      <c r="W11" s="190">
        <f t="shared" si="6"/>
        <v>0</v>
      </c>
      <c r="X11" s="191">
        <f t="shared" si="7"/>
        <v>2</v>
      </c>
      <c r="Y11" s="175">
        <f t="shared" si="8"/>
        <v>28.7</v>
      </c>
      <c r="Z11" s="175">
        <f t="shared" si="9"/>
        <v>131.3</v>
      </c>
      <c r="AA11" s="169" t="s">
        <v>35</v>
      </c>
      <c r="AB11" s="159"/>
    </row>
    <row r="12" ht="18" customHeight="1" spans="1:28">
      <c r="A12" s="158"/>
      <c r="B12" s="171" t="s">
        <v>36</v>
      </c>
      <c r="C12" s="169">
        <v>20</v>
      </c>
      <c r="D12" s="170">
        <v>12</v>
      </c>
      <c r="E12" s="170">
        <f t="shared" si="0"/>
        <v>0</v>
      </c>
      <c r="F12" s="170"/>
      <c r="G12" s="170"/>
      <c r="H12" s="170">
        <v>10</v>
      </c>
      <c r="I12" s="170">
        <f t="shared" si="1"/>
        <v>10</v>
      </c>
      <c r="J12" s="170">
        <f t="shared" si="2"/>
        <v>10</v>
      </c>
      <c r="K12" s="170">
        <f t="shared" si="3"/>
        <v>12</v>
      </c>
      <c r="L12" s="181">
        <f t="shared" si="4"/>
        <v>0.5</v>
      </c>
      <c r="M12" s="181">
        <f t="shared" si="5"/>
        <v>0</v>
      </c>
      <c r="N12" s="170">
        <v>1188</v>
      </c>
      <c r="O12" s="175">
        <v>43</v>
      </c>
      <c r="P12" s="175">
        <v>160</v>
      </c>
      <c r="Q12" s="175"/>
      <c r="R12" s="175">
        <v>14.2</v>
      </c>
      <c r="S12" s="175"/>
      <c r="T12" s="175"/>
      <c r="U12" s="175"/>
      <c r="V12" s="175">
        <v>20</v>
      </c>
      <c r="W12" s="190">
        <f t="shared" si="6"/>
        <v>0</v>
      </c>
      <c r="X12" s="191">
        <f t="shared" si="7"/>
        <v>2</v>
      </c>
      <c r="Y12" s="175">
        <f t="shared" si="8"/>
        <v>125.8</v>
      </c>
      <c r="Z12" s="175">
        <f t="shared" si="9"/>
        <v>34.2</v>
      </c>
      <c r="AA12" s="169" t="s">
        <v>36</v>
      </c>
      <c r="AB12" s="159"/>
    </row>
    <row r="13" ht="18" customHeight="1" spans="1:28">
      <c r="A13" s="158"/>
      <c r="B13" s="171" t="s">
        <v>37</v>
      </c>
      <c r="C13" s="169">
        <v>20</v>
      </c>
      <c r="D13" s="170">
        <v>12</v>
      </c>
      <c r="E13" s="170">
        <f t="shared" si="0"/>
        <v>0</v>
      </c>
      <c r="F13" s="170"/>
      <c r="G13" s="170"/>
      <c r="H13" s="170"/>
      <c r="I13" s="170">
        <f t="shared" si="1"/>
        <v>0</v>
      </c>
      <c r="J13" s="170">
        <f t="shared" si="2"/>
        <v>20</v>
      </c>
      <c r="K13" s="170">
        <f t="shared" si="3"/>
        <v>12</v>
      </c>
      <c r="L13" s="181">
        <f t="shared" si="4"/>
        <v>0</v>
      </c>
      <c r="M13" s="181">
        <f t="shared" si="5"/>
        <v>0</v>
      </c>
      <c r="N13" s="170">
        <v>2935</v>
      </c>
      <c r="O13" s="175">
        <v>-93</v>
      </c>
      <c r="P13" s="175">
        <v>150</v>
      </c>
      <c r="Q13" s="175"/>
      <c r="R13" s="175">
        <v>68.5</v>
      </c>
      <c r="S13" s="175"/>
      <c r="T13" s="175"/>
      <c r="U13" s="175"/>
      <c r="V13" s="175">
        <v>10</v>
      </c>
      <c r="W13" s="190">
        <f t="shared" si="6"/>
        <v>0</v>
      </c>
      <c r="X13" s="191">
        <f t="shared" si="7"/>
        <v>2</v>
      </c>
      <c r="Y13" s="175">
        <f t="shared" si="8"/>
        <v>71.5</v>
      </c>
      <c r="Z13" s="175">
        <f t="shared" si="9"/>
        <v>78.5</v>
      </c>
      <c r="AA13" s="169" t="s">
        <v>37</v>
      </c>
      <c r="AB13" s="159"/>
    </row>
    <row r="14" ht="18" customHeight="1" spans="1:28">
      <c r="A14" s="158"/>
      <c r="B14" s="171" t="s">
        <v>38</v>
      </c>
      <c r="C14" s="169">
        <v>18</v>
      </c>
      <c r="D14" s="170">
        <v>12</v>
      </c>
      <c r="E14" s="170">
        <f t="shared" si="0"/>
        <v>0</v>
      </c>
      <c r="F14" s="170"/>
      <c r="G14" s="170"/>
      <c r="H14" s="170">
        <v>20</v>
      </c>
      <c r="I14" s="170">
        <f t="shared" si="1"/>
        <v>20</v>
      </c>
      <c r="J14" s="170">
        <f t="shared" si="2"/>
        <v>-2</v>
      </c>
      <c r="K14" s="170">
        <f t="shared" si="3"/>
        <v>12</v>
      </c>
      <c r="L14" s="181">
        <f t="shared" si="4"/>
        <v>1.11111111111111</v>
      </c>
      <c r="M14" s="181">
        <f t="shared" si="5"/>
        <v>0</v>
      </c>
      <c r="N14" s="170">
        <v>2433</v>
      </c>
      <c r="O14" s="175">
        <v>85</v>
      </c>
      <c r="P14" s="175">
        <v>150</v>
      </c>
      <c r="Q14" s="175"/>
      <c r="R14" s="175">
        <v>28.7</v>
      </c>
      <c r="S14" s="175"/>
      <c r="T14" s="175"/>
      <c r="U14" s="175"/>
      <c r="V14" s="175">
        <v>35</v>
      </c>
      <c r="W14" s="190">
        <f t="shared" si="6"/>
        <v>0</v>
      </c>
      <c r="X14" s="191">
        <f t="shared" si="7"/>
        <v>2</v>
      </c>
      <c r="Y14" s="175">
        <f t="shared" si="8"/>
        <v>86.3</v>
      </c>
      <c r="Z14" s="175">
        <f t="shared" si="9"/>
        <v>63.7</v>
      </c>
      <c r="AA14" s="169" t="s">
        <v>38</v>
      </c>
      <c r="AB14" s="159"/>
    </row>
    <row r="15" ht="18" customHeight="1" spans="1:28">
      <c r="A15" s="158"/>
      <c r="B15" s="171" t="s">
        <v>39</v>
      </c>
      <c r="C15" s="169">
        <v>18</v>
      </c>
      <c r="D15" s="170">
        <v>12</v>
      </c>
      <c r="E15" s="170">
        <f t="shared" si="0"/>
        <v>0</v>
      </c>
      <c r="F15" s="170"/>
      <c r="G15" s="170"/>
      <c r="H15" s="170"/>
      <c r="I15" s="170">
        <f t="shared" si="1"/>
        <v>0</v>
      </c>
      <c r="J15" s="170">
        <f t="shared" si="2"/>
        <v>18</v>
      </c>
      <c r="K15" s="170">
        <f t="shared" si="3"/>
        <v>12</v>
      </c>
      <c r="L15" s="181">
        <f t="shared" si="4"/>
        <v>0</v>
      </c>
      <c r="M15" s="181">
        <f t="shared" si="5"/>
        <v>0</v>
      </c>
      <c r="N15" s="170">
        <v>1838</v>
      </c>
      <c r="O15" s="175">
        <v>254</v>
      </c>
      <c r="P15" s="175">
        <v>150</v>
      </c>
      <c r="Q15" s="175"/>
      <c r="R15" s="175">
        <v>121.7</v>
      </c>
      <c r="S15" s="175"/>
      <c r="T15" s="175"/>
      <c r="U15" s="175"/>
      <c r="V15" s="175">
        <v>3.5</v>
      </c>
      <c r="W15" s="190">
        <f t="shared" si="6"/>
        <v>0</v>
      </c>
      <c r="X15" s="191">
        <f t="shared" si="7"/>
        <v>2</v>
      </c>
      <c r="Y15" s="175">
        <f t="shared" si="8"/>
        <v>24.8</v>
      </c>
      <c r="Z15" s="175">
        <f t="shared" si="9"/>
        <v>125.2</v>
      </c>
      <c r="AA15" s="169" t="s">
        <v>39</v>
      </c>
      <c r="AB15" s="159"/>
    </row>
    <row r="16" ht="18" customHeight="1" spans="1:28">
      <c r="A16" s="158"/>
      <c r="B16" s="171" t="s">
        <v>40</v>
      </c>
      <c r="C16" s="169">
        <v>16</v>
      </c>
      <c r="D16" s="170">
        <v>10</v>
      </c>
      <c r="E16" s="170">
        <f t="shared" si="0"/>
        <v>0</v>
      </c>
      <c r="F16" s="170"/>
      <c r="G16" s="170"/>
      <c r="H16" s="170"/>
      <c r="I16" s="170">
        <f t="shared" si="1"/>
        <v>0</v>
      </c>
      <c r="J16" s="170">
        <f t="shared" si="2"/>
        <v>16</v>
      </c>
      <c r="K16" s="170">
        <f t="shared" si="3"/>
        <v>10</v>
      </c>
      <c r="L16" s="181">
        <f t="shared" si="4"/>
        <v>0</v>
      </c>
      <c r="M16" s="181">
        <f t="shared" si="5"/>
        <v>0</v>
      </c>
      <c r="N16" s="170">
        <v>1830</v>
      </c>
      <c r="O16" s="175">
        <v>233</v>
      </c>
      <c r="P16" s="175">
        <v>110</v>
      </c>
      <c r="Q16" s="175"/>
      <c r="R16" s="175">
        <v>74</v>
      </c>
      <c r="S16" s="175"/>
      <c r="T16" s="175">
        <v>30.5</v>
      </c>
      <c r="U16" s="175"/>
      <c r="V16" s="175"/>
      <c r="W16" s="190">
        <f t="shared" si="6"/>
        <v>0</v>
      </c>
      <c r="X16" s="191">
        <f t="shared" si="7"/>
        <v>2</v>
      </c>
      <c r="Y16" s="175">
        <f t="shared" si="8"/>
        <v>5.5</v>
      </c>
      <c r="Z16" s="175">
        <f t="shared" si="9"/>
        <v>104.5</v>
      </c>
      <c r="AA16" s="169" t="s">
        <v>40</v>
      </c>
      <c r="AB16" s="159"/>
    </row>
    <row r="17" ht="18" customHeight="1" spans="1:28">
      <c r="A17" s="158"/>
      <c r="B17" s="171" t="s">
        <v>41</v>
      </c>
      <c r="C17" s="169">
        <v>16</v>
      </c>
      <c r="D17" s="170">
        <v>10</v>
      </c>
      <c r="E17" s="170">
        <f t="shared" si="0"/>
        <v>0</v>
      </c>
      <c r="F17" s="170"/>
      <c r="G17" s="170"/>
      <c r="H17" s="170"/>
      <c r="I17" s="170">
        <f t="shared" si="1"/>
        <v>0</v>
      </c>
      <c r="J17" s="170">
        <f t="shared" si="2"/>
        <v>16</v>
      </c>
      <c r="K17" s="170">
        <f t="shared" si="3"/>
        <v>10</v>
      </c>
      <c r="L17" s="181">
        <f t="shared" si="4"/>
        <v>0</v>
      </c>
      <c r="M17" s="181">
        <f t="shared" si="5"/>
        <v>0</v>
      </c>
      <c r="N17" s="170">
        <v>1646</v>
      </c>
      <c r="O17" s="175">
        <v>21</v>
      </c>
      <c r="P17" s="175">
        <v>110</v>
      </c>
      <c r="Q17" s="175"/>
      <c r="R17" s="175">
        <v>117</v>
      </c>
      <c r="S17" s="175"/>
      <c r="T17" s="175"/>
      <c r="U17" s="175"/>
      <c r="V17" s="175"/>
      <c r="W17" s="190">
        <f t="shared" si="6"/>
        <v>0</v>
      </c>
      <c r="X17" s="191">
        <f t="shared" si="7"/>
        <v>2</v>
      </c>
      <c r="Y17" s="175">
        <f t="shared" si="8"/>
        <v>-7</v>
      </c>
      <c r="Z17" s="175">
        <f t="shared" si="9"/>
        <v>117</v>
      </c>
      <c r="AA17" s="169" t="s">
        <v>41</v>
      </c>
      <c r="AB17" s="159"/>
    </row>
    <row r="18" ht="18" customHeight="1" spans="1:28">
      <c r="A18" s="158"/>
      <c r="B18" s="171" t="s">
        <v>42</v>
      </c>
      <c r="C18" s="169">
        <v>16</v>
      </c>
      <c r="D18" s="170">
        <v>8</v>
      </c>
      <c r="E18" s="170">
        <f t="shared" si="0"/>
        <v>0</v>
      </c>
      <c r="F18" s="170"/>
      <c r="G18" s="170"/>
      <c r="H18" s="170"/>
      <c r="I18" s="170">
        <f t="shared" si="1"/>
        <v>0</v>
      </c>
      <c r="J18" s="170">
        <f t="shared" si="2"/>
        <v>16</v>
      </c>
      <c r="K18" s="170">
        <f t="shared" si="3"/>
        <v>8</v>
      </c>
      <c r="L18" s="181">
        <f t="shared" si="4"/>
        <v>0</v>
      </c>
      <c r="M18" s="181">
        <f t="shared" si="5"/>
        <v>0</v>
      </c>
      <c r="N18" s="170">
        <v>951</v>
      </c>
      <c r="O18" s="175">
        <v>-89</v>
      </c>
      <c r="P18" s="175">
        <v>110</v>
      </c>
      <c r="Q18" s="175"/>
      <c r="R18" s="175">
        <v>72.6</v>
      </c>
      <c r="S18" s="175"/>
      <c r="T18" s="175">
        <v>28</v>
      </c>
      <c r="U18" s="175"/>
      <c r="V18" s="175"/>
      <c r="W18" s="190">
        <f t="shared" si="6"/>
        <v>0</v>
      </c>
      <c r="X18" s="191">
        <f t="shared" si="7"/>
        <v>2</v>
      </c>
      <c r="Y18" s="175">
        <f t="shared" si="8"/>
        <v>9.40000000000001</v>
      </c>
      <c r="Z18" s="175">
        <f t="shared" si="9"/>
        <v>100.6</v>
      </c>
      <c r="AA18" s="169" t="s">
        <v>42</v>
      </c>
      <c r="AB18" s="159"/>
    </row>
    <row r="19" ht="18" customHeight="1" spans="1:28">
      <c r="A19" s="158"/>
      <c r="B19" s="171" t="s">
        <v>43</v>
      </c>
      <c r="C19" s="169">
        <v>12</v>
      </c>
      <c r="D19" s="170">
        <v>6</v>
      </c>
      <c r="E19" s="170">
        <f t="shared" si="0"/>
        <v>0</v>
      </c>
      <c r="F19" s="170"/>
      <c r="G19" s="170"/>
      <c r="H19" s="170">
        <v>30</v>
      </c>
      <c r="I19" s="170">
        <f t="shared" si="1"/>
        <v>30</v>
      </c>
      <c r="J19" s="170">
        <f t="shared" si="2"/>
        <v>-18</v>
      </c>
      <c r="K19" s="170">
        <f t="shared" si="3"/>
        <v>6</v>
      </c>
      <c r="L19" s="181">
        <f t="shared" si="4"/>
        <v>2.5</v>
      </c>
      <c r="M19" s="181">
        <f t="shared" si="5"/>
        <v>0</v>
      </c>
      <c r="N19" s="170">
        <v>967</v>
      </c>
      <c r="O19" s="175">
        <v>491</v>
      </c>
      <c r="P19" s="175">
        <v>80</v>
      </c>
      <c r="Q19" s="175"/>
      <c r="R19" s="175"/>
      <c r="S19" s="175"/>
      <c r="T19" s="175"/>
      <c r="U19" s="175"/>
      <c r="V19" s="175">
        <v>3</v>
      </c>
      <c r="W19" s="190">
        <f t="shared" si="6"/>
        <v>0</v>
      </c>
      <c r="X19" s="191">
        <f t="shared" si="7"/>
        <v>2</v>
      </c>
      <c r="Y19" s="175">
        <f t="shared" si="8"/>
        <v>77</v>
      </c>
      <c r="Z19" s="175">
        <f t="shared" si="9"/>
        <v>3</v>
      </c>
      <c r="AA19" s="169" t="s">
        <v>43</v>
      </c>
      <c r="AB19" s="159"/>
    </row>
    <row r="20" ht="18" customHeight="1" spans="1:28">
      <c r="A20" s="158"/>
      <c r="B20" s="172" t="s">
        <v>44</v>
      </c>
      <c r="C20" s="173">
        <v>16</v>
      </c>
      <c r="D20" s="174">
        <v>8</v>
      </c>
      <c r="E20" s="170">
        <f t="shared" si="0"/>
        <v>6</v>
      </c>
      <c r="F20" s="170"/>
      <c r="G20" s="170"/>
      <c r="H20" s="170"/>
      <c r="I20" s="170">
        <f t="shared" si="1"/>
        <v>6</v>
      </c>
      <c r="J20" s="170">
        <f t="shared" si="2"/>
        <v>10</v>
      </c>
      <c r="K20" s="170">
        <f t="shared" si="3"/>
        <v>2</v>
      </c>
      <c r="L20" s="181">
        <f t="shared" si="4"/>
        <v>0.375</v>
      </c>
      <c r="M20" s="181">
        <f t="shared" si="5"/>
        <v>0.75</v>
      </c>
      <c r="N20" s="170">
        <v>1104</v>
      </c>
      <c r="O20" s="175">
        <v>97</v>
      </c>
      <c r="P20" s="175">
        <v>110</v>
      </c>
      <c r="Q20" s="175"/>
      <c r="R20" s="175">
        <v>115</v>
      </c>
      <c r="S20" s="175">
        <v>6</v>
      </c>
      <c r="T20" s="175">
        <v>39</v>
      </c>
      <c r="U20" s="175"/>
      <c r="V20" s="175"/>
      <c r="W20" s="190">
        <f t="shared" si="6"/>
        <v>0.0545454545454545</v>
      </c>
      <c r="X20" s="191">
        <f t="shared" si="7"/>
        <v>1</v>
      </c>
      <c r="Y20" s="175">
        <f t="shared" si="8"/>
        <v>-44</v>
      </c>
      <c r="Z20" s="175">
        <f t="shared" si="9"/>
        <v>154</v>
      </c>
      <c r="AA20" s="173" t="s">
        <v>44</v>
      </c>
      <c r="AB20" s="159"/>
    </row>
    <row r="21" ht="18" customHeight="1" spans="1:28">
      <c r="A21" s="158"/>
      <c r="B21" s="175" t="s">
        <v>45</v>
      </c>
      <c r="C21" s="175">
        <v>16</v>
      </c>
      <c r="D21" s="176">
        <v>8</v>
      </c>
      <c r="E21" s="170">
        <f t="shared" si="0"/>
        <v>0</v>
      </c>
      <c r="F21" s="170"/>
      <c r="G21" s="170"/>
      <c r="H21" s="170"/>
      <c r="I21" s="170">
        <f t="shared" si="1"/>
        <v>0</v>
      </c>
      <c r="J21" s="170">
        <f t="shared" si="2"/>
        <v>16</v>
      </c>
      <c r="K21" s="170">
        <f t="shared" si="3"/>
        <v>8</v>
      </c>
      <c r="L21" s="181">
        <f t="shared" si="4"/>
        <v>0</v>
      </c>
      <c r="M21" s="181">
        <f t="shared" si="5"/>
        <v>0</v>
      </c>
      <c r="N21" s="170">
        <v>1451</v>
      </c>
      <c r="O21" s="175">
        <v>402</v>
      </c>
      <c r="P21" s="175">
        <v>110</v>
      </c>
      <c r="Q21" s="175"/>
      <c r="R21" s="175">
        <v>112.96</v>
      </c>
      <c r="S21" s="175"/>
      <c r="T21" s="175"/>
      <c r="U21" s="175"/>
      <c r="V21" s="175"/>
      <c r="W21" s="190">
        <f t="shared" si="6"/>
        <v>0</v>
      </c>
      <c r="X21" s="191">
        <f t="shared" si="7"/>
        <v>2</v>
      </c>
      <c r="Y21" s="175">
        <f t="shared" si="8"/>
        <v>-2.95999999999999</v>
      </c>
      <c r="Z21" s="175">
        <f t="shared" si="9"/>
        <v>112.96</v>
      </c>
      <c r="AA21" s="175" t="s">
        <v>45</v>
      </c>
      <c r="AB21" s="159"/>
    </row>
    <row r="22" ht="18" customHeight="1" spans="1:28">
      <c r="A22" s="158"/>
      <c r="B22" s="175" t="s">
        <v>46</v>
      </c>
      <c r="C22" s="175">
        <v>12</v>
      </c>
      <c r="D22" s="176">
        <v>6</v>
      </c>
      <c r="E22" s="170">
        <f t="shared" si="0"/>
        <v>0</v>
      </c>
      <c r="F22" s="170">
        <v>19</v>
      </c>
      <c r="G22" s="170"/>
      <c r="H22" s="170"/>
      <c r="I22" s="170">
        <f t="shared" si="1"/>
        <v>19</v>
      </c>
      <c r="J22" s="170">
        <f t="shared" si="2"/>
        <v>-7</v>
      </c>
      <c r="K22" s="170">
        <f t="shared" si="3"/>
        <v>6</v>
      </c>
      <c r="L22" s="181">
        <f t="shared" si="4"/>
        <v>1.58333333333333</v>
      </c>
      <c r="M22" s="181">
        <f t="shared" si="5"/>
        <v>0</v>
      </c>
      <c r="N22" s="170">
        <v>526</v>
      </c>
      <c r="O22" s="175">
        <v>184</v>
      </c>
      <c r="P22" s="175">
        <v>80</v>
      </c>
      <c r="Q22" s="175"/>
      <c r="R22" s="175">
        <v>10</v>
      </c>
      <c r="S22" s="175"/>
      <c r="T22" s="175"/>
      <c r="U22" s="175"/>
      <c r="V22" s="175"/>
      <c r="W22" s="190">
        <f t="shared" si="6"/>
        <v>0</v>
      </c>
      <c r="X22" s="191">
        <f t="shared" si="7"/>
        <v>2</v>
      </c>
      <c r="Y22" s="175">
        <f t="shared" si="8"/>
        <v>70</v>
      </c>
      <c r="Z22" s="175">
        <f t="shared" si="9"/>
        <v>10</v>
      </c>
      <c r="AA22" s="175" t="s">
        <v>46</v>
      </c>
      <c r="AB22" s="159"/>
    </row>
    <row r="23" ht="18" customHeight="1" spans="1:28">
      <c r="A23" s="158"/>
      <c r="B23" s="175" t="s">
        <v>47</v>
      </c>
      <c r="C23" s="175">
        <v>12</v>
      </c>
      <c r="D23" s="176">
        <v>6</v>
      </c>
      <c r="E23" s="170">
        <f t="shared" si="0"/>
        <v>0</v>
      </c>
      <c r="F23" s="170"/>
      <c r="G23" s="170"/>
      <c r="H23" s="170"/>
      <c r="I23" s="170">
        <f t="shared" si="1"/>
        <v>0</v>
      </c>
      <c r="J23" s="170">
        <f t="shared" si="2"/>
        <v>12</v>
      </c>
      <c r="K23" s="170">
        <f t="shared" si="3"/>
        <v>6</v>
      </c>
      <c r="L23" s="181">
        <f t="shared" si="4"/>
        <v>0</v>
      </c>
      <c r="M23" s="181">
        <f t="shared" si="5"/>
        <v>0</v>
      </c>
      <c r="N23" s="170">
        <v>584</v>
      </c>
      <c r="O23" s="175">
        <v>129</v>
      </c>
      <c r="P23" s="175">
        <v>80</v>
      </c>
      <c r="Q23" s="175"/>
      <c r="R23" s="175"/>
      <c r="S23" s="175"/>
      <c r="T23" s="175">
        <v>11</v>
      </c>
      <c r="U23" s="175"/>
      <c r="V23" s="175"/>
      <c r="W23" s="190">
        <f t="shared" si="6"/>
        <v>0</v>
      </c>
      <c r="X23" s="191">
        <f t="shared" si="7"/>
        <v>2</v>
      </c>
      <c r="Y23" s="175">
        <f t="shared" si="8"/>
        <v>69</v>
      </c>
      <c r="Z23" s="175">
        <f t="shared" si="9"/>
        <v>11</v>
      </c>
      <c r="AA23" s="175" t="s">
        <v>47</v>
      </c>
      <c r="AB23" s="159"/>
    </row>
    <row r="24" ht="18" customHeight="1" spans="1:28">
      <c r="A24" s="158"/>
      <c r="B24" s="175" t="s">
        <v>48</v>
      </c>
      <c r="C24" s="175">
        <v>28</v>
      </c>
      <c r="D24" s="176">
        <v>8</v>
      </c>
      <c r="E24" s="170">
        <f t="shared" si="0"/>
        <v>0</v>
      </c>
      <c r="F24" s="170"/>
      <c r="G24" s="170"/>
      <c r="H24" s="170"/>
      <c r="I24" s="170">
        <f t="shared" si="1"/>
        <v>0</v>
      </c>
      <c r="J24" s="170">
        <f t="shared" si="2"/>
        <v>28</v>
      </c>
      <c r="K24" s="170">
        <f t="shared" si="3"/>
        <v>8</v>
      </c>
      <c r="L24" s="181">
        <f t="shared" si="4"/>
        <v>0</v>
      </c>
      <c r="M24" s="181">
        <f t="shared" si="5"/>
        <v>0</v>
      </c>
      <c r="N24" s="170">
        <v>686</v>
      </c>
      <c r="O24" s="175">
        <v>-65</v>
      </c>
      <c r="P24" s="175">
        <v>110</v>
      </c>
      <c r="Q24" s="175"/>
      <c r="R24" s="175">
        <v>76.9</v>
      </c>
      <c r="S24" s="175"/>
      <c r="T24" s="175">
        <v>15</v>
      </c>
      <c r="U24" s="175"/>
      <c r="V24" s="175">
        <v>40</v>
      </c>
      <c r="W24" s="190">
        <f t="shared" si="6"/>
        <v>0</v>
      </c>
      <c r="X24" s="191">
        <f t="shared" si="7"/>
        <v>2</v>
      </c>
      <c r="Y24" s="175">
        <f t="shared" si="8"/>
        <v>-21.9</v>
      </c>
      <c r="Z24" s="175">
        <f t="shared" si="9"/>
        <v>131.9</v>
      </c>
      <c r="AA24" s="175" t="s">
        <v>48</v>
      </c>
      <c r="AB24" s="159"/>
    </row>
    <row r="25" ht="18" customHeight="1" spans="1:28">
      <c r="A25" s="158"/>
      <c r="B25" s="175" t="s">
        <v>49</v>
      </c>
      <c r="C25" s="175">
        <v>10</v>
      </c>
      <c r="D25" s="176">
        <v>6</v>
      </c>
      <c r="E25" s="170">
        <f t="shared" si="0"/>
        <v>0</v>
      </c>
      <c r="F25" s="170"/>
      <c r="G25" s="170"/>
      <c r="H25" s="170"/>
      <c r="I25" s="170">
        <f t="shared" si="1"/>
        <v>0</v>
      </c>
      <c r="J25" s="170">
        <f t="shared" si="2"/>
        <v>10</v>
      </c>
      <c r="K25" s="170">
        <f t="shared" si="3"/>
        <v>6</v>
      </c>
      <c r="L25" s="181">
        <f t="shared" si="4"/>
        <v>0</v>
      </c>
      <c r="M25" s="181">
        <f t="shared" si="5"/>
        <v>0</v>
      </c>
      <c r="N25" s="170">
        <v>1214</v>
      </c>
      <c r="O25" s="175">
        <v>32</v>
      </c>
      <c r="P25" s="175">
        <v>80</v>
      </c>
      <c r="Q25" s="175"/>
      <c r="R25" s="175">
        <v>45.8</v>
      </c>
      <c r="S25" s="175"/>
      <c r="T25" s="175"/>
      <c r="U25" s="175"/>
      <c r="V25" s="175"/>
      <c r="W25" s="190">
        <f t="shared" si="6"/>
        <v>0</v>
      </c>
      <c r="X25" s="191">
        <f t="shared" si="7"/>
        <v>2</v>
      </c>
      <c r="Y25" s="175">
        <f t="shared" si="8"/>
        <v>34.2</v>
      </c>
      <c r="Z25" s="175">
        <f t="shared" si="9"/>
        <v>45.8</v>
      </c>
      <c r="AA25" s="175" t="s">
        <v>49</v>
      </c>
      <c r="AB25" s="159"/>
    </row>
    <row r="26" ht="18" customHeight="1" spans="1:28">
      <c r="A26" s="158"/>
      <c r="B26" s="175" t="s">
        <v>50</v>
      </c>
      <c r="C26" s="175">
        <v>10</v>
      </c>
      <c r="D26" s="176">
        <v>6</v>
      </c>
      <c r="E26" s="170">
        <f t="shared" si="0"/>
        <v>0</v>
      </c>
      <c r="F26" s="170"/>
      <c r="G26" s="170"/>
      <c r="H26" s="170"/>
      <c r="I26" s="170">
        <f t="shared" si="1"/>
        <v>0</v>
      </c>
      <c r="J26" s="170">
        <f t="shared" si="2"/>
        <v>10</v>
      </c>
      <c r="K26" s="170">
        <f t="shared" si="3"/>
        <v>6</v>
      </c>
      <c r="L26" s="181">
        <f t="shared" si="4"/>
        <v>0</v>
      </c>
      <c r="M26" s="181">
        <f t="shared" si="5"/>
        <v>0</v>
      </c>
      <c r="N26" s="170">
        <v>377</v>
      </c>
      <c r="O26" s="175">
        <v>-18</v>
      </c>
      <c r="P26" s="175">
        <v>80</v>
      </c>
      <c r="Q26" s="175"/>
      <c r="R26" s="175">
        <v>10</v>
      </c>
      <c r="S26" s="175"/>
      <c r="T26" s="175"/>
      <c r="U26" s="175"/>
      <c r="V26" s="175"/>
      <c r="W26" s="190">
        <f t="shared" si="6"/>
        <v>0</v>
      </c>
      <c r="X26" s="191">
        <f t="shared" si="7"/>
        <v>2</v>
      </c>
      <c r="Y26" s="175">
        <f t="shared" si="8"/>
        <v>70</v>
      </c>
      <c r="Z26" s="175">
        <f t="shared" si="9"/>
        <v>10</v>
      </c>
      <c r="AA26" s="175" t="s">
        <v>50</v>
      </c>
      <c r="AB26" s="159"/>
    </row>
    <row r="27" spans="1:28">
      <c r="A27" s="158"/>
      <c r="B27" s="175" t="s">
        <v>51</v>
      </c>
      <c r="C27" s="175">
        <v>340</v>
      </c>
      <c r="D27" s="175">
        <f t="shared" ref="D27:K27" si="10">SUM(D6:D26)</f>
        <v>200</v>
      </c>
      <c r="E27" s="175">
        <f t="shared" si="10"/>
        <v>6</v>
      </c>
      <c r="F27" s="175">
        <f t="shared" si="10"/>
        <v>19</v>
      </c>
      <c r="G27" s="175">
        <f t="shared" si="10"/>
        <v>0</v>
      </c>
      <c r="H27" s="175">
        <f t="shared" si="10"/>
        <v>60</v>
      </c>
      <c r="I27" s="175">
        <f t="shared" si="10"/>
        <v>85</v>
      </c>
      <c r="J27" s="175">
        <f t="shared" si="10"/>
        <v>267</v>
      </c>
      <c r="K27" s="175">
        <f t="shared" si="10"/>
        <v>194</v>
      </c>
      <c r="L27" s="181">
        <f t="shared" si="4"/>
        <v>0.25</v>
      </c>
      <c r="M27" s="181">
        <f t="shared" si="5"/>
        <v>0.03</v>
      </c>
      <c r="N27" s="175">
        <f t="shared" ref="N27:V27" si="11">SUM(N6:N26)</f>
        <v>29415</v>
      </c>
      <c r="O27" s="175">
        <f t="shared" si="11"/>
        <v>2012</v>
      </c>
      <c r="P27" s="175">
        <v>2600</v>
      </c>
      <c r="Q27" s="175">
        <f t="shared" si="11"/>
        <v>0</v>
      </c>
      <c r="R27" s="175">
        <f t="shared" si="11"/>
        <v>1560.36</v>
      </c>
      <c r="S27" s="175">
        <f t="shared" si="11"/>
        <v>6</v>
      </c>
      <c r="T27" s="175">
        <f t="shared" si="11"/>
        <v>307.8</v>
      </c>
      <c r="U27" s="175">
        <f t="shared" si="11"/>
        <v>0</v>
      </c>
      <c r="V27" s="175">
        <f t="shared" si="11"/>
        <v>199.5</v>
      </c>
      <c r="W27" s="190">
        <f>Z27/P27</f>
        <v>0.795253846153846</v>
      </c>
      <c r="X27" s="175"/>
      <c r="Y27" s="175">
        <f t="shared" si="8"/>
        <v>532.34</v>
      </c>
      <c r="Z27" s="175">
        <f>SUM(Z6:Z26)</f>
        <v>2067.66</v>
      </c>
      <c r="AA27" s="175" t="s">
        <v>51</v>
      </c>
      <c r="AB27" s="159"/>
    </row>
    <row r="28" spans="1:2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83"/>
      <c r="Y28" s="158"/>
      <c r="Z28" s="158"/>
      <c r="AA28" s="158"/>
      <c r="AB28" s="159"/>
    </row>
  </sheetData>
  <mergeCells count="23">
    <mergeCell ref="B1:AB1"/>
    <mergeCell ref="B2:AA2"/>
    <mergeCell ref="C3:M3"/>
    <mergeCell ref="N3:O3"/>
    <mergeCell ref="P3:Z3"/>
    <mergeCell ref="C4:D4"/>
    <mergeCell ref="E4:H4"/>
    <mergeCell ref="J4:K4"/>
    <mergeCell ref="L4:M4"/>
    <mergeCell ref="Q4:R4"/>
    <mergeCell ref="S4:T4"/>
    <mergeCell ref="U4:V4"/>
    <mergeCell ref="A1:A28"/>
    <mergeCell ref="B3:B5"/>
    <mergeCell ref="N4:N5"/>
    <mergeCell ref="O4:O5"/>
    <mergeCell ref="P4:P5"/>
    <mergeCell ref="W4:W5"/>
    <mergeCell ref="X4:X5"/>
    <mergeCell ref="Y4:Y5"/>
    <mergeCell ref="Z4:Z5"/>
    <mergeCell ref="AA3:AA5"/>
    <mergeCell ref="AB2:AB28"/>
  </mergeCells>
  <conditionalFormatting sqref="L6:L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{e786180b-0d1c-4f74-9aee-7beb815e4952}</x14:id>
        </ext>
      </extLst>
    </cfRule>
  </conditionalFormatting>
  <conditionalFormatting sqref="M6:M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{c704b4b8-970a-4155-8a56-de6aae5ecd56}</x14:id>
        </ext>
      </extLst>
    </cfRule>
  </conditionalFormatting>
  <conditionalFormatting sqref="W6:W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{86eb0866-6c16-4984-ba85-5e9204d70a24}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{d53bcd31-ef8b-46c3-8396-6a6ce2af4bcd}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86180b-0d1c-4f74-9aee-7beb815e4952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L6:L27</xm:sqref>
        </x14:conditionalFormatting>
        <x14:conditionalFormatting xmlns:xm="http://schemas.microsoft.com/office/excel/2006/main">
          <x14:cfRule type="dataBar" id="{c704b4b8-970a-4155-8a56-de6aae5ecd56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M6:M27</xm:sqref>
        </x14:conditionalFormatting>
        <x14:conditionalFormatting xmlns:xm="http://schemas.microsoft.com/office/excel/2006/main">
          <x14:cfRule type="dataBar" id="{86eb0866-6c16-4984-ba85-5e9204d70a24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14:cfRule type="dataBar" id="{d53bcd31-ef8b-46c3-8396-6a6ce2af4bcd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W6:W27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C5" sqref="C5:D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0</v>
      </c>
      <c r="D5" s="64">
        <f>C5+'7.4'!D5</f>
        <v>54</v>
      </c>
      <c r="E5" s="58"/>
      <c r="F5" s="58"/>
      <c r="G5" s="58">
        <f t="shared" ref="G5:G25" si="0">E5+D5+F5</f>
        <v>54</v>
      </c>
      <c r="H5" s="63">
        <v>0</v>
      </c>
      <c r="I5" s="58">
        <f>H5+'7.4'!I5</f>
        <v>80</v>
      </c>
      <c r="J5" s="58"/>
      <c r="K5" s="58"/>
      <c r="L5" s="58">
        <f t="shared" ref="L5:L25" si="1">J5+I5+K5</f>
        <v>80</v>
      </c>
      <c r="M5" s="63">
        <v>28</v>
      </c>
      <c r="N5" s="63">
        <v>3</v>
      </c>
      <c r="O5" s="58">
        <f>N5+'7.4'!O5</f>
        <v>81</v>
      </c>
      <c r="P5" s="58"/>
      <c r="Q5" s="58"/>
      <c r="R5" s="58">
        <f t="shared" ref="R5:R25" si="2">P5+O5+Q5</f>
        <v>81</v>
      </c>
      <c r="S5" s="63"/>
      <c r="T5" s="100"/>
      <c r="U5" s="101">
        <f t="shared" ref="U5:U25" si="3">C5+H5+N5+S5</f>
        <v>3</v>
      </c>
      <c r="V5" s="102">
        <f>RANK(U5,$U$5:$U$25,0)</f>
        <v>18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14</v>
      </c>
      <c r="D6" s="64">
        <f>C6+'7.4'!D6</f>
        <v>122.5</v>
      </c>
      <c r="E6" s="58"/>
      <c r="F6" s="58"/>
      <c r="G6" s="58">
        <f t="shared" si="0"/>
        <v>122.5</v>
      </c>
      <c r="H6" s="63">
        <v>0</v>
      </c>
      <c r="I6" s="58">
        <f>H6+'7.4'!I6</f>
        <v>92</v>
      </c>
      <c r="J6" s="58"/>
      <c r="K6" s="58"/>
      <c r="L6" s="58">
        <f t="shared" si="1"/>
        <v>92</v>
      </c>
      <c r="M6" s="63">
        <v>28</v>
      </c>
      <c r="N6" s="63">
        <v>5</v>
      </c>
      <c r="O6" s="58">
        <f>N6+'7.4'!O6</f>
        <v>63</v>
      </c>
      <c r="P6" s="58"/>
      <c r="Q6" s="58"/>
      <c r="R6" s="58">
        <f t="shared" si="2"/>
        <v>63</v>
      </c>
      <c r="S6" s="63"/>
      <c r="T6" s="100"/>
      <c r="U6" s="101">
        <f t="shared" si="3"/>
        <v>19</v>
      </c>
      <c r="V6" s="102">
        <f>RANK(U6,$U$5:$U$25,0)</f>
        <v>8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10</v>
      </c>
      <c r="D7" s="64">
        <f>C7+'7.4'!D7</f>
        <v>203</v>
      </c>
      <c r="E7" s="58"/>
      <c r="F7" s="58"/>
      <c r="G7" s="58">
        <f t="shared" si="0"/>
        <v>203</v>
      </c>
      <c r="H7" s="63">
        <v>0</v>
      </c>
      <c r="I7" s="58">
        <f>H7+'7.4'!I7</f>
        <v>77.6</v>
      </c>
      <c r="J7" s="58"/>
      <c r="K7" s="58"/>
      <c r="L7" s="58">
        <f t="shared" si="1"/>
        <v>77.6</v>
      </c>
      <c r="M7" s="63">
        <v>28</v>
      </c>
      <c r="N7" s="63">
        <v>69</v>
      </c>
      <c r="O7" s="58">
        <f>N7+'7.4'!O7</f>
        <v>128</v>
      </c>
      <c r="P7" s="58"/>
      <c r="Q7" s="58"/>
      <c r="R7" s="58">
        <f t="shared" si="2"/>
        <v>128</v>
      </c>
      <c r="S7" s="63"/>
      <c r="T7" s="100"/>
      <c r="U7" s="101">
        <f t="shared" si="3"/>
        <v>79</v>
      </c>
      <c r="V7" s="102">
        <f>RANK(U7,$U$5:$U$25,0)</f>
        <v>1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0</v>
      </c>
      <c r="D8" s="64">
        <f>C8+'7.4'!D8</f>
        <v>35</v>
      </c>
      <c r="E8" s="58"/>
      <c r="F8" s="58"/>
      <c r="G8" s="58">
        <f t="shared" si="0"/>
        <v>35</v>
      </c>
      <c r="H8" s="63">
        <v>0</v>
      </c>
      <c r="I8" s="58">
        <f>H8+'7.4'!I8</f>
        <v>41</v>
      </c>
      <c r="J8" s="58"/>
      <c r="K8" s="58"/>
      <c r="L8" s="58">
        <f t="shared" si="1"/>
        <v>41</v>
      </c>
      <c r="M8" s="63">
        <v>38</v>
      </c>
      <c r="N8" s="63">
        <v>34</v>
      </c>
      <c r="O8" s="58">
        <f>N8+'7.4'!O8</f>
        <v>152.6</v>
      </c>
      <c r="P8" s="58"/>
      <c r="Q8" s="58"/>
      <c r="R8" s="58">
        <f t="shared" si="2"/>
        <v>152.6</v>
      </c>
      <c r="S8" s="63">
        <v>2</v>
      </c>
      <c r="T8" s="100"/>
      <c r="U8" s="101">
        <f t="shared" si="3"/>
        <v>36</v>
      </c>
      <c r="V8" s="102">
        <f>RANK(U8,$U$5:$U$25,0)</f>
        <v>3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0</v>
      </c>
      <c r="D9" s="64">
        <f>C9+'7.4'!D9</f>
        <v>5</v>
      </c>
      <c r="E9" s="58"/>
      <c r="F9" s="58"/>
      <c r="G9" s="58">
        <f t="shared" si="0"/>
        <v>5</v>
      </c>
      <c r="H9" s="63">
        <v>0</v>
      </c>
      <c r="I9" s="58">
        <f>H9+'7.4'!I9</f>
        <v>108.1</v>
      </c>
      <c r="J9" s="58"/>
      <c r="K9" s="58"/>
      <c r="L9" s="58">
        <f t="shared" si="1"/>
        <v>108.1</v>
      </c>
      <c r="M9" s="63">
        <v>28</v>
      </c>
      <c r="N9" s="63">
        <v>6</v>
      </c>
      <c r="O9" s="58">
        <f>N9+'7.4'!O9</f>
        <v>68.5</v>
      </c>
      <c r="P9" s="58"/>
      <c r="Q9" s="58"/>
      <c r="R9" s="58">
        <f t="shared" si="2"/>
        <v>68.5</v>
      </c>
      <c r="S9" s="63"/>
      <c r="T9" s="100"/>
      <c r="U9" s="101">
        <f t="shared" si="3"/>
        <v>6</v>
      </c>
      <c r="V9" s="102">
        <f>RANK(U9,$U$5:$U$25,0)</f>
        <v>15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0</v>
      </c>
      <c r="D10" s="64">
        <f>C10+'7.4'!D10</f>
        <v>7</v>
      </c>
      <c r="E10" s="58"/>
      <c r="F10" s="58"/>
      <c r="G10" s="58">
        <f t="shared" si="0"/>
        <v>7</v>
      </c>
      <c r="H10" s="63">
        <v>0</v>
      </c>
      <c r="I10" s="58">
        <f>H10+'7.4'!I10</f>
        <v>11</v>
      </c>
      <c r="J10" s="58"/>
      <c r="K10" s="58"/>
      <c r="L10" s="58">
        <f t="shared" si="1"/>
        <v>11</v>
      </c>
      <c r="M10" s="63">
        <v>30</v>
      </c>
      <c r="N10" s="63">
        <v>2.5</v>
      </c>
      <c r="O10" s="58">
        <f>N10+'7.4'!O10</f>
        <v>86.5</v>
      </c>
      <c r="P10" s="58"/>
      <c r="Q10" s="58"/>
      <c r="R10" s="58">
        <f t="shared" si="2"/>
        <v>86.5</v>
      </c>
      <c r="S10" s="63">
        <v>2</v>
      </c>
      <c r="T10" s="100"/>
      <c r="U10" s="101">
        <f t="shared" si="3"/>
        <v>4.5</v>
      </c>
      <c r="V10" s="102">
        <f>RANK(U10,$U$5:$U$25,0)</f>
        <v>17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18</v>
      </c>
      <c r="D11" s="64">
        <f>C11+'7.4'!D11</f>
        <v>51.43</v>
      </c>
      <c r="E11" s="58"/>
      <c r="F11" s="58"/>
      <c r="G11" s="58">
        <f t="shared" si="0"/>
        <v>51.43</v>
      </c>
      <c r="H11" s="63">
        <v>0</v>
      </c>
      <c r="I11" s="58">
        <f>H11+'7.4'!I11</f>
        <v>45</v>
      </c>
      <c r="J11" s="58"/>
      <c r="K11" s="58"/>
      <c r="L11" s="58">
        <f t="shared" si="1"/>
        <v>45</v>
      </c>
      <c r="M11" s="63">
        <v>38</v>
      </c>
      <c r="N11" s="63">
        <v>15</v>
      </c>
      <c r="O11" s="58">
        <f>N11+'7.4'!O11</f>
        <v>100</v>
      </c>
      <c r="P11" s="58"/>
      <c r="Q11" s="58"/>
      <c r="R11" s="58">
        <f t="shared" si="2"/>
        <v>100</v>
      </c>
      <c r="S11" s="63"/>
      <c r="T11" s="100"/>
      <c r="U11" s="101">
        <f t="shared" si="3"/>
        <v>33</v>
      </c>
      <c r="V11" s="102">
        <f>RANK(U11,$U$5:$U$25,0)</f>
        <v>5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0</v>
      </c>
      <c r="D12" s="64">
        <f>C12+'7.4'!D12</f>
        <v>50.2</v>
      </c>
      <c r="E12" s="58"/>
      <c r="F12" s="58"/>
      <c r="G12" s="58">
        <f t="shared" si="0"/>
        <v>50.2</v>
      </c>
      <c r="H12" s="63">
        <v>0</v>
      </c>
      <c r="I12" s="58">
        <f>H12+'7.4'!I12</f>
        <v>39</v>
      </c>
      <c r="J12" s="58"/>
      <c r="K12" s="58"/>
      <c r="L12" s="58">
        <f t="shared" si="1"/>
        <v>39</v>
      </c>
      <c r="M12" s="63">
        <v>38</v>
      </c>
      <c r="N12" s="63">
        <v>13</v>
      </c>
      <c r="O12" s="58">
        <f>N12+'7.4'!O12</f>
        <v>77</v>
      </c>
      <c r="P12" s="58"/>
      <c r="Q12" s="58"/>
      <c r="R12" s="58">
        <f t="shared" si="2"/>
        <v>77</v>
      </c>
      <c r="S12" s="63"/>
      <c r="T12" s="100"/>
      <c r="U12" s="101">
        <f t="shared" si="3"/>
        <v>13</v>
      </c>
      <c r="V12" s="102">
        <f>RANK(U12,$U$5:$U$25,0)</f>
        <v>12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4</v>
      </c>
      <c r="D13" s="64">
        <f>C13+'7.4'!D13</f>
        <v>44</v>
      </c>
      <c r="E13" s="58"/>
      <c r="F13" s="58"/>
      <c r="G13" s="58">
        <f t="shared" si="0"/>
        <v>44</v>
      </c>
      <c r="H13" s="63">
        <v>0</v>
      </c>
      <c r="I13" s="58">
        <f>H13+'7.4'!I13</f>
        <v>51</v>
      </c>
      <c r="J13" s="58"/>
      <c r="K13" s="58"/>
      <c r="L13" s="58">
        <f t="shared" si="1"/>
        <v>51</v>
      </c>
      <c r="M13" s="63">
        <v>38</v>
      </c>
      <c r="N13" s="63">
        <v>31</v>
      </c>
      <c r="O13" s="58">
        <f>N13+'7.4'!O13</f>
        <v>59.4</v>
      </c>
      <c r="P13" s="58"/>
      <c r="Q13" s="58"/>
      <c r="R13" s="58">
        <f t="shared" si="2"/>
        <v>59.4</v>
      </c>
      <c r="S13" s="63">
        <v>1</v>
      </c>
      <c r="T13" s="100"/>
      <c r="U13" s="101">
        <f t="shared" si="3"/>
        <v>36</v>
      </c>
      <c r="V13" s="102">
        <f>RANK(U13,$U$5:$U$25,0)</f>
        <v>3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0</v>
      </c>
      <c r="D14" s="64">
        <f>C14+'7.4'!D14</f>
        <v>33</v>
      </c>
      <c r="E14" s="58"/>
      <c r="F14" s="58"/>
      <c r="G14" s="58">
        <f t="shared" si="0"/>
        <v>33</v>
      </c>
      <c r="H14" s="63">
        <v>0</v>
      </c>
      <c r="I14" s="58">
        <f>H14+'7.4'!I14</f>
        <v>33.3</v>
      </c>
      <c r="J14" s="58"/>
      <c r="K14" s="58"/>
      <c r="L14" s="58">
        <f t="shared" si="1"/>
        <v>33.3</v>
      </c>
      <c r="M14" s="63">
        <v>38</v>
      </c>
      <c r="N14" s="63">
        <v>20</v>
      </c>
      <c r="O14" s="58">
        <f>N14+'7.4'!O14</f>
        <v>58</v>
      </c>
      <c r="P14" s="58"/>
      <c r="Q14" s="58"/>
      <c r="R14" s="58">
        <f t="shared" si="2"/>
        <v>58</v>
      </c>
      <c r="S14" s="63">
        <v>1</v>
      </c>
      <c r="T14" s="100"/>
      <c r="U14" s="101">
        <f t="shared" si="3"/>
        <v>21</v>
      </c>
      <c r="V14" s="102">
        <f>RANK(U14,$U$5:$U$25,0)</f>
        <v>7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12</v>
      </c>
      <c r="D15" s="64">
        <f>C15+'7.4'!D15</f>
        <v>34</v>
      </c>
      <c r="E15" s="58"/>
      <c r="F15" s="58"/>
      <c r="G15" s="58">
        <f t="shared" si="0"/>
        <v>34</v>
      </c>
      <c r="H15" s="63">
        <v>0</v>
      </c>
      <c r="I15" s="58">
        <f>H15+'7.4'!I15</f>
        <v>10</v>
      </c>
      <c r="J15" s="58"/>
      <c r="K15" s="58"/>
      <c r="L15" s="58">
        <f t="shared" si="1"/>
        <v>10</v>
      </c>
      <c r="M15" s="63">
        <v>30</v>
      </c>
      <c r="N15" s="63">
        <v>6</v>
      </c>
      <c r="O15" s="58">
        <f>N15+'7.4'!O15</f>
        <v>48</v>
      </c>
      <c r="P15" s="58"/>
      <c r="Q15" s="58"/>
      <c r="R15" s="58">
        <f t="shared" si="2"/>
        <v>48</v>
      </c>
      <c r="S15" s="63"/>
      <c r="T15" s="100"/>
      <c r="U15" s="101">
        <f t="shared" si="3"/>
        <v>18</v>
      </c>
      <c r="V15" s="102">
        <f>RANK(U15,$U$5:$U$25,0)</f>
        <v>10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0</v>
      </c>
      <c r="D16" s="64">
        <f>C16+'7.4'!D16</f>
        <v>1</v>
      </c>
      <c r="E16" s="58"/>
      <c r="F16" s="58"/>
      <c r="G16" s="58">
        <f t="shared" si="0"/>
        <v>1</v>
      </c>
      <c r="H16" s="63">
        <v>0</v>
      </c>
      <c r="I16" s="58">
        <f>H16+'7.4'!I16</f>
        <v>10</v>
      </c>
      <c r="J16" s="58"/>
      <c r="K16" s="58"/>
      <c r="L16" s="58">
        <f t="shared" si="1"/>
        <v>10</v>
      </c>
      <c r="M16" s="63">
        <v>30</v>
      </c>
      <c r="N16" s="63">
        <v>13</v>
      </c>
      <c r="O16" s="58">
        <f>N16+'7.4'!O16</f>
        <v>85</v>
      </c>
      <c r="P16" s="58"/>
      <c r="Q16" s="58"/>
      <c r="R16" s="58">
        <f t="shared" si="2"/>
        <v>85</v>
      </c>
      <c r="S16" s="63">
        <v>2</v>
      </c>
      <c r="T16" s="100"/>
      <c r="U16" s="101">
        <f t="shared" si="3"/>
        <v>15</v>
      </c>
      <c r="V16" s="102">
        <f>RANK(U16,$U$5:$U$25,0)</f>
        <v>11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2.1</v>
      </c>
      <c r="D17" s="64">
        <f>C17+'7.4'!D17</f>
        <v>32.1</v>
      </c>
      <c r="E17" s="58"/>
      <c r="F17" s="58"/>
      <c r="G17" s="58">
        <f t="shared" si="0"/>
        <v>32.1</v>
      </c>
      <c r="H17" s="63">
        <v>0</v>
      </c>
      <c r="I17" s="58">
        <f>H17+'7.4'!I17</f>
        <v>72</v>
      </c>
      <c r="J17" s="58"/>
      <c r="K17" s="58"/>
      <c r="L17" s="58">
        <f t="shared" si="1"/>
        <v>72</v>
      </c>
      <c r="M17" s="63">
        <v>28</v>
      </c>
      <c r="N17" s="63">
        <v>3</v>
      </c>
      <c r="O17" s="58">
        <f>N17+'7.4'!O17</f>
        <v>52</v>
      </c>
      <c r="P17" s="58"/>
      <c r="Q17" s="58"/>
      <c r="R17" s="58">
        <f t="shared" si="2"/>
        <v>52</v>
      </c>
      <c r="S17" s="63"/>
      <c r="T17" s="100"/>
      <c r="U17" s="101">
        <f t="shared" si="3"/>
        <v>5.1</v>
      </c>
      <c r="V17" s="102">
        <f>RANK(U17,$U$5:$U$25,0)</f>
        <v>16</v>
      </c>
      <c r="X17" s="47" t="s">
        <v>35</v>
      </c>
      <c r="Z17" s="47"/>
    </row>
    <row r="18" ht="15.95" customHeight="1" spans="1:26">
      <c r="A18" s="65" t="s">
        <v>43</v>
      </c>
      <c r="B18" s="66">
        <v>5</v>
      </c>
      <c r="C18" s="63">
        <v>0</v>
      </c>
      <c r="D18" s="64">
        <f>C18+'7.4'!D18</f>
        <v>9</v>
      </c>
      <c r="E18" s="58"/>
      <c r="F18" s="58"/>
      <c r="G18" s="58">
        <f t="shared" si="0"/>
        <v>9</v>
      </c>
      <c r="H18" s="63">
        <v>0</v>
      </c>
      <c r="I18" s="58">
        <f>H18+'7.4'!I18</f>
        <v>16</v>
      </c>
      <c r="J18" s="58"/>
      <c r="K18" s="58"/>
      <c r="L18" s="58">
        <f t="shared" si="1"/>
        <v>16</v>
      </c>
      <c r="M18" s="63">
        <v>18</v>
      </c>
      <c r="N18" s="63">
        <v>27.5</v>
      </c>
      <c r="O18" s="58">
        <f>N18+'7.4'!O18</f>
        <v>152.5</v>
      </c>
      <c r="P18" s="58"/>
      <c r="Q18" s="58"/>
      <c r="R18" s="58">
        <f t="shared" si="2"/>
        <v>152.5</v>
      </c>
      <c r="S18" s="63"/>
      <c r="T18" s="100"/>
      <c r="U18" s="101">
        <f t="shared" si="3"/>
        <v>27.5</v>
      </c>
      <c r="V18" s="102">
        <f>RANK(U18,$U$5:$U$25,0)</f>
        <v>6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5</v>
      </c>
      <c r="D19" s="64">
        <f>C19+'7.4'!D19</f>
        <v>6</v>
      </c>
      <c r="E19" s="58"/>
      <c r="F19" s="58"/>
      <c r="G19" s="58">
        <f t="shared" si="0"/>
        <v>6</v>
      </c>
      <c r="H19" s="63">
        <v>0</v>
      </c>
      <c r="I19" s="58">
        <f>H19+'7.4'!I19</f>
        <v>76.8</v>
      </c>
      <c r="J19" s="58"/>
      <c r="K19" s="58"/>
      <c r="L19" s="58">
        <f t="shared" si="1"/>
        <v>76.8</v>
      </c>
      <c r="M19" s="63">
        <v>28</v>
      </c>
      <c r="N19" s="63">
        <v>5</v>
      </c>
      <c r="O19" s="58">
        <f>N19+'7.4'!O19</f>
        <v>91.8</v>
      </c>
      <c r="P19" s="58"/>
      <c r="Q19" s="58"/>
      <c r="R19" s="58">
        <f t="shared" si="2"/>
        <v>91.8</v>
      </c>
      <c r="S19" s="63"/>
      <c r="T19" s="100"/>
      <c r="U19" s="101">
        <f t="shared" si="3"/>
        <v>10</v>
      </c>
      <c r="V19" s="102">
        <f>RANK(U19,$U$5:$U$25,0)</f>
        <v>13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0</v>
      </c>
      <c r="D20" s="64">
        <f>C20+'7.4'!D20</f>
        <v>18.33</v>
      </c>
      <c r="E20" s="58"/>
      <c r="F20" s="58"/>
      <c r="G20" s="58">
        <f t="shared" si="0"/>
        <v>18.33</v>
      </c>
      <c r="H20" s="63">
        <v>0</v>
      </c>
      <c r="I20" s="58">
        <f>H20+'7.4'!I20</f>
        <v>20</v>
      </c>
      <c r="J20" s="58"/>
      <c r="K20" s="58"/>
      <c r="L20" s="58">
        <f t="shared" si="1"/>
        <v>20</v>
      </c>
      <c r="M20" s="63">
        <v>30</v>
      </c>
      <c r="N20" s="63">
        <v>2</v>
      </c>
      <c r="O20" s="58">
        <f>N20+'7.4'!O20</f>
        <v>60.2</v>
      </c>
      <c r="P20" s="58"/>
      <c r="Q20" s="58"/>
      <c r="R20" s="58">
        <f t="shared" si="2"/>
        <v>60.2</v>
      </c>
      <c r="S20" s="63"/>
      <c r="T20" s="100"/>
      <c r="U20" s="101">
        <f t="shared" si="3"/>
        <v>2</v>
      </c>
      <c r="V20" s="102">
        <f>RANK(U20,$U$5:$U$25,0)</f>
        <v>20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0</v>
      </c>
      <c r="D21" s="64">
        <f>C21+'7.4'!D21</f>
        <v>33.6</v>
      </c>
      <c r="E21" s="58"/>
      <c r="F21" s="58"/>
      <c r="G21" s="58">
        <f t="shared" si="0"/>
        <v>33.6</v>
      </c>
      <c r="H21" s="63">
        <v>0</v>
      </c>
      <c r="I21" s="58">
        <f>H21+'7.4'!I21</f>
        <v>10</v>
      </c>
      <c r="J21" s="58"/>
      <c r="K21" s="58"/>
      <c r="L21" s="58">
        <f t="shared" si="1"/>
        <v>10</v>
      </c>
      <c r="M21" s="63">
        <v>20</v>
      </c>
      <c r="N21" s="63">
        <v>3</v>
      </c>
      <c r="O21" s="58">
        <f>N21+'7.4'!O21</f>
        <v>16</v>
      </c>
      <c r="P21" s="58"/>
      <c r="Q21" s="58"/>
      <c r="R21" s="58">
        <f t="shared" si="2"/>
        <v>16</v>
      </c>
      <c r="S21" s="63"/>
      <c r="T21" s="100"/>
      <c r="U21" s="101">
        <f t="shared" si="3"/>
        <v>3</v>
      </c>
      <c r="V21" s="102">
        <f>RANK(U21,$U$5:$U$25,0)</f>
        <v>18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0</v>
      </c>
      <c r="D22" s="64">
        <f>C22+'7.4'!D22</f>
        <v>21.5</v>
      </c>
      <c r="E22" s="58"/>
      <c r="F22" s="58"/>
      <c r="G22" s="58">
        <f t="shared" si="0"/>
        <v>21.5</v>
      </c>
      <c r="H22" s="63">
        <v>0</v>
      </c>
      <c r="I22" s="58">
        <f>H22+'7.4'!I22</f>
        <v>27</v>
      </c>
      <c r="J22" s="58"/>
      <c r="K22" s="58"/>
      <c r="L22" s="58">
        <f t="shared" si="1"/>
        <v>27</v>
      </c>
      <c r="M22" s="63">
        <v>18</v>
      </c>
      <c r="N22" s="63">
        <v>18.7</v>
      </c>
      <c r="O22" s="58">
        <f>N22+'7.4'!O22</f>
        <v>58.7</v>
      </c>
      <c r="P22" s="58"/>
      <c r="Q22" s="58"/>
      <c r="R22" s="58">
        <f t="shared" si="2"/>
        <v>58.7</v>
      </c>
      <c r="S22" s="63"/>
      <c r="T22" s="100"/>
      <c r="U22" s="101">
        <f t="shared" si="3"/>
        <v>18.7</v>
      </c>
      <c r="V22" s="102">
        <f>RANK(U22,$U$5:$U$25,0)</f>
        <v>9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0</v>
      </c>
      <c r="D23" s="64">
        <f>C23+'7.4'!D23</f>
        <v>38</v>
      </c>
      <c r="E23" s="58"/>
      <c r="F23" s="58"/>
      <c r="G23" s="58">
        <f t="shared" si="0"/>
        <v>38</v>
      </c>
      <c r="H23" s="63">
        <v>0</v>
      </c>
      <c r="I23" s="58">
        <f>H23+'7.4'!I23</f>
        <v>5</v>
      </c>
      <c r="J23" s="58"/>
      <c r="K23" s="58"/>
      <c r="L23" s="58">
        <f t="shared" si="1"/>
        <v>5</v>
      </c>
      <c r="M23" s="63">
        <v>30</v>
      </c>
      <c r="N23" s="63">
        <v>58.4</v>
      </c>
      <c r="O23" s="58">
        <f>N23+'7.4'!O23</f>
        <v>161</v>
      </c>
      <c r="P23" s="58"/>
      <c r="Q23" s="58"/>
      <c r="R23" s="58">
        <f t="shared" si="2"/>
        <v>161</v>
      </c>
      <c r="S23" s="63">
        <v>7</v>
      </c>
      <c r="T23" s="100"/>
      <c r="U23" s="101">
        <f t="shared" si="3"/>
        <v>65.4</v>
      </c>
      <c r="V23" s="102">
        <f>RANK(U23,$U$5:$U$25,0)</f>
        <v>2</v>
      </c>
      <c r="X23" s="47" t="s">
        <v>43</v>
      </c>
      <c r="Z23" s="47"/>
    </row>
    <row r="24" ht="15.95" customHeight="1" spans="1:26">
      <c r="A24" s="67" t="s">
        <v>49</v>
      </c>
      <c r="B24" s="68">
        <v>10</v>
      </c>
      <c r="C24" s="63">
        <v>0</v>
      </c>
      <c r="D24" s="64">
        <f>C24+'7.4'!D24</f>
        <v>14</v>
      </c>
      <c r="E24" s="58"/>
      <c r="F24" s="58"/>
      <c r="G24" s="58">
        <f t="shared" si="0"/>
        <v>14</v>
      </c>
      <c r="H24" s="63">
        <v>0</v>
      </c>
      <c r="I24" s="58">
        <f>H24+'7.4'!I24</f>
        <v>60</v>
      </c>
      <c r="J24" s="58"/>
      <c r="K24" s="58"/>
      <c r="L24" s="58">
        <f t="shared" si="1"/>
        <v>60</v>
      </c>
      <c r="M24" s="63">
        <v>18</v>
      </c>
      <c r="N24" s="63">
        <v>6.57</v>
      </c>
      <c r="O24" s="58">
        <f>N24+'7.4'!O24</f>
        <v>58.07</v>
      </c>
      <c r="P24" s="58"/>
      <c r="Q24" s="58"/>
      <c r="R24" s="58">
        <f t="shared" si="2"/>
        <v>58.07</v>
      </c>
      <c r="S24" s="63"/>
      <c r="T24" s="100"/>
      <c r="U24" s="101">
        <f t="shared" si="3"/>
        <v>6.57</v>
      </c>
      <c r="V24" s="102">
        <f>RANK(U24,$U$5:$U$25,0)</f>
        <v>14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f>C25+'7.4'!D25</f>
        <v>0</v>
      </c>
      <c r="E25" s="58"/>
      <c r="F25" s="58"/>
      <c r="G25" s="58">
        <f t="shared" si="0"/>
        <v>0</v>
      </c>
      <c r="H25" s="63">
        <v>0</v>
      </c>
      <c r="I25" s="58">
        <f>H25+'7.4'!I25</f>
        <v>25</v>
      </c>
      <c r="J25" s="58"/>
      <c r="K25" s="58"/>
      <c r="L25" s="58">
        <f t="shared" si="1"/>
        <v>25</v>
      </c>
      <c r="M25" s="63">
        <v>18</v>
      </c>
      <c r="N25" s="63">
        <v>1</v>
      </c>
      <c r="O25" s="58">
        <f>N25+'7.4'!O25</f>
        <v>29</v>
      </c>
      <c r="P25" s="58"/>
      <c r="Q25" s="58"/>
      <c r="R25" s="58">
        <f t="shared" si="2"/>
        <v>29</v>
      </c>
      <c r="S25" s="63"/>
      <c r="T25" s="100"/>
      <c r="U25" s="101">
        <f t="shared" si="3"/>
        <v>1</v>
      </c>
      <c r="V25" s="102">
        <f>RANK(U25,$U$5:$U$25,0)</f>
        <v>21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4">SUM(C5:C25)</f>
        <v>65.1</v>
      </c>
      <c r="D27" s="78">
        <f t="shared" si="4"/>
        <v>812.66</v>
      </c>
      <c r="E27" s="78">
        <f t="shared" si="4"/>
        <v>0</v>
      </c>
      <c r="F27" s="78"/>
      <c r="G27" s="78">
        <f t="shared" si="4"/>
        <v>812.66</v>
      </c>
      <c r="H27" s="77">
        <f t="shared" si="4"/>
        <v>0</v>
      </c>
      <c r="I27" s="78">
        <f t="shared" si="4"/>
        <v>909.8</v>
      </c>
      <c r="J27" s="78">
        <f t="shared" si="4"/>
        <v>0</v>
      </c>
      <c r="K27" s="78"/>
      <c r="L27" s="78">
        <f t="shared" ref="L27:P27" si="5">SUM(L5:L25)</f>
        <v>909.8</v>
      </c>
      <c r="M27" s="78">
        <v>600</v>
      </c>
      <c r="N27" s="77">
        <f t="shared" si="5"/>
        <v>342.67</v>
      </c>
      <c r="O27" s="78">
        <f t="shared" si="5"/>
        <v>1686.27</v>
      </c>
      <c r="P27" s="78">
        <f t="shared" si="5"/>
        <v>0</v>
      </c>
      <c r="Q27" s="78"/>
      <c r="R27" s="78">
        <f t="shared" ref="R27:U27" si="6">SUM(R5:R25)</f>
        <v>1686.27</v>
      </c>
      <c r="S27" s="77">
        <f t="shared" si="6"/>
        <v>15</v>
      </c>
      <c r="T27" s="106">
        <f t="shared" si="6"/>
        <v>0</v>
      </c>
      <c r="U27" s="107">
        <f t="shared" si="6"/>
        <v>422.77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15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dxfId="0" priority="2" operator="equal">
      <formula>0</formula>
    </cfRule>
  </conditionalFormatting>
  <conditionalFormatting sqref="V5:V25">
    <cfRule type="cellIs" dxfId="0" priority="4" operator="equal">
      <formula>0</formula>
    </cfRule>
    <cfRule type="top10" dxfId="2" priority="1" bottom="1" rank="3"/>
  </conditionalFormatting>
  <conditionalFormatting sqref="O5:Q25">
    <cfRule type="cellIs" dxfId="1" priority="3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C5" sqref="C5:D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89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0</v>
      </c>
      <c r="D5" s="64">
        <f>C5+'7.5'!D5</f>
        <v>54</v>
      </c>
      <c r="E5" s="58"/>
      <c r="F5" s="58"/>
      <c r="G5" s="58">
        <f t="shared" ref="G5:G25" si="0">E5+D5+F5</f>
        <v>54</v>
      </c>
      <c r="H5" s="63">
        <v>0</v>
      </c>
      <c r="I5" s="58">
        <f>H5+'7.5'!I5</f>
        <v>80</v>
      </c>
      <c r="J5" s="58"/>
      <c r="K5" s="58"/>
      <c r="L5" s="58">
        <f t="shared" ref="L5:L25" si="1">J5+I5+K5</f>
        <v>80</v>
      </c>
      <c r="M5" s="63">
        <v>28</v>
      </c>
      <c r="N5" s="63">
        <v>11</v>
      </c>
      <c r="O5" s="58">
        <f>N5+'7.5'!O5</f>
        <v>92</v>
      </c>
      <c r="P5" s="58"/>
      <c r="Q5" s="58"/>
      <c r="R5" s="58">
        <f t="shared" ref="R5:R25" si="2">P5+O5+Q5</f>
        <v>92</v>
      </c>
      <c r="S5" s="63"/>
      <c r="T5" s="100"/>
      <c r="U5" s="101">
        <f t="shared" ref="U5:U25" si="3">C5+H5+N5+S5</f>
        <v>11</v>
      </c>
      <c r="V5" s="102">
        <f>RANK(U5,$U$5:$U$25,0)</f>
        <v>19</v>
      </c>
      <c r="Y5" s="47"/>
    </row>
    <row r="6" ht="15.95" customHeight="1" spans="1:25">
      <c r="A6" s="65" t="s">
        <v>31</v>
      </c>
      <c r="B6" s="66">
        <v>20</v>
      </c>
      <c r="C6" s="63">
        <v>10</v>
      </c>
      <c r="D6" s="64">
        <f>C6+'7.5'!D6</f>
        <v>132.5</v>
      </c>
      <c r="E6" s="58"/>
      <c r="F6" s="58"/>
      <c r="G6" s="58">
        <f t="shared" si="0"/>
        <v>132.5</v>
      </c>
      <c r="H6" s="63">
        <v>51</v>
      </c>
      <c r="I6" s="58">
        <f>H6+'7.5'!I6</f>
        <v>143</v>
      </c>
      <c r="J6" s="58"/>
      <c r="K6" s="58"/>
      <c r="L6" s="58">
        <f t="shared" si="1"/>
        <v>143</v>
      </c>
      <c r="M6" s="63">
        <v>28</v>
      </c>
      <c r="N6" s="63">
        <v>24.4</v>
      </c>
      <c r="O6" s="58">
        <f>N6+'7.5'!O6</f>
        <v>87.4</v>
      </c>
      <c r="P6" s="58"/>
      <c r="Q6" s="58"/>
      <c r="R6" s="58">
        <f t="shared" si="2"/>
        <v>87.4</v>
      </c>
      <c r="S6" s="63"/>
      <c r="T6" s="100"/>
      <c r="U6" s="101">
        <f t="shared" si="3"/>
        <v>85.4</v>
      </c>
      <c r="V6" s="102">
        <f>RANK(U6,$U$5:$U$25,0)</f>
        <v>3</v>
      </c>
      <c r="Y6" s="47"/>
    </row>
    <row r="7" ht="15.95" customHeight="1" spans="1:25">
      <c r="A7" s="65" t="s">
        <v>32</v>
      </c>
      <c r="B7" s="66">
        <v>20</v>
      </c>
      <c r="C7" s="63">
        <v>8</v>
      </c>
      <c r="D7" s="64">
        <f>C7+'7.5'!D7</f>
        <v>211</v>
      </c>
      <c r="E7" s="58"/>
      <c r="F7" s="58"/>
      <c r="G7" s="58">
        <f t="shared" si="0"/>
        <v>211</v>
      </c>
      <c r="H7" s="63">
        <v>0</v>
      </c>
      <c r="I7" s="58">
        <f>H7+'7.5'!I7</f>
        <v>77.6</v>
      </c>
      <c r="J7" s="58"/>
      <c r="K7" s="58"/>
      <c r="L7" s="58">
        <f t="shared" si="1"/>
        <v>77.6</v>
      </c>
      <c r="M7" s="63">
        <v>28</v>
      </c>
      <c r="N7" s="63">
        <v>15</v>
      </c>
      <c r="O7" s="58">
        <f>N7+'7.5'!O7</f>
        <v>143</v>
      </c>
      <c r="P7" s="58"/>
      <c r="Q7" s="58"/>
      <c r="R7" s="58">
        <f t="shared" si="2"/>
        <v>143</v>
      </c>
      <c r="S7" s="63"/>
      <c r="T7" s="100"/>
      <c r="U7" s="101">
        <f t="shared" si="3"/>
        <v>23</v>
      </c>
      <c r="V7" s="102">
        <f>RANK(U7,$U$5:$U$25,0)</f>
        <v>17</v>
      </c>
      <c r="Y7" s="47"/>
    </row>
    <row r="8" ht="15.95" customHeight="1" spans="1:25">
      <c r="A8" s="65" t="s">
        <v>33</v>
      </c>
      <c r="B8" s="66">
        <v>15</v>
      </c>
      <c r="C8" s="63">
        <v>0</v>
      </c>
      <c r="D8" s="64">
        <f>C8+'7.5'!D8</f>
        <v>35</v>
      </c>
      <c r="E8" s="58"/>
      <c r="F8" s="58"/>
      <c r="G8" s="58">
        <f t="shared" si="0"/>
        <v>35</v>
      </c>
      <c r="H8" s="63">
        <v>20.3</v>
      </c>
      <c r="I8" s="58">
        <f>H8+'7.5'!I8</f>
        <v>61.3</v>
      </c>
      <c r="J8" s="58"/>
      <c r="K8" s="58"/>
      <c r="L8" s="58">
        <f t="shared" si="1"/>
        <v>61.3</v>
      </c>
      <c r="M8" s="63">
        <v>38</v>
      </c>
      <c r="N8" s="63">
        <v>23</v>
      </c>
      <c r="O8" s="58">
        <f>N8+'7.5'!O8</f>
        <v>175.6</v>
      </c>
      <c r="P8" s="58"/>
      <c r="Q8" s="58"/>
      <c r="R8" s="58">
        <f t="shared" si="2"/>
        <v>175.6</v>
      </c>
      <c r="S8" s="63">
        <v>4</v>
      </c>
      <c r="T8" s="100"/>
      <c r="U8" s="101">
        <f t="shared" si="3"/>
        <v>47.3</v>
      </c>
      <c r="V8" s="102">
        <f>RANK(U8,$U$5:$U$25,0)</f>
        <v>7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C9+'7.5'!D9</f>
        <v>5</v>
      </c>
      <c r="E9" s="58"/>
      <c r="F9" s="58"/>
      <c r="G9" s="58">
        <f t="shared" si="0"/>
        <v>5</v>
      </c>
      <c r="H9" s="63">
        <v>0</v>
      </c>
      <c r="I9" s="58">
        <f>H9+'7.5'!I9</f>
        <v>108.1</v>
      </c>
      <c r="J9" s="58"/>
      <c r="K9" s="58"/>
      <c r="L9" s="58">
        <f t="shared" si="1"/>
        <v>108.1</v>
      </c>
      <c r="M9" s="63">
        <v>28</v>
      </c>
      <c r="N9" s="63">
        <v>28</v>
      </c>
      <c r="O9" s="58">
        <f>N9+'7.5'!O9</f>
        <v>96.5</v>
      </c>
      <c r="P9" s="58"/>
      <c r="Q9" s="58"/>
      <c r="R9" s="58">
        <f t="shared" si="2"/>
        <v>96.5</v>
      </c>
      <c r="S9" s="63">
        <v>3</v>
      </c>
      <c r="T9" s="100"/>
      <c r="U9" s="101">
        <f t="shared" si="3"/>
        <v>31</v>
      </c>
      <c r="V9" s="102">
        <f>RANK(U9,$U$5:$U$25,0)</f>
        <v>15</v>
      </c>
      <c r="Y9" s="47"/>
    </row>
    <row r="10" ht="15.95" customHeight="1" spans="1:25">
      <c r="A10" s="65" t="s">
        <v>35</v>
      </c>
      <c r="B10" s="66">
        <v>15</v>
      </c>
      <c r="C10" s="63">
        <v>25</v>
      </c>
      <c r="D10" s="64">
        <f>C10+'7.5'!D10</f>
        <v>32</v>
      </c>
      <c r="E10" s="58"/>
      <c r="F10" s="58"/>
      <c r="G10" s="58">
        <f t="shared" si="0"/>
        <v>32</v>
      </c>
      <c r="H10" s="63">
        <v>21</v>
      </c>
      <c r="I10" s="58">
        <f>H10+'7.5'!I10</f>
        <v>32</v>
      </c>
      <c r="J10" s="58"/>
      <c r="K10" s="58"/>
      <c r="L10" s="58">
        <f t="shared" si="1"/>
        <v>32</v>
      </c>
      <c r="M10" s="63">
        <v>30</v>
      </c>
      <c r="N10" s="63">
        <v>2</v>
      </c>
      <c r="O10" s="58">
        <f>N10+'7.5'!O10</f>
        <v>88.5</v>
      </c>
      <c r="P10" s="58"/>
      <c r="Q10" s="58"/>
      <c r="R10" s="58">
        <f t="shared" si="2"/>
        <v>88.5</v>
      </c>
      <c r="S10" s="63"/>
      <c r="T10" s="100"/>
      <c r="U10" s="101">
        <f t="shared" si="3"/>
        <v>48</v>
      </c>
      <c r="V10" s="102">
        <f>RANK(U10,$U$5:$U$25,0)</f>
        <v>6</v>
      </c>
      <c r="Y10" s="47"/>
    </row>
    <row r="11" ht="15.95" customHeight="1" spans="1:25">
      <c r="A11" s="65" t="s">
        <v>36</v>
      </c>
      <c r="B11" s="66">
        <v>20</v>
      </c>
      <c r="C11" s="63">
        <v>5</v>
      </c>
      <c r="D11" s="64">
        <f>C11+'7.5'!D11</f>
        <v>56.43</v>
      </c>
      <c r="E11" s="58"/>
      <c r="F11" s="58"/>
      <c r="G11" s="58">
        <f t="shared" si="0"/>
        <v>56.43</v>
      </c>
      <c r="H11" s="63">
        <v>0</v>
      </c>
      <c r="I11" s="58">
        <f>H11+'7.5'!I11</f>
        <v>45</v>
      </c>
      <c r="J11" s="58"/>
      <c r="K11" s="58"/>
      <c r="L11" s="58">
        <f t="shared" si="1"/>
        <v>45</v>
      </c>
      <c r="M11" s="63">
        <v>38</v>
      </c>
      <c r="N11" s="63">
        <v>33</v>
      </c>
      <c r="O11" s="58">
        <f>N11+'7.5'!O11</f>
        <v>133</v>
      </c>
      <c r="P11" s="58"/>
      <c r="Q11" s="58"/>
      <c r="R11" s="58">
        <f t="shared" si="2"/>
        <v>133</v>
      </c>
      <c r="S11" s="63"/>
      <c r="T11" s="100"/>
      <c r="U11" s="101">
        <f t="shared" si="3"/>
        <v>38</v>
      </c>
      <c r="V11" s="102">
        <f>RANK(U11,$U$5:$U$25,0)</f>
        <v>11</v>
      </c>
      <c r="Y11" s="47"/>
    </row>
    <row r="12" ht="15.95" customHeight="1" spans="1:25">
      <c r="A12" s="65" t="s">
        <v>37</v>
      </c>
      <c r="B12" s="66">
        <v>20</v>
      </c>
      <c r="C12" s="63">
        <v>2</v>
      </c>
      <c r="D12" s="64">
        <f>C12+'7.5'!D12</f>
        <v>52.2</v>
      </c>
      <c r="E12" s="58"/>
      <c r="F12" s="58"/>
      <c r="G12" s="58">
        <f t="shared" si="0"/>
        <v>52.2</v>
      </c>
      <c r="H12" s="63">
        <v>45</v>
      </c>
      <c r="I12" s="58">
        <f>H12+'7.5'!I12</f>
        <v>84</v>
      </c>
      <c r="J12" s="58"/>
      <c r="K12" s="58"/>
      <c r="L12" s="58">
        <f t="shared" si="1"/>
        <v>84</v>
      </c>
      <c r="M12" s="63">
        <v>38</v>
      </c>
      <c r="N12" s="63">
        <v>51</v>
      </c>
      <c r="O12" s="58">
        <f>N12+'7.5'!O12</f>
        <v>128</v>
      </c>
      <c r="P12" s="58"/>
      <c r="Q12" s="58"/>
      <c r="R12" s="58">
        <f t="shared" si="2"/>
        <v>128</v>
      </c>
      <c r="S12" s="63"/>
      <c r="T12" s="100"/>
      <c r="U12" s="101">
        <f t="shared" si="3"/>
        <v>98</v>
      </c>
      <c r="V12" s="102">
        <f>RANK(U12,$U$5:$U$25,0)</f>
        <v>2</v>
      </c>
      <c r="Y12" s="47"/>
    </row>
    <row r="13" ht="15.95" customHeight="1" spans="1:25">
      <c r="A13" s="65" t="s">
        <v>38</v>
      </c>
      <c r="B13" s="66">
        <v>20</v>
      </c>
      <c r="C13" s="63">
        <v>0</v>
      </c>
      <c r="D13" s="64">
        <f>C13+'7.5'!D13</f>
        <v>44</v>
      </c>
      <c r="E13" s="58"/>
      <c r="F13" s="58"/>
      <c r="G13" s="58">
        <f t="shared" si="0"/>
        <v>44</v>
      </c>
      <c r="H13" s="63">
        <v>0</v>
      </c>
      <c r="I13" s="58">
        <f>H13+'7.5'!I13</f>
        <v>51</v>
      </c>
      <c r="J13" s="58"/>
      <c r="K13" s="58"/>
      <c r="L13" s="58">
        <f t="shared" si="1"/>
        <v>51</v>
      </c>
      <c r="M13" s="63">
        <v>38</v>
      </c>
      <c r="N13" s="63">
        <v>4</v>
      </c>
      <c r="O13" s="58">
        <f>N13+'7.5'!O13</f>
        <v>63.4</v>
      </c>
      <c r="P13" s="58"/>
      <c r="Q13" s="58"/>
      <c r="R13" s="58">
        <f t="shared" si="2"/>
        <v>63.4</v>
      </c>
      <c r="S13" s="63"/>
      <c r="T13" s="100"/>
      <c r="U13" s="101">
        <f t="shared" si="3"/>
        <v>4</v>
      </c>
      <c r="V13" s="102">
        <f>RANK(U13,$U$5:$U$25,0)</f>
        <v>21</v>
      </c>
      <c r="Y13" s="47"/>
    </row>
    <row r="14" ht="15.95" customHeight="1" spans="1:25">
      <c r="A14" s="65" t="s">
        <v>39</v>
      </c>
      <c r="B14" s="66">
        <v>15</v>
      </c>
      <c r="C14" s="63">
        <v>0</v>
      </c>
      <c r="D14" s="64">
        <f>C14+'7.5'!D14</f>
        <v>33</v>
      </c>
      <c r="E14" s="58"/>
      <c r="F14" s="58"/>
      <c r="G14" s="58">
        <f t="shared" si="0"/>
        <v>33</v>
      </c>
      <c r="H14" s="63">
        <v>8</v>
      </c>
      <c r="I14" s="58">
        <f>H14+'7.5'!I14</f>
        <v>41.3</v>
      </c>
      <c r="J14" s="58"/>
      <c r="K14" s="58"/>
      <c r="L14" s="58">
        <f t="shared" si="1"/>
        <v>41.3</v>
      </c>
      <c r="M14" s="63">
        <v>38</v>
      </c>
      <c r="N14" s="63">
        <v>22</v>
      </c>
      <c r="O14" s="58">
        <f>N14+'7.5'!O14</f>
        <v>80</v>
      </c>
      <c r="P14" s="58"/>
      <c r="Q14" s="58"/>
      <c r="R14" s="58">
        <f t="shared" si="2"/>
        <v>80</v>
      </c>
      <c r="S14" s="63"/>
      <c r="T14" s="100"/>
      <c r="U14" s="101">
        <f t="shared" si="3"/>
        <v>30</v>
      </c>
      <c r="V14" s="102">
        <f>RANK(U14,$U$5:$U$25,0)</f>
        <v>16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C15+'7.5'!D15</f>
        <v>34</v>
      </c>
      <c r="E15" s="58"/>
      <c r="F15" s="58"/>
      <c r="G15" s="58">
        <f t="shared" si="0"/>
        <v>34</v>
      </c>
      <c r="H15" s="63">
        <v>32.9</v>
      </c>
      <c r="I15" s="58">
        <f>H15+'7.5'!I15</f>
        <v>42.9</v>
      </c>
      <c r="J15" s="58"/>
      <c r="K15" s="58"/>
      <c r="L15" s="58">
        <f t="shared" si="1"/>
        <v>42.9</v>
      </c>
      <c r="M15" s="63">
        <v>30</v>
      </c>
      <c r="N15" s="63">
        <v>9</v>
      </c>
      <c r="O15" s="58">
        <f>N15+'7.5'!O15</f>
        <v>57</v>
      </c>
      <c r="P15" s="58"/>
      <c r="Q15" s="58"/>
      <c r="R15" s="58">
        <f t="shared" si="2"/>
        <v>57</v>
      </c>
      <c r="S15" s="63"/>
      <c r="T15" s="100"/>
      <c r="U15" s="101">
        <f t="shared" si="3"/>
        <v>41.9</v>
      </c>
      <c r="V15" s="102">
        <f>RANK(U15,$U$5:$U$25,0)</f>
        <v>9</v>
      </c>
      <c r="Y15" s="47"/>
    </row>
    <row r="16" ht="15.95" customHeight="1" spans="1:25">
      <c r="A16" s="65" t="s">
        <v>41</v>
      </c>
      <c r="B16" s="66">
        <v>15</v>
      </c>
      <c r="C16" s="63">
        <v>5</v>
      </c>
      <c r="D16" s="64">
        <f>C16+'7.5'!D16</f>
        <v>6</v>
      </c>
      <c r="E16" s="58"/>
      <c r="F16" s="58"/>
      <c r="G16" s="58">
        <f t="shared" si="0"/>
        <v>6</v>
      </c>
      <c r="H16" s="63">
        <v>137</v>
      </c>
      <c r="I16" s="58">
        <f>H16+'7.5'!I16</f>
        <v>147</v>
      </c>
      <c r="J16" s="58"/>
      <c r="K16" s="58"/>
      <c r="L16" s="58">
        <f t="shared" si="1"/>
        <v>147</v>
      </c>
      <c r="M16" s="63">
        <v>30</v>
      </c>
      <c r="N16" s="63">
        <v>65</v>
      </c>
      <c r="O16" s="58">
        <f>N16+'7.5'!O16</f>
        <v>150</v>
      </c>
      <c r="P16" s="58"/>
      <c r="Q16" s="58"/>
      <c r="R16" s="58">
        <f t="shared" si="2"/>
        <v>150</v>
      </c>
      <c r="S16" s="63">
        <v>1</v>
      </c>
      <c r="T16" s="100"/>
      <c r="U16" s="101">
        <f t="shared" si="3"/>
        <v>208</v>
      </c>
      <c r="V16" s="102">
        <f>RANK(U16,$U$5:$U$25,0)</f>
        <v>1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C17+'7.5'!D17</f>
        <v>32.1</v>
      </c>
      <c r="E17" s="58"/>
      <c r="F17" s="58"/>
      <c r="G17" s="58">
        <f t="shared" si="0"/>
        <v>32.1</v>
      </c>
      <c r="H17" s="63">
        <v>8</v>
      </c>
      <c r="I17" s="58">
        <f>H17+'7.5'!I17</f>
        <v>80</v>
      </c>
      <c r="J17" s="58"/>
      <c r="K17" s="58"/>
      <c r="L17" s="58">
        <f t="shared" si="1"/>
        <v>80</v>
      </c>
      <c r="M17" s="63">
        <v>28</v>
      </c>
      <c r="N17" s="63">
        <v>38</v>
      </c>
      <c r="O17" s="58">
        <f>N17+'7.5'!O17</f>
        <v>90</v>
      </c>
      <c r="P17" s="58"/>
      <c r="Q17" s="58"/>
      <c r="R17" s="58">
        <f t="shared" si="2"/>
        <v>90</v>
      </c>
      <c r="S17" s="63"/>
      <c r="T17" s="100"/>
      <c r="U17" s="101">
        <f t="shared" si="3"/>
        <v>46</v>
      </c>
      <c r="V17" s="102">
        <f>RANK(U17,$U$5:$U$25,0)</f>
        <v>8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C18+'7.5'!D18</f>
        <v>9</v>
      </c>
      <c r="E18" s="58"/>
      <c r="F18" s="58"/>
      <c r="G18" s="58">
        <f t="shared" si="0"/>
        <v>9</v>
      </c>
      <c r="H18" s="63">
        <v>0</v>
      </c>
      <c r="I18" s="58">
        <f>H18+'7.5'!I18</f>
        <v>16</v>
      </c>
      <c r="J18" s="58"/>
      <c r="K18" s="58"/>
      <c r="L18" s="58">
        <f t="shared" si="1"/>
        <v>16</v>
      </c>
      <c r="M18" s="63">
        <v>18</v>
      </c>
      <c r="N18" s="63">
        <v>5.5</v>
      </c>
      <c r="O18" s="58">
        <f>N18+'7.5'!O18</f>
        <v>158</v>
      </c>
      <c r="P18" s="58"/>
      <c r="Q18" s="58"/>
      <c r="R18" s="58">
        <f t="shared" si="2"/>
        <v>158</v>
      </c>
      <c r="S18" s="63"/>
      <c r="T18" s="100"/>
      <c r="U18" s="101">
        <f t="shared" si="3"/>
        <v>5.5</v>
      </c>
      <c r="V18" s="102">
        <f>RANK(U18,$U$5:$U$25,0)</f>
        <v>20</v>
      </c>
      <c r="Y18" s="47"/>
    </row>
    <row r="19" ht="15.95" customHeight="1" spans="1:25">
      <c r="A19" s="65" t="s">
        <v>44</v>
      </c>
      <c r="B19" s="66">
        <v>15</v>
      </c>
      <c r="C19" s="63">
        <v>0</v>
      </c>
      <c r="D19" s="64">
        <f>C19+'7.5'!D19</f>
        <v>6</v>
      </c>
      <c r="E19" s="58"/>
      <c r="F19" s="58"/>
      <c r="G19" s="58">
        <f t="shared" si="0"/>
        <v>6</v>
      </c>
      <c r="H19" s="63">
        <v>25</v>
      </c>
      <c r="I19" s="58">
        <f>H19+'7.5'!I19</f>
        <v>101.8</v>
      </c>
      <c r="J19" s="58"/>
      <c r="K19" s="58"/>
      <c r="L19" s="58">
        <f t="shared" si="1"/>
        <v>101.8</v>
      </c>
      <c r="M19" s="63">
        <v>28</v>
      </c>
      <c r="N19" s="63">
        <v>7</v>
      </c>
      <c r="O19" s="58">
        <f>N19+'7.5'!O19</f>
        <v>98.8</v>
      </c>
      <c r="P19" s="58"/>
      <c r="Q19" s="58"/>
      <c r="R19" s="58">
        <f t="shared" si="2"/>
        <v>98.8</v>
      </c>
      <c r="S19" s="63"/>
      <c r="T19" s="100"/>
      <c r="U19" s="101">
        <f t="shared" si="3"/>
        <v>32</v>
      </c>
      <c r="V19" s="102">
        <f>RANK(U19,$U$5:$U$25,0)</f>
        <v>13</v>
      </c>
      <c r="Y19" s="47"/>
    </row>
    <row r="20" ht="15.95" customHeight="1" spans="1:25">
      <c r="A20" s="67" t="s">
        <v>45</v>
      </c>
      <c r="B20" s="68">
        <v>15</v>
      </c>
      <c r="C20" s="63">
        <v>10.1</v>
      </c>
      <c r="D20" s="64">
        <f>C20+'7.5'!D20</f>
        <v>28.43</v>
      </c>
      <c r="E20" s="58"/>
      <c r="F20" s="58"/>
      <c r="G20" s="58">
        <f t="shared" si="0"/>
        <v>28.43</v>
      </c>
      <c r="H20" s="63">
        <v>23.48</v>
      </c>
      <c r="I20" s="58">
        <f>H20+'7.5'!I20</f>
        <v>43.48</v>
      </c>
      <c r="J20" s="58"/>
      <c r="K20" s="58"/>
      <c r="L20" s="58">
        <f t="shared" si="1"/>
        <v>43.48</v>
      </c>
      <c r="M20" s="63">
        <v>30</v>
      </c>
      <c r="N20" s="63">
        <v>2</v>
      </c>
      <c r="O20" s="58">
        <f>N20+'7.5'!O20</f>
        <v>62.2</v>
      </c>
      <c r="P20" s="58"/>
      <c r="Q20" s="58"/>
      <c r="R20" s="58">
        <f t="shared" si="2"/>
        <v>62.2</v>
      </c>
      <c r="S20" s="63"/>
      <c r="T20" s="100"/>
      <c r="U20" s="101">
        <f t="shared" si="3"/>
        <v>35.58</v>
      </c>
      <c r="V20" s="102">
        <f>RANK(U20,$U$5:$U$25,0)</f>
        <v>12</v>
      </c>
      <c r="Y20" s="47"/>
    </row>
    <row r="21" ht="15.95" customHeight="1" spans="1:25">
      <c r="A21" s="67" t="s">
        <v>46</v>
      </c>
      <c r="B21" s="68">
        <v>10</v>
      </c>
      <c r="C21" s="63">
        <v>1.4</v>
      </c>
      <c r="D21" s="64">
        <f>C21+'7.5'!D21</f>
        <v>35</v>
      </c>
      <c r="E21" s="58"/>
      <c r="F21" s="58"/>
      <c r="G21" s="58">
        <f t="shared" si="0"/>
        <v>35</v>
      </c>
      <c r="H21" s="63">
        <v>0</v>
      </c>
      <c r="I21" s="58">
        <f>H21+'7.5'!I21</f>
        <v>10</v>
      </c>
      <c r="J21" s="58"/>
      <c r="K21" s="58"/>
      <c r="L21" s="58">
        <f t="shared" si="1"/>
        <v>10</v>
      </c>
      <c r="M21" s="63">
        <v>20</v>
      </c>
      <c r="N21" s="63">
        <v>17</v>
      </c>
      <c r="O21" s="58">
        <f>N21+'7.5'!O21</f>
        <v>33</v>
      </c>
      <c r="P21" s="58"/>
      <c r="Q21" s="58"/>
      <c r="R21" s="58">
        <f t="shared" si="2"/>
        <v>33</v>
      </c>
      <c r="S21" s="63"/>
      <c r="T21" s="100"/>
      <c r="U21" s="101">
        <f t="shared" si="3"/>
        <v>18.4</v>
      </c>
      <c r="V21" s="102">
        <f>RANK(U21,$U$5:$U$25,0)</f>
        <v>18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C22+'7.5'!D22</f>
        <v>21.5</v>
      </c>
      <c r="E22" s="58"/>
      <c r="F22" s="58"/>
      <c r="G22" s="58">
        <f t="shared" si="0"/>
        <v>21.5</v>
      </c>
      <c r="H22" s="63">
        <v>11.2</v>
      </c>
      <c r="I22" s="58">
        <f>H22+'7.5'!I22</f>
        <v>38.2</v>
      </c>
      <c r="J22" s="58"/>
      <c r="K22" s="58"/>
      <c r="L22" s="58">
        <f t="shared" si="1"/>
        <v>38.2</v>
      </c>
      <c r="M22" s="63">
        <v>18</v>
      </c>
      <c r="N22" s="63">
        <v>28.5</v>
      </c>
      <c r="O22" s="58">
        <f>N22+'7.5'!O22</f>
        <v>87.2</v>
      </c>
      <c r="P22" s="58"/>
      <c r="Q22" s="58"/>
      <c r="R22" s="58">
        <f t="shared" si="2"/>
        <v>87.2</v>
      </c>
      <c r="S22" s="63"/>
      <c r="T22" s="100"/>
      <c r="U22" s="101">
        <f t="shared" si="3"/>
        <v>39.7</v>
      </c>
      <c r="V22" s="102">
        <f>RANK(U22,$U$5:$U$25,0)</f>
        <v>10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C23+'7.5'!D23</f>
        <v>38</v>
      </c>
      <c r="E23" s="58"/>
      <c r="F23" s="58"/>
      <c r="G23" s="58">
        <f t="shared" si="0"/>
        <v>38</v>
      </c>
      <c r="H23" s="63">
        <v>0</v>
      </c>
      <c r="I23" s="58">
        <f>H23+'7.5'!I23</f>
        <v>5</v>
      </c>
      <c r="J23" s="58"/>
      <c r="K23" s="58"/>
      <c r="L23" s="58">
        <f t="shared" si="1"/>
        <v>5</v>
      </c>
      <c r="M23" s="63">
        <v>30</v>
      </c>
      <c r="N23" s="63">
        <v>46</v>
      </c>
      <c r="O23" s="58">
        <f>N23+'7.5'!O23</f>
        <v>207</v>
      </c>
      <c r="P23" s="58"/>
      <c r="Q23" s="58"/>
      <c r="R23" s="58">
        <f t="shared" si="2"/>
        <v>207</v>
      </c>
      <c r="S23" s="63">
        <v>10</v>
      </c>
      <c r="T23" s="100"/>
      <c r="U23" s="101">
        <f t="shared" si="3"/>
        <v>56</v>
      </c>
      <c r="V23" s="102">
        <f>RANK(U23,$U$5:$U$25,0)</f>
        <v>4</v>
      </c>
      <c r="Y23" s="47"/>
    </row>
    <row r="24" ht="15.95" customHeight="1" spans="1:25">
      <c r="A24" s="67" t="s">
        <v>49</v>
      </c>
      <c r="B24" s="68">
        <v>10</v>
      </c>
      <c r="C24" s="63">
        <v>21</v>
      </c>
      <c r="D24" s="64">
        <f>C24+'7.5'!D24</f>
        <v>35</v>
      </c>
      <c r="E24" s="58"/>
      <c r="F24" s="58"/>
      <c r="G24" s="58">
        <f t="shared" si="0"/>
        <v>35</v>
      </c>
      <c r="H24" s="63">
        <v>5</v>
      </c>
      <c r="I24" s="58">
        <f>H24+'7.5'!I24</f>
        <v>65</v>
      </c>
      <c r="J24" s="58"/>
      <c r="K24" s="58"/>
      <c r="L24" s="58">
        <f t="shared" si="1"/>
        <v>65</v>
      </c>
      <c r="M24" s="63">
        <v>18</v>
      </c>
      <c r="N24" s="63">
        <v>5</v>
      </c>
      <c r="O24" s="58">
        <f>N24+'7.5'!O24</f>
        <v>63.07</v>
      </c>
      <c r="P24" s="58"/>
      <c r="Q24" s="58"/>
      <c r="R24" s="58">
        <f t="shared" si="2"/>
        <v>63.07</v>
      </c>
      <c r="S24" s="63">
        <v>1</v>
      </c>
      <c r="T24" s="100"/>
      <c r="U24" s="101">
        <f t="shared" si="3"/>
        <v>32</v>
      </c>
      <c r="V24" s="102">
        <f>RANK(U24,$U$5:$U$25,0)</f>
        <v>13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C25+'7.5'!D25</f>
        <v>0</v>
      </c>
      <c r="E25" s="58"/>
      <c r="F25" s="58"/>
      <c r="G25" s="58">
        <f t="shared" si="0"/>
        <v>0</v>
      </c>
      <c r="H25" s="63">
        <v>3</v>
      </c>
      <c r="I25" s="58">
        <f>H25+'7.5'!I25</f>
        <v>28</v>
      </c>
      <c r="J25" s="58"/>
      <c r="K25" s="58"/>
      <c r="L25" s="58">
        <f t="shared" si="1"/>
        <v>28</v>
      </c>
      <c r="M25" s="63">
        <v>18</v>
      </c>
      <c r="N25" s="63">
        <v>50</v>
      </c>
      <c r="O25" s="58">
        <f>N25+'7.5'!O25</f>
        <v>79</v>
      </c>
      <c r="P25" s="58"/>
      <c r="Q25" s="58"/>
      <c r="R25" s="58">
        <f t="shared" si="2"/>
        <v>79</v>
      </c>
      <c r="S25" s="63"/>
      <c r="T25" s="100"/>
      <c r="U25" s="101">
        <f t="shared" si="3"/>
        <v>53</v>
      </c>
      <c r="V25" s="102">
        <f>RANK(U25,$U$5:$U$25,0)</f>
        <v>5</v>
      </c>
      <c r="Y25" s="47"/>
    </row>
    <row r="26" ht="15.95" customHeight="1" spans="1:22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87.5</v>
      </c>
      <c r="D27" s="78">
        <f t="shared" si="4"/>
        <v>900.16</v>
      </c>
      <c r="E27" s="78">
        <f t="shared" si="4"/>
        <v>0</v>
      </c>
      <c r="F27" s="78"/>
      <c r="G27" s="78">
        <f t="shared" si="4"/>
        <v>900.16</v>
      </c>
      <c r="H27" s="77">
        <f t="shared" si="4"/>
        <v>390.88</v>
      </c>
      <c r="I27" s="78">
        <f t="shared" si="4"/>
        <v>1300.68</v>
      </c>
      <c r="J27" s="78">
        <f t="shared" si="4"/>
        <v>0</v>
      </c>
      <c r="K27" s="78"/>
      <c r="L27" s="78">
        <f t="shared" ref="L27:P27" si="5">SUM(L5:L25)</f>
        <v>1300.68</v>
      </c>
      <c r="M27" s="78">
        <v>600</v>
      </c>
      <c r="N27" s="77">
        <f t="shared" si="5"/>
        <v>486.4</v>
      </c>
      <c r="O27" s="78">
        <f t="shared" si="5"/>
        <v>2172.67</v>
      </c>
      <c r="P27" s="78">
        <f t="shared" si="5"/>
        <v>0</v>
      </c>
      <c r="Q27" s="78"/>
      <c r="R27" s="78">
        <f t="shared" ref="R27:U27" si="6">SUM(R5:R25)</f>
        <v>2172.67</v>
      </c>
      <c r="S27" s="77">
        <f t="shared" si="6"/>
        <v>19</v>
      </c>
      <c r="T27" s="106">
        <f t="shared" si="6"/>
        <v>0</v>
      </c>
      <c r="U27" s="107">
        <f t="shared" si="6"/>
        <v>983.78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12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16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6" operator="equal">
      <formula>0</formula>
    </cfRule>
    <cfRule type="top10" dxfId="3" priority="5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N5" sqref="N5:N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10</v>
      </c>
      <c r="D5" s="64">
        <f>C5+'7.6'!D5</f>
        <v>64</v>
      </c>
      <c r="E5" s="58"/>
      <c r="F5" s="58"/>
      <c r="G5" s="58">
        <f t="shared" ref="G5:G25" si="0">E5+D5+F5</f>
        <v>64</v>
      </c>
      <c r="H5" s="63">
        <v>0</v>
      </c>
      <c r="I5" s="58">
        <f>H5+'7.6'!I5</f>
        <v>80</v>
      </c>
      <c r="J5" s="58"/>
      <c r="K5" s="58"/>
      <c r="L5" s="58">
        <f t="shared" ref="L5:L25" si="1">J5+I5+K5</f>
        <v>80</v>
      </c>
      <c r="M5" s="63">
        <v>28</v>
      </c>
      <c r="N5" s="63">
        <v>5</v>
      </c>
      <c r="O5" s="58">
        <f>N5+'7.6'!O5</f>
        <v>97</v>
      </c>
      <c r="P5" s="58"/>
      <c r="Q5" s="58"/>
      <c r="R5" s="58">
        <f t="shared" ref="R5:R25" si="2">P5+O5+Q5</f>
        <v>97</v>
      </c>
      <c r="S5" s="63"/>
      <c r="T5" s="100"/>
      <c r="U5" s="101">
        <f t="shared" ref="U5:U25" si="3">C5+H5+N5+S5</f>
        <v>15</v>
      </c>
      <c r="V5" s="102">
        <f>RANK(U5,$U$5:$U$25,0)</f>
        <v>8</v>
      </c>
      <c r="Y5" s="47"/>
    </row>
    <row r="6" ht="15.95" customHeight="1" spans="1:25">
      <c r="A6" s="65" t="s">
        <v>31</v>
      </c>
      <c r="B6" s="66">
        <v>20</v>
      </c>
      <c r="C6" s="63">
        <v>6</v>
      </c>
      <c r="D6" s="64">
        <f>C6+'7.6'!D6</f>
        <v>138.5</v>
      </c>
      <c r="E6" s="58"/>
      <c r="F6" s="58"/>
      <c r="G6" s="58">
        <f t="shared" si="0"/>
        <v>138.5</v>
      </c>
      <c r="H6" s="63">
        <v>5</v>
      </c>
      <c r="I6" s="58">
        <f>H6+'7.6'!I6</f>
        <v>148</v>
      </c>
      <c r="J6" s="58"/>
      <c r="K6" s="58"/>
      <c r="L6" s="58">
        <f t="shared" si="1"/>
        <v>148</v>
      </c>
      <c r="M6" s="63">
        <v>28</v>
      </c>
      <c r="N6" s="63">
        <v>6</v>
      </c>
      <c r="O6" s="58">
        <f>N6+'7.6'!O6</f>
        <v>93.4</v>
      </c>
      <c r="P6" s="58"/>
      <c r="Q6" s="58"/>
      <c r="R6" s="58">
        <f t="shared" si="2"/>
        <v>93.4</v>
      </c>
      <c r="S6" s="63"/>
      <c r="T6" s="100"/>
      <c r="U6" s="101">
        <f t="shared" si="3"/>
        <v>17</v>
      </c>
      <c r="V6" s="102">
        <f>RANK(U6,$U$5:$U$25,0)</f>
        <v>7</v>
      </c>
      <c r="Y6" s="47"/>
    </row>
    <row r="7" ht="15.95" customHeight="1" spans="1:25">
      <c r="A7" s="65" t="s">
        <v>32</v>
      </c>
      <c r="B7" s="66">
        <v>20</v>
      </c>
      <c r="C7" s="63">
        <v>2</v>
      </c>
      <c r="D7" s="64">
        <f>C7+'7.6'!D7</f>
        <v>213</v>
      </c>
      <c r="E7" s="58"/>
      <c r="F7" s="58"/>
      <c r="G7" s="58">
        <f t="shared" si="0"/>
        <v>213</v>
      </c>
      <c r="H7" s="63">
        <v>54</v>
      </c>
      <c r="I7" s="58">
        <f>H7+'7.6'!I7</f>
        <v>131.6</v>
      </c>
      <c r="J7" s="58"/>
      <c r="K7" s="58"/>
      <c r="L7" s="58">
        <f t="shared" si="1"/>
        <v>131.6</v>
      </c>
      <c r="M7" s="63">
        <v>28</v>
      </c>
      <c r="N7" s="63">
        <v>8</v>
      </c>
      <c r="O7" s="58">
        <f>N7+'7.6'!O7</f>
        <v>151</v>
      </c>
      <c r="P7" s="58"/>
      <c r="Q7" s="58"/>
      <c r="R7" s="58">
        <f t="shared" si="2"/>
        <v>151</v>
      </c>
      <c r="S7" s="63"/>
      <c r="T7" s="100"/>
      <c r="U7" s="101">
        <f t="shared" si="3"/>
        <v>64</v>
      </c>
      <c r="V7" s="102">
        <f>RANK(U7,$U$5:$U$25,0)</f>
        <v>2</v>
      </c>
      <c r="Y7" s="47"/>
    </row>
    <row r="8" ht="15.95" customHeight="1" spans="1:25">
      <c r="A8" s="65" t="s">
        <v>33</v>
      </c>
      <c r="B8" s="66">
        <v>15</v>
      </c>
      <c r="C8" s="63">
        <v>0</v>
      </c>
      <c r="D8" s="64">
        <f>C8+'7.6'!D8</f>
        <v>35</v>
      </c>
      <c r="E8" s="58"/>
      <c r="F8" s="58"/>
      <c r="G8" s="58">
        <f t="shared" si="0"/>
        <v>35</v>
      </c>
      <c r="H8" s="63">
        <v>0</v>
      </c>
      <c r="I8" s="58">
        <f>H8+'7.6'!I8</f>
        <v>61.3</v>
      </c>
      <c r="J8" s="58"/>
      <c r="K8" s="58"/>
      <c r="L8" s="58">
        <f t="shared" si="1"/>
        <v>61.3</v>
      </c>
      <c r="M8" s="63">
        <v>38</v>
      </c>
      <c r="N8" s="63">
        <v>13</v>
      </c>
      <c r="O8" s="58">
        <f>N8+'7.6'!O8</f>
        <v>188.6</v>
      </c>
      <c r="P8" s="58"/>
      <c r="Q8" s="58"/>
      <c r="R8" s="58">
        <f t="shared" si="2"/>
        <v>188.6</v>
      </c>
      <c r="S8" s="63">
        <v>1</v>
      </c>
      <c r="T8" s="100"/>
      <c r="U8" s="101">
        <f t="shared" si="3"/>
        <v>14</v>
      </c>
      <c r="V8" s="102">
        <f>RANK(U8,$U$5:$U$25,0)</f>
        <v>10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C9+'7.6'!D9</f>
        <v>5</v>
      </c>
      <c r="E9" s="58"/>
      <c r="F9" s="58"/>
      <c r="G9" s="58">
        <f t="shared" si="0"/>
        <v>5</v>
      </c>
      <c r="H9" s="63">
        <v>0</v>
      </c>
      <c r="I9" s="58">
        <f>H9+'7.6'!I9</f>
        <v>108.1</v>
      </c>
      <c r="J9" s="58"/>
      <c r="K9" s="58"/>
      <c r="L9" s="58">
        <f t="shared" si="1"/>
        <v>108.1</v>
      </c>
      <c r="M9" s="63">
        <v>28</v>
      </c>
      <c r="N9" s="63">
        <v>9.5</v>
      </c>
      <c r="O9" s="58">
        <f>N9+'7.6'!O9</f>
        <v>106</v>
      </c>
      <c r="P9" s="58"/>
      <c r="Q9" s="58"/>
      <c r="R9" s="58">
        <f t="shared" si="2"/>
        <v>106</v>
      </c>
      <c r="S9" s="63"/>
      <c r="T9" s="100"/>
      <c r="U9" s="101">
        <f t="shared" si="3"/>
        <v>9.5</v>
      </c>
      <c r="V9" s="102">
        <f>RANK(U9,$U$5:$U$25,0)</f>
        <v>15</v>
      </c>
      <c r="Y9" s="47"/>
    </row>
    <row r="10" ht="15.95" customHeight="1" spans="1:25">
      <c r="A10" s="65" t="s">
        <v>35</v>
      </c>
      <c r="B10" s="66">
        <v>15</v>
      </c>
      <c r="C10" s="63">
        <v>6</v>
      </c>
      <c r="D10" s="64">
        <f>C10+'7.6'!D10</f>
        <v>38</v>
      </c>
      <c r="E10" s="58"/>
      <c r="F10" s="58"/>
      <c r="G10" s="58">
        <f t="shared" si="0"/>
        <v>38</v>
      </c>
      <c r="H10" s="63">
        <v>9</v>
      </c>
      <c r="I10" s="58">
        <f>H10+'7.6'!I10</f>
        <v>41</v>
      </c>
      <c r="J10" s="58"/>
      <c r="K10" s="58"/>
      <c r="L10" s="58">
        <f t="shared" si="1"/>
        <v>41</v>
      </c>
      <c r="M10" s="63">
        <v>30</v>
      </c>
      <c r="N10" s="63">
        <v>7.5</v>
      </c>
      <c r="O10" s="58">
        <f>N10+'7.6'!O10</f>
        <v>96</v>
      </c>
      <c r="P10" s="58"/>
      <c r="Q10" s="58"/>
      <c r="R10" s="58">
        <f t="shared" si="2"/>
        <v>96</v>
      </c>
      <c r="S10" s="63"/>
      <c r="T10" s="100"/>
      <c r="U10" s="101">
        <f t="shared" si="3"/>
        <v>22.5</v>
      </c>
      <c r="V10" s="102">
        <f>RANK(U10,$U$5:$U$25,0)</f>
        <v>5</v>
      </c>
      <c r="Y10" s="47"/>
    </row>
    <row r="11" ht="15.95" customHeight="1" spans="1:25">
      <c r="A11" s="65" t="s">
        <v>36</v>
      </c>
      <c r="B11" s="66">
        <v>20</v>
      </c>
      <c r="C11" s="63">
        <v>0</v>
      </c>
      <c r="D11" s="64">
        <f>C11+'7.6'!D11</f>
        <v>56.43</v>
      </c>
      <c r="E11" s="58"/>
      <c r="F11" s="58"/>
      <c r="G11" s="58">
        <f t="shared" si="0"/>
        <v>56.43</v>
      </c>
      <c r="H11" s="63">
        <v>0</v>
      </c>
      <c r="I11" s="58">
        <f>H11+'7.6'!I11</f>
        <v>45</v>
      </c>
      <c r="J11" s="58"/>
      <c r="K11" s="58"/>
      <c r="L11" s="58">
        <f t="shared" si="1"/>
        <v>45</v>
      </c>
      <c r="M11" s="63">
        <v>38</v>
      </c>
      <c r="N11" s="63">
        <v>13</v>
      </c>
      <c r="O11" s="58">
        <f>N11+'7.6'!O11</f>
        <v>146</v>
      </c>
      <c r="P11" s="58"/>
      <c r="Q11" s="58"/>
      <c r="R11" s="58">
        <f t="shared" si="2"/>
        <v>146</v>
      </c>
      <c r="S11" s="63"/>
      <c r="T11" s="100"/>
      <c r="U11" s="101">
        <f t="shared" si="3"/>
        <v>13</v>
      </c>
      <c r="V11" s="102">
        <f>RANK(U11,$U$5:$U$25,0)</f>
        <v>12</v>
      </c>
      <c r="Y11" s="47"/>
    </row>
    <row r="12" ht="15.95" customHeight="1" spans="1:25">
      <c r="A12" s="65" t="s">
        <v>37</v>
      </c>
      <c r="B12" s="66">
        <v>20</v>
      </c>
      <c r="C12" s="63">
        <v>0</v>
      </c>
      <c r="D12" s="64">
        <f>C12+'7.6'!D12</f>
        <v>52.2</v>
      </c>
      <c r="E12" s="58"/>
      <c r="F12" s="58"/>
      <c r="G12" s="58">
        <f t="shared" si="0"/>
        <v>52.2</v>
      </c>
      <c r="H12" s="63">
        <v>0</v>
      </c>
      <c r="I12" s="58">
        <f>H12+'7.6'!I12</f>
        <v>84</v>
      </c>
      <c r="J12" s="58"/>
      <c r="K12" s="58"/>
      <c r="L12" s="58">
        <f t="shared" si="1"/>
        <v>84</v>
      </c>
      <c r="M12" s="63">
        <v>38</v>
      </c>
      <c r="N12" s="63">
        <v>39</v>
      </c>
      <c r="O12" s="58">
        <f>N12+'7.6'!O12</f>
        <v>167</v>
      </c>
      <c r="P12" s="58"/>
      <c r="Q12" s="58"/>
      <c r="R12" s="58">
        <f t="shared" si="2"/>
        <v>167</v>
      </c>
      <c r="S12" s="63"/>
      <c r="T12" s="100"/>
      <c r="U12" s="101">
        <f t="shared" si="3"/>
        <v>39</v>
      </c>
      <c r="V12" s="102">
        <f>RANK(U12,$U$5:$U$25,0)</f>
        <v>3</v>
      </c>
      <c r="Y12" s="47"/>
    </row>
    <row r="13" ht="15.95" customHeight="1" spans="1:25">
      <c r="A13" s="65" t="s">
        <v>38</v>
      </c>
      <c r="B13" s="66">
        <v>20</v>
      </c>
      <c r="C13" s="63">
        <v>0</v>
      </c>
      <c r="D13" s="64">
        <f>C13+'7.6'!D13</f>
        <v>44</v>
      </c>
      <c r="E13" s="58"/>
      <c r="F13" s="58"/>
      <c r="G13" s="58">
        <f t="shared" si="0"/>
        <v>44</v>
      </c>
      <c r="H13" s="63">
        <v>0</v>
      </c>
      <c r="I13" s="58">
        <f>H13+'7.6'!I13</f>
        <v>51</v>
      </c>
      <c r="J13" s="58"/>
      <c r="K13" s="58"/>
      <c r="L13" s="58">
        <f t="shared" si="1"/>
        <v>51</v>
      </c>
      <c r="M13" s="63">
        <v>38</v>
      </c>
      <c r="N13" s="63">
        <v>6.2</v>
      </c>
      <c r="O13" s="58">
        <f>N13+'7.6'!O13</f>
        <v>69.6</v>
      </c>
      <c r="P13" s="58"/>
      <c r="Q13" s="58"/>
      <c r="R13" s="58">
        <f t="shared" si="2"/>
        <v>69.6</v>
      </c>
      <c r="S13" s="63"/>
      <c r="T13" s="100"/>
      <c r="U13" s="101">
        <f t="shared" si="3"/>
        <v>6.2</v>
      </c>
      <c r="V13" s="102">
        <f>RANK(U13,$U$5:$U$25,0)</f>
        <v>19</v>
      </c>
      <c r="Y13" s="47"/>
    </row>
    <row r="14" ht="15.95" customHeight="1" spans="1:25">
      <c r="A14" s="65" t="s">
        <v>39</v>
      </c>
      <c r="B14" s="66">
        <v>15</v>
      </c>
      <c r="C14" s="63">
        <v>21</v>
      </c>
      <c r="D14" s="64">
        <f>C14+'7.6'!D14</f>
        <v>54</v>
      </c>
      <c r="E14" s="58"/>
      <c r="F14" s="58"/>
      <c r="G14" s="58">
        <f t="shared" si="0"/>
        <v>54</v>
      </c>
      <c r="H14" s="63">
        <v>81</v>
      </c>
      <c r="I14" s="58">
        <f>H14+'7.6'!I14</f>
        <v>122.3</v>
      </c>
      <c r="J14" s="58"/>
      <c r="K14" s="58"/>
      <c r="L14" s="58">
        <f t="shared" si="1"/>
        <v>122.3</v>
      </c>
      <c r="M14" s="63">
        <v>38</v>
      </c>
      <c r="N14" s="63">
        <v>71</v>
      </c>
      <c r="O14" s="58">
        <f>N14+'7.6'!O14</f>
        <v>151</v>
      </c>
      <c r="P14" s="58"/>
      <c r="Q14" s="58"/>
      <c r="R14" s="58">
        <f t="shared" si="2"/>
        <v>151</v>
      </c>
      <c r="S14" s="63"/>
      <c r="T14" s="100"/>
      <c r="U14" s="101">
        <f t="shared" si="3"/>
        <v>173</v>
      </c>
      <c r="V14" s="102">
        <f>RANK(U14,$U$5:$U$25,0)</f>
        <v>1</v>
      </c>
      <c r="Y14" s="47"/>
    </row>
    <row r="15" ht="15.95" customHeight="1" spans="1:25">
      <c r="A15" s="65" t="s">
        <v>40</v>
      </c>
      <c r="B15" s="66">
        <v>15</v>
      </c>
      <c r="C15" s="63">
        <v>4</v>
      </c>
      <c r="D15" s="64">
        <f>C15+'7.6'!D15</f>
        <v>38</v>
      </c>
      <c r="E15" s="58"/>
      <c r="F15" s="58"/>
      <c r="G15" s="58">
        <f t="shared" si="0"/>
        <v>38</v>
      </c>
      <c r="H15" s="63">
        <v>0</v>
      </c>
      <c r="I15" s="58">
        <f>H15+'7.6'!I15</f>
        <v>42.9</v>
      </c>
      <c r="J15" s="58"/>
      <c r="K15" s="58"/>
      <c r="L15" s="58">
        <f t="shared" si="1"/>
        <v>42.9</v>
      </c>
      <c r="M15" s="63">
        <v>30</v>
      </c>
      <c r="N15" s="63">
        <v>11</v>
      </c>
      <c r="O15" s="58">
        <f>N15+'7.6'!O15</f>
        <v>68</v>
      </c>
      <c r="P15" s="58"/>
      <c r="Q15" s="58"/>
      <c r="R15" s="58">
        <f t="shared" si="2"/>
        <v>68</v>
      </c>
      <c r="S15" s="63"/>
      <c r="T15" s="100"/>
      <c r="U15" s="101">
        <f t="shared" si="3"/>
        <v>15</v>
      </c>
      <c r="V15" s="102">
        <f>RANK(U15,$U$5:$U$25,0)</f>
        <v>8</v>
      </c>
      <c r="Y15" s="47"/>
    </row>
    <row r="16" ht="15.95" customHeight="1" spans="1:25">
      <c r="A16" s="65" t="s">
        <v>41</v>
      </c>
      <c r="B16" s="66">
        <v>15</v>
      </c>
      <c r="C16" s="63">
        <v>0</v>
      </c>
      <c r="D16" s="64">
        <f>C16+'7.6'!D16</f>
        <v>6</v>
      </c>
      <c r="E16" s="58"/>
      <c r="F16" s="58"/>
      <c r="G16" s="58">
        <f t="shared" si="0"/>
        <v>6</v>
      </c>
      <c r="H16" s="63">
        <v>0</v>
      </c>
      <c r="I16" s="58">
        <f>H16+'7.6'!I16</f>
        <v>147</v>
      </c>
      <c r="J16" s="58"/>
      <c r="K16" s="58"/>
      <c r="L16" s="58">
        <f t="shared" si="1"/>
        <v>147</v>
      </c>
      <c r="M16" s="63">
        <v>30</v>
      </c>
      <c r="N16" s="63">
        <v>5</v>
      </c>
      <c r="O16" s="58">
        <f>N16+'7.6'!O16</f>
        <v>155</v>
      </c>
      <c r="P16" s="58"/>
      <c r="Q16" s="58"/>
      <c r="R16" s="58">
        <f t="shared" si="2"/>
        <v>155</v>
      </c>
      <c r="S16" s="63">
        <v>2</v>
      </c>
      <c r="T16" s="100"/>
      <c r="U16" s="101">
        <f t="shared" si="3"/>
        <v>7</v>
      </c>
      <c r="V16" s="102">
        <f>RANK(U16,$U$5:$U$25,0)</f>
        <v>18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C17+'7.6'!D17</f>
        <v>32.1</v>
      </c>
      <c r="E17" s="58"/>
      <c r="F17" s="58"/>
      <c r="G17" s="58">
        <f t="shared" si="0"/>
        <v>32.1</v>
      </c>
      <c r="H17" s="63">
        <v>19.8</v>
      </c>
      <c r="I17" s="58">
        <f>H17+'7.6'!I17</f>
        <v>99.8</v>
      </c>
      <c r="J17" s="58"/>
      <c r="K17" s="58"/>
      <c r="L17" s="58">
        <f t="shared" si="1"/>
        <v>99.8</v>
      </c>
      <c r="M17" s="63">
        <v>28</v>
      </c>
      <c r="N17" s="63">
        <v>9</v>
      </c>
      <c r="O17" s="58">
        <f>N17+'7.6'!O17</f>
        <v>99</v>
      </c>
      <c r="P17" s="58"/>
      <c r="Q17" s="58"/>
      <c r="R17" s="58">
        <f t="shared" si="2"/>
        <v>99</v>
      </c>
      <c r="S17" s="63"/>
      <c r="T17" s="100"/>
      <c r="U17" s="101">
        <f t="shared" si="3"/>
        <v>28.8</v>
      </c>
      <c r="V17" s="102">
        <f>RANK(U17,$U$5:$U$25,0)</f>
        <v>4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C18+'7.6'!D18</f>
        <v>9</v>
      </c>
      <c r="E18" s="58"/>
      <c r="F18" s="58"/>
      <c r="G18" s="58">
        <f t="shared" si="0"/>
        <v>9</v>
      </c>
      <c r="H18" s="63">
        <v>0</v>
      </c>
      <c r="I18" s="58">
        <f>H18+'7.6'!I18</f>
        <v>16</v>
      </c>
      <c r="J18" s="58"/>
      <c r="K18" s="58"/>
      <c r="L18" s="58">
        <f t="shared" si="1"/>
        <v>16</v>
      </c>
      <c r="M18" s="63">
        <v>18</v>
      </c>
      <c r="N18" s="63">
        <v>4</v>
      </c>
      <c r="O18" s="58">
        <f>N18+'7.6'!O18</f>
        <v>162</v>
      </c>
      <c r="P18" s="58"/>
      <c r="Q18" s="58"/>
      <c r="R18" s="58">
        <f t="shared" si="2"/>
        <v>162</v>
      </c>
      <c r="S18" s="63"/>
      <c r="T18" s="100"/>
      <c r="U18" s="101">
        <f t="shared" si="3"/>
        <v>4</v>
      </c>
      <c r="V18" s="102">
        <f>RANK(U18,$U$5:$U$25,0)</f>
        <v>20</v>
      </c>
      <c r="Y18" s="47"/>
    </row>
    <row r="19" ht="15.95" customHeight="1" spans="1:25">
      <c r="A19" s="65" t="s">
        <v>44</v>
      </c>
      <c r="B19" s="66">
        <v>15</v>
      </c>
      <c r="C19" s="63">
        <v>0</v>
      </c>
      <c r="D19" s="64">
        <f>C19+'7.6'!D19</f>
        <v>6</v>
      </c>
      <c r="E19" s="58"/>
      <c r="F19" s="58"/>
      <c r="G19" s="58">
        <f t="shared" si="0"/>
        <v>6</v>
      </c>
      <c r="H19" s="63">
        <v>0</v>
      </c>
      <c r="I19" s="58">
        <f>H19+'7.6'!I19</f>
        <v>101.8</v>
      </c>
      <c r="J19" s="58"/>
      <c r="K19" s="58"/>
      <c r="L19" s="58">
        <f t="shared" si="1"/>
        <v>101.8</v>
      </c>
      <c r="M19" s="63">
        <v>28</v>
      </c>
      <c r="N19" s="63">
        <v>17.5</v>
      </c>
      <c r="O19" s="58">
        <f>N19+'7.6'!O19</f>
        <v>116.3</v>
      </c>
      <c r="P19" s="58"/>
      <c r="Q19" s="58"/>
      <c r="R19" s="58">
        <f t="shared" si="2"/>
        <v>116.3</v>
      </c>
      <c r="S19" s="63"/>
      <c r="T19" s="100"/>
      <c r="U19" s="101">
        <f t="shared" si="3"/>
        <v>17.5</v>
      </c>
      <c r="V19" s="102">
        <f>RANK(U19,$U$5:$U$25,0)</f>
        <v>6</v>
      </c>
      <c r="Y19" s="47"/>
    </row>
    <row r="20" ht="15.95" customHeight="1" spans="1:25">
      <c r="A20" s="67" t="s">
        <v>45</v>
      </c>
      <c r="B20" s="68">
        <v>15</v>
      </c>
      <c r="C20" s="63">
        <v>10</v>
      </c>
      <c r="D20" s="64">
        <f>C20+'7.6'!D20</f>
        <v>38.43</v>
      </c>
      <c r="E20" s="58"/>
      <c r="F20" s="58"/>
      <c r="G20" s="58">
        <f t="shared" si="0"/>
        <v>38.43</v>
      </c>
      <c r="H20" s="63">
        <v>0</v>
      </c>
      <c r="I20" s="58">
        <f>H20+'7.6'!I20</f>
        <v>43.48</v>
      </c>
      <c r="J20" s="58"/>
      <c r="K20" s="58"/>
      <c r="L20" s="58">
        <f t="shared" si="1"/>
        <v>43.48</v>
      </c>
      <c r="M20" s="63">
        <v>30</v>
      </c>
      <c r="N20" s="63">
        <v>0</v>
      </c>
      <c r="O20" s="58">
        <f>N20+'7.6'!O20</f>
        <v>62.2</v>
      </c>
      <c r="P20" s="58"/>
      <c r="Q20" s="58"/>
      <c r="R20" s="58">
        <f t="shared" si="2"/>
        <v>62.2</v>
      </c>
      <c r="S20" s="63"/>
      <c r="T20" s="100"/>
      <c r="U20" s="101">
        <f t="shared" si="3"/>
        <v>10</v>
      </c>
      <c r="V20" s="102">
        <f>RANK(U20,$U$5:$U$25,0)</f>
        <v>13</v>
      </c>
      <c r="Y20" s="47"/>
    </row>
    <row r="21" ht="15.95" customHeight="1" spans="1:25">
      <c r="A21" s="67" t="s">
        <v>46</v>
      </c>
      <c r="B21" s="68">
        <v>10</v>
      </c>
      <c r="C21" s="63">
        <v>0</v>
      </c>
      <c r="D21" s="64">
        <f>C21+'7.6'!D21</f>
        <v>35</v>
      </c>
      <c r="E21" s="58"/>
      <c r="F21" s="58"/>
      <c r="G21" s="58">
        <f t="shared" si="0"/>
        <v>35</v>
      </c>
      <c r="H21" s="63">
        <v>0</v>
      </c>
      <c r="I21" s="58">
        <f>H21+'7.6'!I21</f>
        <v>10</v>
      </c>
      <c r="J21" s="58"/>
      <c r="K21" s="58"/>
      <c r="L21" s="58">
        <f t="shared" si="1"/>
        <v>10</v>
      </c>
      <c r="M21" s="63">
        <v>20</v>
      </c>
      <c r="N21" s="63">
        <v>8</v>
      </c>
      <c r="O21" s="58">
        <f>N21+'7.6'!O21</f>
        <v>41</v>
      </c>
      <c r="P21" s="58"/>
      <c r="Q21" s="58"/>
      <c r="R21" s="58">
        <f t="shared" si="2"/>
        <v>41</v>
      </c>
      <c r="S21" s="63"/>
      <c r="T21" s="100"/>
      <c r="U21" s="101">
        <f t="shared" si="3"/>
        <v>8</v>
      </c>
      <c r="V21" s="102">
        <f>RANK(U21,$U$5:$U$25,0)</f>
        <v>17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C22+'7.6'!D22</f>
        <v>21.5</v>
      </c>
      <c r="E22" s="58"/>
      <c r="F22" s="58"/>
      <c r="G22" s="58">
        <f t="shared" si="0"/>
        <v>21.5</v>
      </c>
      <c r="H22" s="63">
        <v>8</v>
      </c>
      <c r="I22" s="58">
        <f>H22+'7.6'!I22</f>
        <v>46.2</v>
      </c>
      <c r="J22" s="58"/>
      <c r="K22" s="58"/>
      <c r="L22" s="58">
        <f t="shared" si="1"/>
        <v>46.2</v>
      </c>
      <c r="M22" s="63">
        <v>18</v>
      </c>
      <c r="N22" s="63">
        <v>2</v>
      </c>
      <c r="O22" s="58">
        <f>N22+'7.6'!O22</f>
        <v>89.2</v>
      </c>
      <c r="P22" s="58"/>
      <c r="Q22" s="58"/>
      <c r="R22" s="58">
        <f t="shared" si="2"/>
        <v>89.2</v>
      </c>
      <c r="S22" s="63"/>
      <c r="T22" s="100"/>
      <c r="U22" s="101">
        <f t="shared" si="3"/>
        <v>10</v>
      </c>
      <c r="V22" s="102">
        <f>RANK(U22,$U$5:$U$25,0)</f>
        <v>13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C23+'7.6'!D23</f>
        <v>38</v>
      </c>
      <c r="E23" s="58"/>
      <c r="F23" s="58"/>
      <c r="G23" s="58">
        <f t="shared" si="0"/>
        <v>38</v>
      </c>
      <c r="H23" s="63">
        <v>0</v>
      </c>
      <c r="I23" s="58">
        <f>H23+'7.6'!I23</f>
        <v>5</v>
      </c>
      <c r="J23" s="58"/>
      <c r="K23" s="58"/>
      <c r="L23" s="58">
        <f t="shared" si="1"/>
        <v>5</v>
      </c>
      <c r="M23" s="63">
        <v>30</v>
      </c>
      <c r="N23" s="63">
        <v>0</v>
      </c>
      <c r="O23" s="58">
        <f>N23+'7.6'!O23</f>
        <v>207</v>
      </c>
      <c r="P23" s="58"/>
      <c r="Q23" s="58"/>
      <c r="R23" s="58">
        <f t="shared" si="2"/>
        <v>207</v>
      </c>
      <c r="S23" s="63">
        <v>1</v>
      </c>
      <c r="T23" s="100"/>
      <c r="U23" s="101">
        <f t="shared" si="3"/>
        <v>1</v>
      </c>
      <c r="V23" s="102">
        <f>RANK(U23,$U$5:$U$25,0)</f>
        <v>21</v>
      </c>
      <c r="Y23" s="47"/>
    </row>
    <row r="24" ht="15.95" customHeight="1" spans="1:25">
      <c r="A24" s="67" t="s">
        <v>49</v>
      </c>
      <c r="B24" s="68">
        <v>10</v>
      </c>
      <c r="C24" s="63">
        <v>0</v>
      </c>
      <c r="D24" s="64">
        <f>C24+'7.6'!D24</f>
        <v>35</v>
      </c>
      <c r="E24" s="58"/>
      <c r="F24" s="58"/>
      <c r="G24" s="58">
        <f t="shared" si="0"/>
        <v>35</v>
      </c>
      <c r="H24" s="63">
        <v>8.2</v>
      </c>
      <c r="I24" s="58">
        <f>H24+'7.6'!I24</f>
        <v>73.2</v>
      </c>
      <c r="J24" s="58"/>
      <c r="K24" s="58"/>
      <c r="L24" s="58">
        <f t="shared" si="1"/>
        <v>73.2</v>
      </c>
      <c r="M24" s="63">
        <v>18</v>
      </c>
      <c r="N24" s="63">
        <v>0</v>
      </c>
      <c r="O24" s="58">
        <f>N24+'7.6'!O24</f>
        <v>63.07</v>
      </c>
      <c r="P24" s="58"/>
      <c r="Q24" s="58"/>
      <c r="R24" s="58">
        <f t="shared" si="2"/>
        <v>63.07</v>
      </c>
      <c r="S24" s="63"/>
      <c r="T24" s="100"/>
      <c r="U24" s="101">
        <f t="shared" si="3"/>
        <v>8.2</v>
      </c>
      <c r="V24" s="102">
        <f>RANK(U24,$U$5:$U$25,0)</f>
        <v>16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C25+'7.6'!D25</f>
        <v>0</v>
      </c>
      <c r="E25" s="58"/>
      <c r="F25" s="58"/>
      <c r="G25" s="58">
        <f t="shared" si="0"/>
        <v>0</v>
      </c>
      <c r="H25" s="63">
        <v>3</v>
      </c>
      <c r="I25" s="58">
        <f>H25+'7.6'!I25</f>
        <v>31</v>
      </c>
      <c r="J25" s="58"/>
      <c r="K25" s="58"/>
      <c r="L25" s="58">
        <f t="shared" si="1"/>
        <v>31</v>
      </c>
      <c r="M25" s="63">
        <v>18</v>
      </c>
      <c r="N25" s="63">
        <v>11</v>
      </c>
      <c r="O25" s="58">
        <f>N25+'7.6'!O25</f>
        <v>90</v>
      </c>
      <c r="P25" s="58"/>
      <c r="Q25" s="58"/>
      <c r="R25" s="58">
        <f t="shared" si="2"/>
        <v>90</v>
      </c>
      <c r="S25" s="63"/>
      <c r="T25" s="100"/>
      <c r="U25" s="101">
        <f t="shared" si="3"/>
        <v>14</v>
      </c>
      <c r="V25" s="102">
        <f>RANK(U25,$U$5:$U$25,0)</f>
        <v>10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59</v>
      </c>
      <c r="D27" s="78">
        <f t="shared" si="4"/>
        <v>959.16</v>
      </c>
      <c r="E27" s="78">
        <f t="shared" si="4"/>
        <v>0</v>
      </c>
      <c r="F27" s="78"/>
      <c r="G27" s="78">
        <f t="shared" si="4"/>
        <v>959.16</v>
      </c>
      <c r="H27" s="77">
        <f t="shared" si="4"/>
        <v>188</v>
      </c>
      <c r="I27" s="78">
        <f t="shared" si="4"/>
        <v>1488.68</v>
      </c>
      <c r="J27" s="78">
        <f t="shared" si="4"/>
        <v>0</v>
      </c>
      <c r="K27" s="78"/>
      <c r="L27" s="78">
        <f t="shared" ref="L27:P27" si="5">SUM(L5:L25)</f>
        <v>1488.68</v>
      </c>
      <c r="M27" s="78">
        <v>600</v>
      </c>
      <c r="N27" s="77">
        <f t="shared" si="5"/>
        <v>245.7</v>
      </c>
      <c r="O27" s="78">
        <f t="shared" si="5"/>
        <v>2418.37</v>
      </c>
      <c r="P27" s="78">
        <f t="shared" si="5"/>
        <v>0</v>
      </c>
      <c r="Q27" s="78"/>
      <c r="R27" s="78">
        <f t="shared" ref="R27:U27" si="6">SUM(R5:R25)</f>
        <v>2418.37</v>
      </c>
      <c r="S27" s="77">
        <f t="shared" si="6"/>
        <v>4</v>
      </c>
      <c r="T27" s="106">
        <f t="shared" si="6"/>
        <v>0</v>
      </c>
      <c r="U27" s="107">
        <f t="shared" si="6"/>
        <v>496.7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18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10" operator="equal">
      <formula>0</formula>
    </cfRule>
    <cfRule type="top10" dxfId="3" priority="9" rank="3"/>
  </conditionalFormatting>
  <conditionalFormatting sqref="U5:U25">
    <cfRule type="cellIs" dxfId="0" priority="12" operator="equal">
      <formula>0</formula>
    </cfRule>
  </conditionalFormatting>
  <conditionalFormatting sqref="V5:V25">
    <cfRule type="cellIs" dxfId="0" priority="14" operator="equal">
      <formula>0</formula>
    </cfRule>
    <cfRule type="top10" dxfId="2" priority="11" bottom="1" rank="3"/>
  </conditionalFormatting>
  <conditionalFormatting sqref="O5:Q25">
    <cfRule type="cellIs" dxfId="1" priority="13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O14" sqref="O14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9</v>
      </c>
      <c r="D5" s="64">
        <f>C5+'7.7'!D5</f>
        <v>73</v>
      </c>
      <c r="E5" s="58"/>
      <c r="F5" s="58"/>
      <c r="G5" s="58">
        <f t="shared" ref="G5:G25" si="0">E5+D5+F5</f>
        <v>73</v>
      </c>
      <c r="H5" s="63">
        <v>10</v>
      </c>
      <c r="I5" s="58">
        <f>H5+'7.7'!I5</f>
        <v>90</v>
      </c>
      <c r="J5" s="58"/>
      <c r="K5" s="58"/>
      <c r="L5" s="58">
        <f t="shared" ref="L5:L25" si="1">J5+I5+K5</f>
        <v>90</v>
      </c>
      <c r="M5" s="63">
        <v>28</v>
      </c>
      <c r="N5" s="63">
        <v>5</v>
      </c>
      <c r="O5" s="58">
        <f>N5+'7.7'!O5</f>
        <v>102</v>
      </c>
      <c r="P5" s="58"/>
      <c r="Q5" s="58"/>
      <c r="R5" s="58">
        <f t="shared" ref="R5:R25" si="2">P5+O5+Q5</f>
        <v>102</v>
      </c>
      <c r="S5" s="63"/>
      <c r="T5" s="100"/>
      <c r="U5" s="101">
        <f t="shared" ref="U5:U25" si="3">C5+H5+N5+S5</f>
        <v>24</v>
      </c>
      <c r="V5" s="102">
        <f>RANK(U5,$U$5:$U$25,0)</f>
        <v>12</v>
      </c>
      <c r="Y5" s="47"/>
    </row>
    <row r="6" ht="15.95" customHeight="1" spans="1:25">
      <c r="A6" s="65" t="s">
        <v>31</v>
      </c>
      <c r="B6" s="66">
        <v>20</v>
      </c>
      <c r="C6" s="63">
        <v>6</v>
      </c>
      <c r="D6" s="64">
        <f>C6+'7.7'!D6</f>
        <v>144.5</v>
      </c>
      <c r="E6" s="58"/>
      <c r="F6" s="58"/>
      <c r="G6" s="58">
        <f t="shared" si="0"/>
        <v>144.5</v>
      </c>
      <c r="H6" s="63">
        <v>20</v>
      </c>
      <c r="I6" s="58">
        <f>H6+'7.7'!I6</f>
        <v>168</v>
      </c>
      <c r="J6" s="58"/>
      <c r="K6" s="58"/>
      <c r="L6" s="58">
        <f t="shared" si="1"/>
        <v>168</v>
      </c>
      <c r="M6" s="63">
        <v>28</v>
      </c>
      <c r="N6" s="63">
        <v>46.5</v>
      </c>
      <c r="O6" s="58">
        <f>N6+'7.7'!O6</f>
        <v>139.9</v>
      </c>
      <c r="P6" s="58"/>
      <c r="Q6" s="58"/>
      <c r="R6" s="58">
        <f t="shared" si="2"/>
        <v>139.9</v>
      </c>
      <c r="S6" s="63"/>
      <c r="T6" s="100"/>
      <c r="U6" s="101">
        <f t="shared" si="3"/>
        <v>72.5</v>
      </c>
      <c r="V6" s="102">
        <f>RANK(U6,$U$5:$U$25,0)</f>
        <v>4</v>
      </c>
      <c r="Y6" s="47"/>
    </row>
    <row r="7" ht="15.95" customHeight="1" spans="1:25">
      <c r="A7" s="65" t="s">
        <v>32</v>
      </c>
      <c r="B7" s="66">
        <v>20</v>
      </c>
      <c r="C7" s="63">
        <v>19</v>
      </c>
      <c r="D7" s="64">
        <f>C7+'7.7'!D7</f>
        <v>232</v>
      </c>
      <c r="E7" s="58"/>
      <c r="F7" s="58"/>
      <c r="G7" s="58">
        <f t="shared" si="0"/>
        <v>232</v>
      </c>
      <c r="H7" s="63">
        <v>59</v>
      </c>
      <c r="I7" s="58">
        <f>H7+'7.7'!I7</f>
        <v>190.6</v>
      </c>
      <c r="J7" s="58"/>
      <c r="K7" s="58"/>
      <c r="L7" s="58">
        <f t="shared" si="1"/>
        <v>190.6</v>
      </c>
      <c r="M7" s="63">
        <v>28</v>
      </c>
      <c r="N7" s="63">
        <v>15</v>
      </c>
      <c r="O7" s="58">
        <f>N7+'7.7'!O7</f>
        <v>166</v>
      </c>
      <c r="P7" s="58"/>
      <c r="Q7" s="58"/>
      <c r="R7" s="58">
        <f t="shared" si="2"/>
        <v>166</v>
      </c>
      <c r="S7" s="63"/>
      <c r="T7" s="100"/>
      <c r="U7" s="101">
        <f t="shared" si="3"/>
        <v>93</v>
      </c>
      <c r="V7" s="102">
        <f>RANK(U7,$U$5:$U$25,0)</f>
        <v>2</v>
      </c>
      <c r="Y7" s="47"/>
    </row>
    <row r="8" ht="15.95" customHeight="1" spans="1:25">
      <c r="A8" s="65" t="s">
        <v>33</v>
      </c>
      <c r="B8" s="66">
        <v>15</v>
      </c>
      <c r="C8" s="63">
        <v>2</v>
      </c>
      <c r="D8" s="64">
        <f>C8+'7.7'!D8</f>
        <v>37</v>
      </c>
      <c r="E8" s="58"/>
      <c r="F8" s="58"/>
      <c r="G8" s="58">
        <f t="shared" si="0"/>
        <v>37</v>
      </c>
      <c r="H8" s="63">
        <v>8</v>
      </c>
      <c r="I8" s="58">
        <f>H8+'7.7'!I8</f>
        <v>69.3</v>
      </c>
      <c r="J8" s="58"/>
      <c r="K8" s="58"/>
      <c r="L8" s="58">
        <f t="shared" si="1"/>
        <v>69.3</v>
      </c>
      <c r="M8" s="63">
        <v>38</v>
      </c>
      <c r="N8" s="63">
        <v>56</v>
      </c>
      <c r="O8" s="58">
        <f>N8+'7.7'!O8</f>
        <v>244.6</v>
      </c>
      <c r="P8" s="58"/>
      <c r="Q8" s="58"/>
      <c r="R8" s="58">
        <f t="shared" si="2"/>
        <v>244.6</v>
      </c>
      <c r="S8" s="63">
        <v>4</v>
      </c>
      <c r="T8" s="100"/>
      <c r="U8" s="101">
        <f t="shared" si="3"/>
        <v>70</v>
      </c>
      <c r="V8" s="102">
        <f>RANK(U8,$U$5:$U$25,0)</f>
        <v>5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C9+'7.7'!D9</f>
        <v>5</v>
      </c>
      <c r="E9" s="58"/>
      <c r="F9" s="58"/>
      <c r="G9" s="58">
        <f t="shared" si="0"/>
        <v>5</v>
      </c>
      <c r="H9" s="63">
        <v>1.3</v>
      </c>
      <c r="I9" s="58">
        <f>H9+'7.7'!I9</f>
        <v>109.4</v>
      </c>
      <c r="J9" s="58"/>
      <c r="K9" s="58"/>
      <c r="L9" s="58">
        <f t="shared" si="1"/>
        <v>109.4</v>
      </c>
      <c r="M9" s="63">
        <v>28</v>
      </c>
      <c r="N9" s="63">
        <v>2</v>
      </c>
      <c r="O9" s="58">
        <f>N9+'7.7'!O9</f>
        <v>108</v>
      </c>
      <c r="P9" s="58"/>
      <c r="Q9" s="58"/>
      <c r="R9" s="58">
        <f t="shared" si="2"/>
        <v>108</v>
      </c>
      <c r="S9" s="63"/>
      <c r="T9" s="100"/>
      <c r="U9" s="101">
        <f t="shared" si="3"/>
        <v>3.3</v>
      </c>
      <c r="V9" s="102">
        <f>RANK(U9,$U$5:$U$25,0)</f>
        <v>20</v>
      </c>
      <c r="Y9" s="47"/>
    </row>
    <row r="10" ht="15.95" customHeight="1" spans="1:25">
      <c r="A10" s="65" t="s">
        <v>35</v>
      </c>
      <c r="B10" s="66">
        <v>15</v>
      </c>
      <c r="C10" s="63">
        <v>2</v>
      </c>
      <c r="D10" s="64">
        <f>C10+'7.7'!D10</f>
        <v>40</v>
      </c>
      <c r="E10" s="58"/>
      <c r="F10" s="58"/>
      <c r="G10" s="58">
        <f t="shared" si="0"/>
        <v>40</v>
      </c>
      <c r="H10" s="63">
        <v>0</v>
      </c>
      <c r="I10" s="58">
        <f>H10+'7.7'!I10</f>
        <v>41</v>
      </c>
      <c r="J10" s="58"/>
      <c r="K10" s="58"/>
      <c r="L10" s="58">
        <f t="shared" si="1"/>
        <v>41</v>
      </c>
      <c r="M10" s="63">
        <v>30</v>
      </c>
      <c r="N10" s="63">
        <v>9.5</v>
      </c>
      <c r="O10" s="58">
        <f>N10+'7.7'!O10</f>
        <v>105.5</v>
      </c>
      <c r="P10" s="58"/>
      <c r="Q10" s="58"/>
      <c r="R10" s="58">
        <f t="shared" si="2"/>
        <v>105.5</v>
      </c>
      <c r="S10" s="63"/>
      <c r="T10" s="100"/>
      <c r="U10" s="101">
        <f t="shared" si="3"/>
        <v>11.5</v>
      </c>
      <c r="V10" s="102">
        <f>RANK(U10,$U$5:$U$25,0)</f>
        <v>18</v>
      </c>
      <c r="Y10" s="47"/>
    </row>
    <row r="11" ht="15.95" customHeight="1" spans="1:25">
      <c r="A11" s="65" t="s">
        <v>36</v>
      </c>
      <c r="B11" s="66">
        <v>20</v>
      </c>
      <c r="C11" s="63">
        <v>15</v>
      </c>
      <c r="D11" s="64">
        <f>C11+'7.7'!D11</f>
        <v>71.43</v>
      </c>
      <c r="E11" s="58"/>
      <c r="F11" s="58"/>
      <c r="G11" s="58">
        <f t="shared" si="0"/>
        <v>71.43</v>
      </c>
      <c r="H11" s="63">
        <v>0</v>
      </c>
      <c r="I11" s="58">
        <f>H11+'7.7'!I11</f>
        <v>45</v>
      </c>
      <c r="J11" s="58"/>
      <c r="K11" s="58"/>
      <c r="L11" s="58">
        <f t="shared" si="1"/>
        <v>45</v>
      </c>
      <c r="M11" s="63">
        <v>38</v>
      </c>
      <c r="N11" s="63">
        <v>10</v>
      </c>
      <c r="O11" s="58">
        <f>N11+'7.7'!O11</f>
        <v>156</v>
      </c>
      <c r="P11" s="58"/>
      <c r="Q11" s="58"/>
      <c r="R11" s="58">
        <f t="shared" si="2"/>
        <v>156</v>
      </c>
      <c r="S11" s="63">
        <v>4</v>
      </c>
      <c r="T11" s="100"/>
      <c r="U11" s="101">
        <f t="shared" si="3"/>
        <v>29</v>
      </c>
      <c r="V11" s="102">
        <f>RANK(U11,$U$5:$U$25,0)</f>
        <v>10</v>
      </c>
      <c r="Y11" s="47"/>
    </row>
    <row r="12" ht="15.95" customHeight="1" spans="1:25">
      <c r="A12" s="65" t="s">
        <v>37</v>
      </c>
      <c r="B12" s="66">
        <v>20</v>
      </c>
      <c r="C12" s="63">
        <v>30</v>
      </c>
      <c r="D12" s="64">
        <f>C12+'7.7'!D12</f>
        <v>82.2</v>
      </c>
      <c r="E12" s="58"/>
      <c r="F12" s="58"/>
      <c r="G12" s="58">
        <f t="shared" si="0"/>
        <v>82.2</v>
      </c>
      <c r="H12" s="63">
        <v>0</v>
      </c>
      <c r="I12" s="58">
        <f>H12+'7.7'!I12</f>
        <v>84</v>
      </c>
      <c r="J12" s="58"/>
      <c r="K12" s="58"/>
      <c r="L12" s="58">
        <f t="shared" si="1"/>
        <v>84</v>
      </c>
      <c r="M12" s="63">
        <v>38</v>
      </c>
      <c r="N12" s="63">
        <v>20</v>
      </c>
      <c r="O12" s="58">
        <f>N12+'7.7'!O12</f>
        <v>187</v>
      </c>
      <c r="P12" s="58"/>
      <c r="Q12" s="58"/>
      <c r="R12" s="58">
        <f t="shared" si="2"/>
        <v>187</v>
      </c>
      <c r="S12" s="63">
        <v>2</v>
      </c>
      <c r="T12" s="100"/>
      <c r="U12" s="101">
        <f t="shared" si="3"/>
        <v>52</v>
      </c>
      <c r="V12" s="102">
        <f>RANK(U12,$U$5:$U$25,0)</f>
        <v>6</v>
      </c>
      <c r="Y12" s="47"/>
    </row>
    <row r="13" ht="15.95" customHeight="1" spans="1:25">
      <c r="A13" s="65" t="s">
        <v>38</v>
      </c>
      <c r="B13" s="66">
        <v>20</v>
      </c>
      <c r="C13" s="63">
        <v>8</v>
      </c>
      <c r="D13" s="64">
        <f>C13+'7.7'!D13</f>
        <v>52</v>
      </c>
      <c r="E13" s="58"/>
      <c r="F13" s="58"/>
      <c r="G13" s="58">
        <f t="shared" si="0"/>
        <v>52</v>
      </c>
      <c r="H13" s="63">
        <v>10</v>
      </c>
      <c r="I13" s="58">
        <f>H13+'7.7'!I13</f>
        <v>61</v>
      </c>
      <c r="J13" s="58"/>
      <c r="K13" s="58"/>
      <c r="L13" s="58">
        <f t="shared" si="1"/>
        <v>61</v>
      </c>
      <c r="M13" s="63">
        <v>38</v>
      </c>
      <c r="N13" s="63">
        <v>16</v>
      </c>
      <c r="O13" s="58">
        <f>N13+'7.7'!O13</f>
        <v>85.6</v>
      </c>
      <c r="P13" s="58"/>
      <c r="Q13" s="58"/>
      <c r="R13" s="58">
        <f t="shared" si="2"/>
        <v>85.6</v>
      </c>
      <c r="S13" s="63"/>
      <c r="T13" s="100"/>
      <c r="U13" s="101">
        <f t="shared" si="3"/>
        <v>34</v>
      </c>
      <c r="V13" s="102">
        <f>RANK(U13,$U$5:$U$25,0)</f>
        <v>9</v>
      </c>
      <c r="Y13" s="47"/>
    </row>
    <row r="14" ht="15.95" customHeight="1" spans="1:25">
      <c r="A14" s="65" t="s">
        <v>39</v>
      </c>
      <c r="B14" s="66">
        <v>15</v>
      </c>
      <c r="C14" s="63">
        <v>1</v>
      </c>
      <c r="D14" s="64">
        <f>C14+'7.7'!D14</f>
        <v>55</v>
      </c>
      <c r="E14" s="58"/>
      <c r="F14" s="58"/>
      <c r="G14" s="58">
        <f t="shared" si="0"/>
        <v>55</v>
      </c>
      <c r="H14" s="63">
        <v>80</v>
      </c>
      <c r="I14" s="58">
        <f>H14+'7.7'!I14</f>
        <v>202.3</v>
      </c>
      <c r="J14" s="58"/>
      <c r="K14" s="58"/>
      <c r="L14" s="58">
        <f t="shared" si="1"/>
        <v>202.3</v>
      </c>
      <c r="M14" s="63">
        <v>38</v>
      </c>
      <c r="N14" s="63">
        <v>12.7</v>
      </c>
      <c r="O14" s="58">
        <f>N14+'7.7'!O14</f>
        <v>163.7</v>
      </c>
      <c r="P14" s="58"/>
      <c r="Q14" s="58"/>
      <c r="R14" s="58">
        <f t="shared" si="2"/>
        <v>163.7</v>
      </c>
      <c r="S14" s="63"/>
      <c r="T14" s="100"/>
      <c r="U14" s="101">
        <f t="shared" si="3"/>
        <v>93.7</v>
      </c>
      <c r="V14" s="102">
        <f>RANK(U14,$U$5:$U$25,0)</f>
        <v>1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C15+'7.7'!D15</f>
        <v>38</v>
      </c>
      <c r="E15" s="58"/>
      <c r="F15" s="58"/>
      <c r="G15" s="58">
        <f t="shared" si="0"/>
        <v>38</v>
      </c>
      <c r="H15" s="63">
        <v>12.9</v>
      </c>
      <c r="I15" s="58">
        <f>H15+'7.7'!I15</f>
        <v>55.8</v>
      </c>
      <c r="J15" s="58"/>
      <c r="K15" s="58"/>
      <c r="L15" s="58">
        <f t="shared" si="1"/>
        <v>55.8</v>
      </c>
      <c r="M15" s="63">
        <v>30</v>
      </c>
      <c r="N15" s="63">
        <v>16</v>
      </c>
      <c r="O15" s="58">
        <f>N15+'7.7'!O15</f>
        <v>84</v>
      </c>
      <c r="P15" s="58"/>
      <c r="Q15" s="58"/>
      <c r="R15" s="58">
        <f t="shared" si="2"/>
        <v>84</v>
      </c>
      <c r="S15" s="63"/>
      <c r="T15" s="100"/>
      <c r="U15" s="101">
        <f t="shared" si="3"/>
        <v>28.9</v>
      </c>
      <c r="V15" s="102">
        <f>RANK(U15,$U$5:$U$25,0)</f>
        <v>11</v>
      </c>
      <c r="Y15" s="47"/>
    </row>
    <row r="16" ht="15.95" customHeight="1" spans="1:25">
      <c r="A16" s="65" t="s">
        <v>41</v>
      </c>
      <c r="B16" s="66">
        <v>15</v>
      </c>
      <c r="C16" s="63">
        <v>5</v>
      </c>
      <c r="D16" s="64">
        <f>C16+'7.7'!D16</f>
        <v>11</v>
      </c>
      <c r="E16" s="58"/>
      <c r="F16" s="58"/>
      <c r="G16" s="58">
        <f t="shared" si="0"/>
        <v>11</v>
      </c>
      <c r="H16" s="63">
        <v>0</v>
      </c>
      <c r="I16" s="58">
        <f>H16+'7.7'!I16</f>
        <v>147</v>
      </c>
      <c r="J16" s="58"/>
      <c r="K16" s="58"/>
      <c r="L16" s="58">
        <f t="shared" si="1"/>
        <v>147</v>
      </c>
      <c r="M16" s="63">
        <v>30</v>
      </c>
      <c r="N16" s="63">
        <v>10</v>
      </c>
      <c r="O16" s="58">
        <f>N16+'7.7'!O16</f>
        <v>165</v>
      </c>
      <c r="P16" s="58"/>
      <c r="Q16" s="58"/>
      <c r="R16" s="58">
        <f t="shared" si="2"/>
        <v>165</v>
      </c>
      <c r="S16" s="63">
        <v>6</v>
      </c>
      <c r="T16" s="100"/>
      <c r="U16" s="101">
        <f t="shared" si="3"/>
        <v>21</v>
      </c>
      <c r="V16" s="102">
        <f>RANK(U16,$U$5:$U$25,0)</f>
        <v>14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C17+'7.7'!D17</f>
        <v>32.1</v>
      </c>
      <c r="E17" s="58"/>
      <c r="F17" s="58"/>
      <c r="G17" s="58">
        <f t="shared" si="0"/>
        <v>32.1</v>
      </c>
      <c r="H17" s="63">
        <v>10</v>
      </c>
      <c r="I17" s="58">
        <f>H17+'7.7'!I17</f>
        <v>109.8</v>
      </c>
      <c r="J17" s="58"/>
      <c r="K17" s="58"/>
      <c r="L17" s="58">
        <f t="shared" si="1"/>
        <v>109.8</v>
      </c>
      <c r="M17" s="63">
        <v>28</v>
      </c>
      <c r="N17" s="63">
        <v>33</v>
      </c>
      <c r="O17" s="58">
        <f>N17+'7.7'!O17</f>
        <v>132</v>
      </c>
      <c r="P17" s="58"/>
      <c r="Q17" s="58"/>
      <c r="R17" s="58">
        <f t="shared" si="2"/>
        <v>132</v>
      </c>
      <c r="S17" s="63"/>
      <c r="T17" s="100"/>
      <c r="U17" s="101">
        <f t="shared" si="3"/>
        <v>43</v>
      </c>
      <c r="V17" s="102">
        <f>RANK(U17,$U$5:$U$25,0)</f>
        <v>8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C18+'7.7'!D18</f>
        <v>9</v>
      </c>
      <c r="E18" s="58"/>
      <c r="F18" s="58"/>
      <c r="G18" s="58">
        <f t="shared" si="0"/>
        <v>9</v>
      </c>
      <c r="H18" s="63">
        <v>15</v>
      </c>
      <c r="I18" s="58">
        <f>H18+'7.7'!I18</f>
        <v>31</v>
      </c>
      <c r="J18" s="58"/>
      <c r="K18" s="58"/>
      <c r="L18" s="58">
        <f t="shared" si="1"/>
        <v>31</v>
      </c>
      <c r="M18" s="63">
        <v>18</v>
      </c>
      <c r="N18" s="63">
        <v>0</v>
      </c>
      <c r="O18" s="58">
        <f>N18+'7.7'!O18</f>
        <v>162</v>
      </c>
      <c r="P18" s="58"/>
      <c r="Q18" s="58"/>
      <c r="R18" s="58">
        <f t="shared" si="2"/>
        <v>162</v>
      </c>
      <c r="S18" s="63"/>
      <c r="T18" s="100"/>
      <c r="U18" s="101">
        <f t="shared" si="3"/>
        <v>15</v>
      </c>
      <c r="V18" s="102">
        <f>RANK(U18,$U$5:$U$25,0)</f>
        <v>17</v>
      </c>
      <c r="Y18" s="47"/>
    </row>
    <row r="19" ht="15.95" customHeight="1" spans="1:25">
      <c r="A19" s="65" t="s">
        <v>44</v>
      </c>
      <c r="B19" s="66">
        <v>15</v>
      </c>
      <c r="C19" s="63">
        <v>61</v>
      </c>
      <c r="D19" s="64">
        <f>C19+'7.7'!D19</f>
        <v>67</v>
      </c>
      <c r="E19" s="58"/>
      <c r="F19" s="58"/>
      <c r="G19" s="58">
        <f t="shared" si="0"/>
        <v>67</v>
      </c>
      <c r="H19" s="63">
        <v>10</v>
      </c>
      <c r="I19" s="58">
        <f>H19+'7.7'!I19</f>
        <v>111.8</v>
      </c>
      <c r="J19" s="58"/>
      <c r="K19" s="58"/>
      <c r="L19" s="58">
        <f t="shared" si="1"/>
        <v>111.8</v>
      </c>
      <c r="M19" s="63">
        <v>28</v>
      </c>
      <c r="N19" s="63">
        <v>2</v>
      </c>
      <c r="O19" s="58">
        <f>N19+'7.7'!O19</f>
        <v>118.3</v>
      </c>
      <c r="P19" s="58"/>
      <c r="Q19" s="58"/>
      <c r="R19" s="58">
        <f t="shared" si="2"/>
        <v>118.3</v>
      </c>
      <c r="S19" s="63">
        <v>15</v>
      </c>
      <c r="T19" s="100"/>
      <c r="U19" s="101">
        <f t="shared" si="3"/>
        <v>88</v>
      </c>
      <c r="V19" s="102">
        <f>RANK(U19,$U$5:$U$25,0)</f>
        <v>3</v>
      </c>
      <c r="Y19" s="47"/>
    </row>
    <row r="20" ht="15.95" customHeight="1" spans="1:25">
      <c r="A20" s="67" t="s">
        <v>45</v>
      </c>
      <c r="B20" s="68">
        <v>15</v>
      </c>
      <c r="C20" s="63">
        <v>0</v>
      </c>
      <c r="D20" s="64">
        <f>C20+'7.7'!D20</f>
        <v>38.43</v>
      </c>
      <c r="E20" s="58"/>
      <c r="F20" s="58"/>
      <c r="G20" s="58">
        <f t="shared" si="0"/>
        <v>38.43</v>
      </c>
      <c r="H20" s="63">
        <v>13</v>
      </c>
      <c r="I20" s="58">
        <f>H20+'7.7'!I20</f>
        <v>56.48</v>
      </c>
      <c r="J20" s="58"/>
      <c r="K20" s="58"/>
      <c r="L20" s="58">
        <f t="shared" si="1"/>
        <v>56.48</v>
      </c>
      <c r="M20" s="63">
        <v>30</v>
      </c>
      <c r="N20" s="63">
        <v>9.5</v>
      </c>
      <c r="O20" s="58">
        <f>N20+'7.7'!O20</f>
        <v>71.7</v>
      </c>
      <c r="P20" s="58"/>
      <c r="Q20" s="58"/>
      <c r="R20" s="58">
        <f t="shared" si="2"/>
        <v>71.7</v>
      </c>
      <c r="S20" s="63"/>
      <c r="T20" s="100"/>
      <c r="U20" s="101">
        <f t="shared" si="3"/>
        <v>22.5</v>
      </c>
      <c r="V20" s="102">
        <f>RANK(U20,$U$5:$U$25,0)</f>
        <v>13</v>
      </c>
      <c r="Y20" s="47"/>
    </row>
    <row r="21" ht="15.95" customHeight="1" spans="1:25">
      <c r="A21" s="67" t="s">
        <v>46</v>
      </c>
      <c r="B21" s="68">
        <v>10</v>
      </c>
      <c r="C21" s="63">
        <v>0</v>
      </c>
      <c r="D21" s="64">
        <f>C21+'7.7'!D21</f>
        <v>35</v>
      </c>
      <c r="E21" s="58"/>
      <c r="F21" s="58"/>
      <c r="G21" s="58">
        <f t="shared" si="0"/>
        <v>35</v>
      </c>
      <c r="H21" s="63">
        <v>0</v>
      </c>
      <c r="I21" s="58">
        <f>H21+'7.7'!I21</f>
        <v>10</v>
      </c>
      <c r="J21" s="58"/>
      <c r="K21" s="58"/>
      <c r="L21" s="58">
        <f t="shared" si="1"/>
        <v>10</v>
      </c>
      <c r="M21" s="63">
        <v>20</v>
      </c>
      <c r="N21" s="63">
        <v>20</v>
      </c>
      <c r="O21" s="58">
        <f>N21+'7.7'!O21</f>
        <v>61</v>
      </c>
      <c r="P21" s="58"/>
      <c r="Q21" s="58"/>
      <c r="R21" s="58">
        <f t="shared" si="2"/>
        <v>61</v>
      </c>
      <c r="S21" s="63"/>
      <c r="T21" s="100"/>
      <c r="U21" s="101">
        <f t="shared" si="3"/>
        <v>20</v>
      </c>
      <c r="V21" s="102">
        <f>RANK(U21,$U$5:$U$25,0)</f>
        <v>15</v>
      </c>
      <c r="Y21" s="47"/>
    </row>
    <row r="22" ht="15.95" customHeight="1" spans="1:25">
      <c r="A22" s="67" t="s">
        <v>47</v>
      </c>
      <c r="B22" s="68">
        <v>10</v>
      </c>
      <c r="C22" s="63">
        <v>10</v>
      </c>
      <c r="D22" s="64">
        <f>C22+'7.7'!D22</f>
        <v>31.5</v>
      </c>
      <c r="E22" s="58"/>
      <c r="F22" s="58"/>
      <c r="G22" s="58">
        <f t="shared" si="0"/>
        <v>31.5</v>
      </c>
      <c r="H22" s="63">
        <v>0</v>
      </c>
      <c r="I22" s="58">
        <f>H22+'7.7'!I22</f>
        <v>46.2</v>
      </c>
      <c r="J22" s="58"/>
      <c r="K22" s="58"/>
      <c r="L22" s="58">
        <f t="shared" si="1"/>
        <v>46.2</v>
      </c>
      <c r="M22" s="63">
        <v>18</v>
      </c>
      <c r="N22" s="63">
        <v>9</v>
      </c>
      <c r="O22" s="58">
        <f>N22+'7.7'!O22</f>
        <v>98.2</v>
      </c>
      <c r="P22" s="58"/>
      <c r="Q22" s="58"/>
      <c r="R22" s="58">
        <f t="shared" si="2"/>
        <v>98.2</v>
      </c>
      <c r="S22" s="63"/>
      <c r="T22" s="100"/>
      <c r="U22" s="101">
        <f t="shared" si="3"/>
        <v>19</v>
      </c>
      <c r="V22" s="102">
        <f>RANK(U22,$U$5:$U$25,0)</f>
        <v>16</v>
      </c>
      <c r="Y22" s="47"/>
    </row>
    <row r="23" ht="15.95" customHeight="1" spans="1:25">
      <c r="A23" s="67" t="s">
        <v>48</v>
      </c>
      <c r="B23" s="68">
        <v>10</v>
      </c>
      <c r="C23" s="63">
        <v>5</v>
      </c>
      <c r="D23" s="64">
        <f>C23+'7.7'!D23</f>
        <v>43</v>
      </c>
      <c r="E23" s="58"/>
      <c r="F23" s="58"/>
      <c r="G23" s="58">
        <f t="shared" si="0"/>
        <v>43</v>
      </c>
      <c r="H23" s="63">
        <v>0</v>
      </c>
      <c r="I23" s="58">
        <f>H23+'7.7'!I23</f>
        <v>5</v>
      </c>
      <c r="J23" s="58"/>
      <c r="K23" s="58"/>
      <c r="L23" s="58">
        <f t="shared" si="1"/>
        <v>5</v>
      </c>
      <c r="M23" s="63">
        <v>30</v>
      </c>
      <c r="N23" s="63">
        <v>4.2</v>
      </c>
      <c r="O23" s="58">
        <f>N23+'7.7'!O23</f>
        <v>211.2</v>
      </c>
      <c r="P23" s="58"/>
      <c r="Q23" s="58"/>
      <c r="R23" s="58">
        <f t="shared" si="2"/>
        <v>211.2</v>
      </c>
      <c r="S23" s="63"/>
      <c r="T23" s="100"/>
      <c r="U23" s="101">
        <f t="shared" si="3"/>
        <v>9.2</v>
      </c>
      <c r="V23" s="102">
        <f>RANK(U23,$U$5:$U$25,0)</f>
        <v>19</v>
      </c>
      <c r="Y23" s="47"/>
    </row>
    <row r="24" ht="15.95" customHeight="1" spans="1:25">
      <c r="A24" s="67" t="s">
        <v>49</v>
      </c>
      <c r="B24" s="68">
        <v>10</v>
      </c>
      <c r="C24" s="63">
        <v>12</v>
      </c>
      <c r="D24" s="64">
        <f>C24+'7.7'!D24</f>
        <v>47</v>
      </c>
      <c r="E24" s="58"/>
      <c r="F24" s="58"/>
      <c r="G24" s="58">
        <f t="shared" si="0"/>
        <v>47</v>
      </c>
      <c r="H24" s="63">
        <v>25.5</v>
      </c>
      <c r="I24" s="58">
        <f>H24+'7.7'!I24</f>
        <v>98.7</v>
      </c>
      <c r="J24" s="58"/>
      <c r="K24" s="58"/>
      <c r="L24" s="58">
        <f t="shared" si="1"/>
        <v>98.7</v>
      </c>
      <c r="M24" s="63">
        <v>18</v>
      </c>
      <c r="N24" s="63">
        <v>9.2</v>
      </c>
      <c r="O24" s="58">
        <f>N24+'7.7'!O24</f>
        <v>72.27</v>
      </c>
      <c r="P24" s="58"/>
      <c r="Q24" s="58"/>
      <c r="R24" s="58">
        <f t="shared" si="2"/>
        <v>72.27</v>
      </c>
      <c r="S24" s="63">
        <v>1</v>
      </c>
      <c r="T24" s="100"/>
      <c r="U24" s="101">
        <f t="shared" si="3"/>
        <v>47.7</v>
      </c>
      <c r="V24" s="102">
        <f>RANK(U24,$U$5:$U$25,0)</f>
        <v>7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C25+'7.7'!D25</f>
        <v>0</v>
      </c>
      <c r="E25" s="58"/>
      <c r="F25" s="58"/>
      <c r="G25" s="58">
        <f t="shared" si="0"/>
        <v>0</v>
      </c>
      <c r="H25" s="63">
        <v>0</v>
      </c>
      <c r="I25" s="58">
        <f>H25+'7.7'!I25</f>
        <v>31</v>
      </c>
      <c r="J25" s="58"/>
      <c r="K25" s="58"/>
      <c r="L25" s="58">
        <f t="shared" si="1"/>
        <v>31</v>
      </c>
      <c r="M25" s="63">
        <v>18</v>
      </c>
      <c r="N25" s="63">
        <v>1</v>
      </c>
      <c r="O25" s="58">
        <f>N25+'7.7'!O25</f>
        <v>91</v>
      </c>
      <c r="P25" s="58"/>
      <c r="Q25" s="58"/>
      <c r="R25" s="58">
        <f t="shared" si="2"/>
        <v>91</v>
      </c>
      <c r="S25" s="63"/>
      <c r="T25" s="100"/>
      <c r="U25" s="101">
        <f t="shared" si="3"/>
        <v>1</v>
      </c>
      <c r="V25" s="102">
        <f>RANK(U25,$U$5:$U$25,0)</f>
        <v>21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185</v>
      </c>
      <c r="D27" s="78">
        <f t="shared" si="4"/>
        <v>1144.16</v>
      </c>
      <c r="E27" s="78">
        <f t="shared" si="4"/>
        <v>0</v>
      </c>
      <c r="F27" s="78"/>
      <c r="G27" s="78">
        <f t="shared" si="4"/>
        <v>1144.16</v>
      </c>
      <c r="H27" s="77">
        <f t="shared" si="4"/>
        <v>274.7</v>
      </c>
      <c r="I27" s="78">
        <f t="shared" si="4"/>
        <v>1763.38</v>
      </c>
      <c r="J27" s="78">
        <f t="shared" si="4"/>
        <v>0</v>
      </c>
      <c r="K27" s="78"/>
      <c r="L27" s="78">
        <f t="shared" ref="L27:P27" si="5">SUM(L5:L25)</f>
        <v>1763.38</v>
      </c>
      <c r="M27" s="78">
        <v>600</v>
      </c>
      <c r="N27" s="77">
        <f t="shared" si="5"/>
        <v>306.6</v>
      </c>
      <c r="O27" s="78">
        <f t="shared" si="5"/>
        <v>2724.97</v>
      </c>
      <c r="P27" s="78">
        <f t="shared" si="5"/>
        <v>0</v>
      </c>
      <c r="Q27" s="78"/>
      <c r="R27" s="78">
        <f t="shared" ref="R27:U27" si="6">SUM(R5:R25)</f>
        <v>2724.97</v>
      </c>
      <c r="S27" s="77">
        <f t="shared" si="6"/>
        <v>32</v>
      </c>
      <c r="T27" s="106">
        <f t="shared" si="6"/>
        <v>0</v>
      </c>
      <c r="U27" s="107">
        <f t="shared" si="6"/>
        <v>798.3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7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15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6" operator="equal">
      <formula>0</formula>
    </cfRule>
    <cfRule type="top10" dxfId="3" priority="5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C5" sqref="C5:D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0</v>
      </c>
      <c r="D5" s="64">
        <f>C5+'7.8'!D5</f>
        <v>73</v>
      </c>
      <c r="E5" s="58"/>
      <c r="F5" s="58"/>
      <c r="G5" s="58">
        <f t="shared" ref="G5:G25" si="0">E5+D5+F5</f>
        <v>73</v>
      </c>
      <c r="H5" s="63">
        <v>13.3</v>
      </c>
      <c r="I5" s="58">
        <f>H5+'7.8'!I5</f>
        <v>103.3</v>
      </c>
      <c r="J5" s="58"/>
      <c r="K5" s="58"/>
      <c r="L5" s="58">
        <f t="shared" ref="L5:L25" si="1">J5+I5+K5</f>
        <v>103.3</v>
      </c>
      <c r="M5" s="63">
        <v>28</v>
      </c>
      <c r="N5" s="63">
        <v>10</v>
      </c>
      <c r="O5" s="58">
        <f>N5+'7.8'!O5</f>
        <v>112</v>
      </c>
      <c r="P5" s="58"/>
      <c r="Q5" s="58"/>
      <c r="R5" s="58">
        <f t="shared" ref="R5:R25" si="2">P5+O5+Q5</f>
        <v>112</v>
      </c>
      <c r="S5" s="63"/>
      <c r="T5" s="100"/>
      <c r="U5" s="101">
        <f t="shared" ref="U5:U25" si="3">C5+H5+N5+S5</f>
        <v>23.3</v>
      </c>
      <c r="V5" s="102">
        <f>RANK(U5,$U$5:$U$25,0)</f>
        <v>15</v>
      </c>
      <c r="Y5" s="47"/>
    </row>
    <row r="6" ht="15.95" customHeight="1" spans="1:25">
      <c r="A6" s="65" t="s">
        <v>31</v>
      </c>
      <c r="B6" s="66">
        <v>20</v>
      </c>
      <c r="C6" s="63">
        <v>22</v>
      </c>
      <c r="D6" s="64">
        <f>C6+'7.8'!D6</f>
        <v>166.5</v>
      </c>
      <c r="E6" s="58"/>
      <c r="F6" s="58"/>
      <c r="G6" s="58">
        <f t="shared" si="0"/>
        <v>166.5</v>
      </c>
      <c r="H6" s="63">
        <v>16</v>
      </c>
      <c r="I6" s="58">
        <f>H6+'7.8'!I6</f>
        <v>184</v>
      </c>
      <c r="J6" s="58"/>
      <c r="K6" s="58"/>
      <c r="L6" s="58">
        <f t="shared" si="1"/>
        <v>184</v>
      </c>
      <c r="M6" s="63">
        <v>28</v>
      </c>
      <c r="N6" s="63">
        <v>38</v>
      </c>
      <c r="O6" s="58">
        <f>N6+'7.8'!O6</f>
        <v>177.9</v>
      </c>
      <c r="P6" s="58"/>
      <c r="Q6" s="58"/>
      <c r="R6" s="58">
        <f t="shared" si="2"/>
        <v>177.9</v>
      </c>
      <c r="S6" s="63">
        <v>2</v>
      </c>
      <c r="T6" s="100"/>
      <c r="U6" s="101">
        <f t="shared" si="3"/>
        <v>78</v>
      </c>
      <c r="V6" s="102">
        <f>RANK(U6,$U$5:$U$25,0)</f>
        <v>5</v>
      </c>
      <c r="Y6" s="47"/>
    </row>
    <row r="7" ht="15.95" customHeight="1" spans="1:25">
      <c r="A7" s="65" t="s">
        <v>32</v>
      </c>
      <c r="B7" s="66">
        <v>20</v>
      </c>
      <c r="C7" s="63">
        <v>71</v>
      </c>
      <c r="D7" s="64">
        <f>C7+'7.8'!D7</f>
        <v>303</v>
      </c>
      <c r="E7" s="58"/>
      <c r="F7" s="58"/>
      <c r="G7" s="58">
        <f t="shared" si="0"/>
        <v>303</v>
      </c>
      <c r="H7" s="63">
        <v>10</v>
      </c>
      <c r="I7" s="58">
        <f>H7+'7.8'!I7</f>
        <v>200.6</v>
      </c>
      <c r="J7" s="58"/>
      <c r="K7" s="58"/>
      <c r="L7" s="58">
        <f t="shared" si="1"/>
        <v>200.6</v>
      </c>
      <c r="M7" s="63">
        <v>28</v>
      </c>
      <c r="N7" s="63">
        <v>17</v>
      </c>
      <c r="O7" s="58">
        <f>N7+'7.8'!O7</f>
        <v>183</v>
      </c>
      <c r="P7" s="58"/>
      <c r="Q7" s="58"/>
      <c r="R7" s="58">
        <f t="shared" si="2"/>
        <v>183</v>
      </c>
      <c r="S7" s="63">
        <v>1</v>
      </c>
      <c r="T7" s="100"/>
      <c r="U7" s="101">
        <f t="shared" si="3"/>
        <v>99</v>
      </c>
      <c r="V7" s="102">
        <f>RANK(U7,$U$5:$U$25,0)</f>
        <v>1</v>
      </c>
      <c r="Y7" s="47"/>
    </row>
    <row r="8" ht="15.95" customHeight="1" spans="1:25">
      <c r="A8" s="65" t="s">
        <v>33</v>
      </c>
      <c r="B8" s="66">
        <v>15</v>
      </c>
      <c r="C8" s="63">
        <v>3.5</v>
      </c>
      <c r="D8" s="64">
        <f>C8+'7.8'!D8</f>
        <v>40.5</v>
      </c>
      <c r="E8" s="58"/>
      <c r="F8" s="58"/>
      <c r="G8" s="58">
        <f t="shared" si="0"/>
        <v>40.5</v>
      </c>
      <c r="H8" s="63">
        <v>3.5</v>
      </c>
      <c r="I8" s="58">
        <f>H8+'7.8'!I8</f>
        <v>72.8</v>
      </c>
      <c r="J8" s="58"/>
      <c r="K8" s="58"/>
      <c r="L8" s="58">
        <f t="shared" si="1"/>
        <v>72.8</v>
      </c>
      <c r="M8" s="63">
        <v>38</v>
      </c>
      <c r="N8" s="63">
        <v>12</v>
      </c>
      <c r="O8" s="58">
        <f>N8+'7.8'!O8</f>
        <v>256.6</v>
      </c>
      <c r="P8" s="58"/>
      <c r="Q8" s="58"/>
      <c r="R8" s="58">
        <f t="shared" si="2"/>
        <v>256.6</v>
      </c>
      <c r="S8" s="63">
        <v>1</v>
      </c>
      <c r="T8" s="100"/>
      <c r="U8" s="101">
        <f t="shared" si="3"/>
        <v>20</v>
      </c>
      <c r="V8" s="102">
        <f>RANK(U8,$U$5:$U$25,0)</f>
        <v>16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C9+'7.8'!D9</f>
        <v>5</v>
      </c>
      <c r="E9" s="58"/>
      <c r="F9" s="58"/>
      <c r="G9" s="58">
        <f t="shared" si="0"/>
        <v>5</v>
      </c>
      <c r="H9" s="63">
        <v>0</v>
      </c>
      <c r="I9" s="58">
        <f>H9+'7.8'!I9</f>
        <v>109.4</v>
      </c>
      <c r="J9" s="58"/>
      <c r="K9" s="58"/>
      <c r="L9" s="58">
        <f t="shared" si="1"/>
        <v>109.4</v>
      </c>
      <c r="M9" s="63">
        <v>28</v>
      </c>
      <c r="N9" s="63">
        <v>19</v>
      </c>
      <c r="O9" s="58">
        <f>N9+'7.8'!O9</f>
        <v>127</v>
      </c>
      <c r="P9" s="58"/>
      <c r="Q9" s="58"/>
      <c r="R9" s="58">
        <f t="shared" si="2"/>
        <v>127</v>
      </c>
      <c r="S9" s="63"/>
      <c r="T9" s="100"/>
      <c r="U9" s="101">
        <f t="shared" si="3"/>
        <v>19</v>
      </c>
      <c r="V9" s="102">
        <f>RANK(U9,$U$5:$U$25,0)</f>
        <v>17</v>
      </c>
      <c r="Y9" s="47"/>
    </row>
    <row r="10" ht="15.95" customHeight="1" spans="1:25">
      <c r="A10" s="65" t="s">
        <v>35</v>
      </c>
      <c r="B10" s="66">
        <v>15</v>
      </c>
      <c r="C10" s="63">
        <v>32</v>
      </c>
      <c r="D10" s="64">
        <f>C10+'7.8'!D10</f>
        <v>72</v>
      </c>
      <c r="E10" s="58"/>
      <c r="F10" s="58"/>
      <c r="G10" s="58">
        <f t="shared" si="0"/>
        <v>72</v>
      </c>
      <c r="H10" s="63">
        <v>27</v>
      </c>
      <c r="I10" s="58">
        <f>H10+'7.8'!I10</f>
        <v>68</v>
      </c>
      <c r="J10" s="58"/>
      <c r="K10" s="58"/>
      <c r="L10" s="58">
        <f t="shared" si="1"/>
        <v>68</v>
      </c>
      <c r="M10" s="63">
        <v>30</v>
      </c>
      <c r="N10" s="63">
        <v>39</v>
      </c>
      <c r="O10" s="58">
        <f>N10+'7.8'!O10</f>
        <v>144.5</v>
      </c>
      <c r="P10" s="58"/>
      <c r="Q10" s="58"/>
      <c r="R10" s="58">
        <f t="shared" si="2"/>
        <v>144.5</v>
      </c>
      <c r="S10" s="63"/>
      <c r="T10" s="100"/>
      <c r="U10" s="101">
        <f t="shared" si="3"/>
        <v>98</v>
      </c>
      <c r="V10" s="102">
        <f>RANK(U10,$U$5:$U$25,0)</f>
        <v>2</v>
      </c>
      <c r="Y10" s="47"/>
    </row>
    <row r="11" ht="15.95" customHeight="1" spans="1:25">
      <c r="A11" s="65" t="s">
        <v>36</v>
      </c>
      <c r="B11" s="66">
        <v>20</v>
      </c>
      <c r="C11" s="63">
        <v>26</v>
      </c>
      <c r="D11" s="64">
        <f>C11+'7.8'!D11</f>
        <v>97.43</v>
      </c>
      <c r="E11" s="58"/>
      <c r="F11" s="58"/>
      <c r="G11" s="58">
        <f t="shared" si="0"/>
        <v>97.43</v>
      </c>
      <c r="H11" s="63">
        <v>31.18</v>
      </c>
      <c r="I11" s="58">
        <f>H11+'7.8'!I11</f>
        <v>76.18</v>
      </c>
      <c r="J11" s="58"/>
      <c r="K11" s="58"/>
      <c r="L11" s="58">
        <f t="shared" si="1"/>
        <v>76.18</v>
      </c>
      <c r="M11" s="63">
        <v>38</v>
      </c>
      <c r="N11" s="63">
        <v>34</v>
      </c>
      <c r="O11" s="58">
        <f>N11+'7.8'!O11</f>
        <v>190</v>
      </c>
      <c r="P11" s="58"/>
      <c r="Q11" s="58"/>
      <c r="R11" s="58">
        <f t="shared" si="2"/>
        <v>190</v>
      </c>
      <c r="S11" s="63">
        <v>3</v>
      </c>
      <c r="T11" s="100"/>
      <c r="U11" s="101">
        <f t="shared" si="3"/>
        <v>94.18</v>
      </c>
      <c r="V11" s="102">
        <f>RANK(U11,$U$5:$U$25,0)</f>
        <v>3</v>
      </c>
      <c r="Y11" s="47"/>
    </row>
    <row r="12" ht="15.95" customHeight="1" spans="1:25">
      <c r="A12" s="65" t="s">
        <v>37</v>
      </c>
      <c r="B12" s="66">
        <v>20</v>
      </c>
      <c r="C12" s="63">
        <v>7</v>
      </c>
      <c r="D12" s="64">
        <f>C12+'7.8'!D12</f>
        <v>89.2</v>
      </c>
      <c r="E12" s="58"/>
      <c r="F12" s="58"/>
      <c r="G12" s="58">
        <f t="shared" si="0"/>
        <v>89.2</v>
      </c>
      <c r="H12" s="63">
        <v>27</v>
      </c>
      <c r="I12" s="58">
        <f>H12+'7.8'!I12</f>
        <v>111</v>
      </c>
      <c r="J12" s="58"/>
      <c r="K12" s="58"/>
      <c r="L12" s="58">
        <f t="shared" si="1"/>
        <v>111</v>
      </c>
      <c r="M12" s="63">
        <v>38</v>
      </c>
      <c r="N12" s="63">
        <v>35</v>
      </c>
      <c r="O12" s="58">
        <f>N12+'7.8'!O12</f>
        <v>222</v>
      </c>
      <c r="P12" s="58"/>
      <c r="Q12" s="58"/>
      <c r="R12" s="58">
        <f t="shared" si="2"/>
        <v>222</v>
      </c>
      <c r="S12" s="63">
        <v>1.5</v>
      </c>
      <c r="T12" s="100"/>
      <c r="U12" s="101">
        <f t="shared" si="3"/>
        <v>70.5</v>
      </c>
      <c r="V12" s="102">
        <f>RANK(U12,$U$5:$U$25,0)</f>
        <v>6</v>
      </c>
      <c r="Y12" s="47"/>
    </row>
    <row r="13" ht="15.95" customHeight="1" spans="1:25">
      <c r="A13" s="65" t="s">
        <v>38</v>
      </c>
      <c r="B13" s="66">
        <v>20</v>
      </c>
      <c r="C13" s="63">
        <v>7.3</v>
      </c>
      <c r="D13" s="64">
        <f>C13+'7.8'!D13</f>
        <v>59.3</v>
      </c>
      <c r="E13" s="58"/>
      <c r="F13" s="58"/>
      <c r="G13" s="58">
        <f t="shared" si="0"/>
        <v>59.3</v>
      </c>
      <c r="H13" s="63">
        <v>10.2</v>
      </c>
      <c r="I13" s="58">
        <f>H13+'7.8'!I13</f>
        <v>71.2</v>
      </c>
      <c r="J13" s="58"/>
      <c r="K13" s="58"/>
      <c r="L13" s="58">
        <f t="shared" si="1"/>
        <v>71.2</v>
      </c>
      <c r="M13" s="63">
        <v>38</v>
      </c>
      <c r="N13" s="63">
        <v>29.2</v>
      </c>
      <c r="O13" s="58">
        <f>N13+'7.8'!O13</f>
        <v>114.8</v>
      </c>
      <c r="P13" s="58"/>
      <c r="Q13" s="58"/>
      <c r="R13" s="58">
        <f t="shared" si="2"/>
        <v>114.8</v>
      </c>
      <c r="S13" s="63"/>
      <c r="T13" s="100"/>
      <c r="U13" s="101">
        <f t="shared" si="3"/>
        <v>46.7</v>
      </c>
      <c r="V13" s="102">
        <f>RANK(U13,$U$5:$U$25,0)</f>
        <v>13</v>
      </c>
      <c r="Y13" s="47"/>
    </row>
    <row r="14" ht="15.95" customHeight="1" spans="1:25">
      <c r="A14" s="65" t="s">
        <v>39</v>
      </c>
      <c r="B14" s="66">
        <v>15</v>
      </c>
      <c r="C14" s="63">
        <v>8</v>
      </c>
      <c r="D14" s="64">
        <f>C14+'7.8'!D14</f>
        <v>63</v>
      </c>
      <c r="E14" s="58"/>
      <c r="F14" s="58"/>
      <c r="G14" s="58">
        <f t="shared" si="0"/>
        <v>63</v>
      </c>
      <c r="H14" s="63">
        <v>13</v>
      </c>
      <c r="I14" s="58">
        <f>H14+'7.8'!I14</f>
        <v>215.3</v>
      </c>
      <c r="J14" s="58"/>
      <c r="K14" s="58"/>
      <c r="L14" s="58">
        <f t="shared" si="1"/>
        <v>215.3</v>
      </c>
      <c r="M14" s="63">
        <v>38</v>
      </c>
      <c r="N14" s="63">
        <v>34</v>
      </c>
      <c r="O14" s="58">
        <f>N14+'7.8'!O14</f>
        <v>197.7</v>
      </c>
      <c r="P14" s="58"/>
      <c r="Q14" s="58"/>
      <c r="R14" s="58">
        <f t="shared" si="2"/>
        <v>197.7</v>
      </c>
      <c r="S14" s="63">
        <v>2</v>
      </c>
      <c r="T14" s="100"/>
      <c r="U14" s="101">
        <f t="shared" si="3"/>
        <v>57</v>
      </c>
      <c r="V14" s="102">
        <f>RANK(U14,$U$5:$U$25,0)</f>
        <v>8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C15+'7.8'!D15</f>
        <v>38</v>
      </c>
      <c r="E15" s="58"/>
      <c r="F15" s="58"/>
      <c r="G15" s="58">
        <f t="shared" si="0"/>
        <v>38</v>
      </c>
      <c r="H15" s="63">
        <v>35</v>
      </c>
      <c r="I15" s="58">
        <f>H15+'7.8'!I15</f>
        <v>90.8</v>
      </c>
      <c r="J15" s="58"/>
      <c r="K15" s="58"/>
      <c r="L15" s="58">
        <f t="shared" si="1"/>
        <v>90.8</v>
      </c>
      <c r="M15" s="63">
        <v>30</v>
      </c>
      <c r="N15" s="63">
        <v>39.5</v>
      </c>
      <c r="O15" s="58">
        <f>N15+'7.8'!O15</f>
        <v>123.5</v>
      </c>
      <c r="P15" s="58"/>
      <c r="Q15" s="58"/>
      <c r="R15" s="58">
        <f t="shared" si="2"/>
        <v>123.5</v>
      </c>
      <c r="S15" s="63">
        <v>4</v>
      </c>
      <c r="T15" s="100"/>
      <c r="U15" s="101">
        <f t="shared" si="3"/>
        <v>78.5</v>
      </c>
      <c r="V15" s="102">
        <f>RANK(U15,$U$5:$U$25,0)</f>
        <v>4</v>
      </c>
      <c r="Y15" s="47"/>
    </row>
    <row r="16" ht="15.95" customHeight="1" spans="1:25">
      <c r="A16" s="65" t="s">
        <v>41</v>
      </c>
      <c r="B16" s="66">
        <v>15</v>
      </c>
      <c r="C16" s="63">
        <v>41.4</v>
      </c>
      <c r="D16" s="64">
        <f>C16+'7.8'!D16</f>
        <v>52.4</v>
      </c>
      <c r="E16" s="58"/>
      <c r="F16" s="58"/>
      <c r="G16" s="58">
        <f t="shared" si="0"/>
        <v>52.4</v>
      </c>
      <c r="H16" s="63">
        <v>0</v>
      </c>
      <c r="I16" s="58">
        <f>H16+'7.8'!I16</f>
        <v>147</v>
      </c>
      <c r="J16" s="58"/>
      <c r="K16" s="58"/>
      <c r="L16" s="58">
        <f t="shared" si="1"/>
        <v>147</v>
      </c>
      <c r="M16" s="63">
        <v>30</v>
      </c>
      <c r="N16" s="63">
        <v>15</v>
      </c>
      <c r="O16" s="58">
        <f>N16+'7.8'!O16</f>
        <v>180</v>
      </c>
      <c r="P16" s="58"/>
      <c r="Q16" s="58"/>
      <c r="R16" s="58">
        <f t="shared" si="2"/>
        <v>180</v>
      </c>
      <c r="S16" s="63">
        <v>1</v>
      </c>
      <c r="T16" s="100"/>
      <c r="U16" s="101">
        <f t="shared" si="3"/>
        <v>57.4</v>
      </c>
      <c r="V16" s="102">
        <f>RANK(U16,$U$5:$U$25,0)</f>
        <v>7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C17+'7.8'!D17</f>
        <v>32.1</v>
      </c>
      <c r="E17" s="58"/>
      <c r="F17" s="58"/>
      <c r="G17" s="58">
        <f t="shared" si="0"/>
        <v>32.1</v>
      </c>
      <c r="H17" s="63">
        <v>5</v>
      </c>
      <c r="I17" s="58">
        <f>H17+'7.8'!I17</f>
        <v>114.8</v>
      </c>
      <c r="J17" s="58"/>
      <c r="K17" s="58"/>
      <c r="L17" s="58">
        <f t="shared" si="1"/>
        <v>114.8</v>
      </c>
      <c r="M17" s="63">
        <v>28</v>
      </c>
      <c r="N17" s="63">
        <v>5</v>
      </c>
      <c r="O17" s="58">
        <f>N17+'7.8'!O17</f>
        <v>137</v>
      </c>
      <c r="P17" s="58"/>
      <c r="Q17" s="58"/>
      <c r="R17" s="58">
        <f t="shared" si="2"/>
        <v>137</v>
      </c>
      <c r="S17" s="63"/>
      <c r="T17" s="100"/>
      <c r="U17" s="101">
        <f t="shared" si="3"/>
        <v>10</v>
      </c>
      <c r="V17" s="102">
        <f>RANK(U17,$U$5:$U$25,0)</f>
        <v>21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C18+'7.8'!D18</f>
        <v>9</v>
      </c>
      <c r="E18" s="58"/>
      <c r="F18" s="58"/>
      <c r="G18" s="58">
        <f t="shared" si="0"/>
        <v>9</v>
      </c>
      <c r="H18" s="63">
        <v>0</v>
      </c>
      <c r="I18" s="58">
        <f>H18+'7.8'!I18</f>
        <v>31</v>
      </c>
      <c r="J18" s="58"/>
      <c r="K18" s="58"/>
      <c r="L18" s="58">
        <f t="shared" si="1"/>
        <v>31</v>
      </c>
      <c r="M18" s="63">
        <v>18</v>
      </c>
      <c r="N18" s="63">
        <v>47</v>
      </c>
      <c r="O18" s="58">
        <f>N18+'7.8'!O18</f>
        <v>209</v>
      </c>
      <c r="P18" s="58"/>
      <c r="Q18" s="58"/>
      <c r="R18" s="58">
        <f t="shared" si="2"/>
        <v>209</v>
      </c>
      <c r="S18" s="63"/>
      <c r="T18" s="100"/>
      <c r="U18" s="101">
        <f t="shared" si="3"/>
        <v>47</v>
      </c>
      <c r="V18" s="102">
        <f>RANK(U18,$U$5:$U$25,0)</f>
        <v>11</v>
      </c>
      <c r="Y18" s="47"/>
    </row>
    <row r="19" ht="15.95" customHeight="1" spans="1:25">
      <c r="A19" s="65" t="s">
        <v>44</v>
      </c>
      <c r="B19" s="66">
        <v>15</v>
      </c>
      <c r="C19" s="63">
        <v>15</v>
      </c>
      <c r="D19" s="64">
        <f>C19+'7.8'!D19</f>
        <v>82</v>
      </c>
      <c r="E19" s="58"/>
      <c r="F19" s="58"/>
      <c r="G19" s="58">
        <f t="shared" si="0"/>
        <v>82</v>
      </c>
      <c r="H19" s="63">
        <v>0.4</v>
      </c>
      <c r="I19" s="58">
        <f>H19+'7.8'!I19</f>
        <v>112.2</v>
      </c>
      <c r="J19" s="58"/>
      <c r="K19" s="58"/>
      <c r="L19" s="58">
        <f t="shared" si="1"/>
        <v>112.2</v>
      </c>
      <c r="M19" s="63">
        <v>28</v>
      </c>
      <c r="N19" s="63">
        <v>30</v>
      </c>
      <c r="O19" s="58">
        <f>N19+'7.8'!O19</f>
        <v>148.3</v>
      </c>
      <c r="P19" s="58"/>
      <c r="Q19" s="58"/>
      <c r="R19" s="58">
        <f t="shared" si="2"/>
        <v>148.3</v>
      </c>
      <c r="S19" s="63">
        <v>5</v>
      </c>
      <c r="T19" s="100"/>
      <c r="U19" s="101">
        <f t="shared" si="3"/>
        <v>50.4</v>
      </c>
      <c r="V19" s="102">
        <f>RANK(U19,$U$5:$U$25,0)</f>
        <v>10</v>
      </c>
      <c r="Y19" s="47"/>
    </row>
    <row r="20" ht="15.95" customHeight="1" spans="1:25">
      <c r="A20" s="67" t="s">
        <v>45</v>
      </c>
      <c r="B20" s="68">
        <v>15</v>
      </c>
      <c r="C20" s="63">
        <v>7</v>
      </c>
      <c r="D20" s="64">
        <f>C20+'7.8'!D20</f>
        <v>45.43</v>
      </c>
      <c r="E20" s="58"/>
      <c r="F20" s="58"/>
      <c r="G20" s="58">
        <f t="shared" si="0"/>
        <v>45.43</v>
      </c>
      <c r="H20" s="63">
        <v>15</v>
      </c>
      <c r="I20" s="58">
        <f>H20+'7.8'!I20</f>
        <v>71.48</v>
      </c>
      <c r="J20" s="58"/>
      <c r="K20" s="58"/>
      <c r="L20" s="58">
        <f t="shared" si="1"/>
        <v>71.48</v>
      </c>
      <c r="M20" s="63">
        <v>30</v>
      </c>
      <c r="N20" s="63">
        <v>0</v>
      </c>
      <c r="O20" s="58">
        <f>N20+'7.8'!O20</f>
        <v>71.7</v>
      </c>
      <c r="P20" s="58"/>
      <c r="Q20" s="58"/>
      <c r="R20" s="58">
        <f t="shared" si="2"/>
        <v>71.7</v>
      </c>
      <c r="S20" s="63">
        <v>6</v>
      </c>
      <c r="T20" s="100"/>
      <c r="U20" s="101">
        <f t="shared" si="3"/>
        <v>28</v>
      </c>
      <c r="V20" s="102">
        <f>RANK(U20,$U$5:$U$25,0)</f>
        <v>14</v>
      </c>
      <c r="Y20" s="47"/>
    </row>
    <row r="21" ht="15.95" customHeight="1" spans="1:25">
      <c r="A21" s="67" t="s">
        <v>46</v>
      </c>
      <c r="B21" s="68">
        <v>10</v>
      </c>
      <c r="C21" s="63">
        <v>2</v>
      </c>
      <c r="D21" s="64">
        <f>C21+'7.8'!D21</f>
        <v>37</v>
      </c>
      <c r="E21" s="58"/>
      <c r="F21" s="58"/>
      <c r="G21" s="58">
        <f t="shared" si="0"/>
        <v>37</v>
      </c>
      <c r="H21" s="63">
        <v>11</v>
      </c>
      <c r="I21" s="58">
        <f>H21+'7.8'!I21</f>
        <v>21</v>
      </c>
      <c r="J21" s="58"/>
      <c r="K21" s="58"/>
      <c r="L21" s="58">
        <f t="shared" si="1"/>
        <v>21</v>
      </c>
      <c r="M21" s="63">
        <v>20</v>
      </c>
      <c r="N21" s="63">
        <v>40</v>
      </c>
      <c r="O21" s="58">
        <f>N21+'7.8'!O21</f>
        <v>101</v>
      </c>
      <c r="P21" s="58"/>
      <c r="Q21" s="58"/>
      <c r="R21" s="58">
        <f t="shared" si="2"/>
        <v>101</v>
      </c>
      <c r="S21" s="63"/>
      <c r="T21" s="100"/>
      <c r="U21" s="101">
        <f t="shared" si="3"/>
        <v>53</v>
      </c>
      <c r="V21" s="102">
        <f>RANK(U21,$U$5:$U$25,0)</f>
        <v>9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C22+'7.8'!D22</f>
        <v>31.5</v>
      </c>
      <c r="E22" s="58"/>
      <c r="F22" s="58"/>
      <c r="G22" s="58">
        <f t="shared" si="0"/>
        <v>31.5</v>
      </c>
      <c r="H22" s="63">
        <v>40</v>
      </c>
      <c r="I22" s="58">
        <f>H22+'7.8'!I22</f>
        <v>86.2</v>
      </c>
      <c r="J22" s="58"/>
      <c r="K22" s="58"/>
      <c r="L22" s="58">
        <f t="shared" si="1"/>
        <v>86.2</v>
      </c>
      <c r="M22" s="63">
        <v>18</v>
      </c>
      <c r="N22" s="63">
        <v>7</v>
      </c>
      <c r="O22" s="58">
        <f>N22+'7.8'!O22</f>
        <v>105.2</v>
      </c>
      <c r="P22" s="58"/>
      <c r="Q22" s="58"/>
      <c r="R22" s="58">
        <f t="shared" si="2"/>
        <v>105.2</v>
      </c>
      <c r="S22" s="63"/>
      <c r="T22" s="100"/>
      <c r="U22" s="101">
        <f t="shared" si="3"/>
        <v>47</v>
      </c>
      <c r="V22" s="102">
        <f>RANK(U22,$U$5:$U$25,0)</f>
        <v>11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C23+'7.8'!D23</f>
        <v>43</v>
      </c>
      <c r="E23" s="58"/>
      <c r="F23" s="58"/>
      <c r="G23" s="58">
        <f t="shared" si="0"/>
        <v>43</v>
      </c>
      <c r="H23" s="63">
        <v>0</v>
      </c>
      <c r="I23" s="58">
        <f>H23+'7.8'!I23</f>
        <v>5</v>
      </c>
      <c r="J23" s="58"/>
      <c r="K23" s="58"/>
      <c r="L23" s="58">
        <f t="shared" si="1"/>
        <v>5</v>
      </c>
      <c r="M23" s="63">
        <v>30</v>
      </c>
      <c r="N23" s="63">
        <v>19</v>
      </c>
      <c r="O23" s="58">
        <f>N23+'7.8'!O23</f>
        <v>230.2</v>
      </c>
      <c r="P23" s="58"/>
      <c r="Q23" s="58"/>
      <c r="R23" s="58">
        <f t="shared" si="2"/>
        <v>230.2</v>
      </c>
      <c r="S23" s="63"/>
      <c r="T23" s="100"/>
      <c r="U23" s="101">
        <f t="shared" si="3"/>
        <v>19</v>
      </c>
      <c r="V23" s="102">
        <f>RANK(U23,$U$5:$U$25,0)</f>
        <v>17</v>
      </c>
      <c r="Y23" s="47"/>
    </row>
    <row r="24" ht="15.95" customHeight="1" spans="1:25">
      <c r="A24" s="67" t="s">
        <v>49</v>
      </c>
      <c r="B24" s="68">
        <v>10</v>
      </c>
      <c r="C24" s="63">
        <v>0</v>
      </c>
      <c r="D24" s="64">
        <f>C24+'7.8'!D24</f>
        <v>47</v>
      </c>
      <c r="E24" s="58"/>
      <c r="F24" s="58"/>
      <c r="G24" s="58">
        <f t="shared" si="0"/>
        <v>47</v>
      </c>
      <c r="H24" s="63">
        <v>0</v>
      </c>
      <c r="I24" s="58">
        <f>H24+'7.8'!I24</f>
        <v>98.7</v>
      </c>
      <c r="J24" s="58"/>
      <c r="K24" s="58"/>
      <c r="L24" s="58">
        <f t="shared" si="1"/>
        <v>98.7</v>
      </c>
      <c r="M24" s="63">
        <v>18</v>
      </c>
      <c r="N24" s="63">
        <v>11</v>
      </c>
      <c r="O24" s="58">
        <f>N24+'7.8'!O24</f>
        <v>83.27</v>
      </c>
      <c r="P24" s="58"/>
      <c r="Q24" s="58"/>
      <c r="R24" s="58">
        <f t="shared" si="2"/>
        <v>83.27</v>
      </c>
      <c r="S24" s="63">
        <v>1</v>
      </c>
      <c r="T24" s="100"/>
      <c r="U24" s="101">
        <f t="shared" si="3"/>
        <v>12</v>
      </c>
      <c r="V24" s="102">
        <f>RANK(U24,$U$5:$U$25,0)</f>
        <v>19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C25+'7.8'!D25</f>
        <v>0</v>
      </c>
      <c r="E25" s="58"/>
      <c r="F25" s="58"/>
      <c r="G25" s="58">
        <f t="shared" si="0"/>
        <v>0</v>
      </c>
      <c r="H25" s="63">
        <v>0</v>
      </c>
      <c r="I25" s="58">
        <f>H25+'7.8'!I25</f>
        <v>31</v>
      </c>
      <c r="J25" s="58"/>
      <c r="K25" s="58"/>
      <c r="L25" s="58">
        <f t="shared" si="1"/>
        <v>31</v>
      </c>
      <c r="M25" s="63">
        <v>18</v>
      </c>
      <c r="N25" s="63">
        <v>12</v>
      </c>
      <c r="O25" s="58">
        <f>N25+'7.8'!O25</f>
        <v>103</v>
      </c>
      <c r="P25" s="58"/>
      <c r="Q25" s="58"/>
      <c r="R25" s="58">
        <f t="shared" si="2"/>
        <v>103</v>
      </c>
      <c r="S25" s="63"/>
      <c r="T25" s="100"/>
      <c r="U25" s="101">
        <f t="shared" si="3"/>
        <v>12</v>
      </c>
      <c r="V25" s="102">
        <f>RANK(U25,$U$5:$U$25,0)</f>
        <v>19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242.2</v>
      </c>
      <c r="D27" s="78">
        <f t="shared" si="4"/>
        <v>1386.36</v>
      </c>
      <c r="E27" s="78">
        <f t="shared" si="4"/>
        <v>0</v>
      </c>
      <c r="F27" s="78"/>
      <c r="G27" s="78">
        <f t="shared" si="4"/>
        <v>1386.36</v>
      </c>
      <c r="H27" s="77">
        <f t="shared" si="4"/>
        <v>257.58</v>
      </c>
      <c r="I27" s="78">
        <f t="shared" si="4"/>
        <v>2020.96</v>
      </c>
      <c r="J27" s="78">
        <f t="shared" si="4"/>
        <v>0</v>
      </c>
      <c r="K27" s="78"/>
      <c r="L27" s="78">
        <f t="shared" ref="L27:P27" si="5">SUM(L5:L25)</f>
        <v>2020.96</v>
      </c>
      <c r="M27" s="78">
        <v>600</v>
      </c>
      <c r="N27" s="77">
        <f t="shared" si="5"/>
        <v>492.7</v>
      </c>
      <c r="O27" s="78">
        <f t="shared" si="5"/>
        <v>3217.67</v>
      </c>
      <c r="P27" s="78">
        <f t="shared" si="5"/>
        <v>0</v>
      </c>
      <c r="Q27" s="78"/>
      <c r="R27" s="78">
        <f t="shared" ref="R27:U27" si="6">SUM(R5:R25)</f>
        <v>3217.67</v>
      </c>
      <c r="S27" s="77">
        <f t="shared" si="6"/>
        <v>27.5</v>
      </c>
      <c r="T27" s="106">
        <f t="shared" si="6"/>
        <v>0</v>
      </c>
      <c r="U27" s="107">
        <f t="shared" si="6"/>
        <v>1019.98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9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10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6" operator="equal">
      <formula>0</formula>
    </cfRule>
    <cfRule type="top10" dxfId="3" priority="5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X12" sqref="X12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4</v>
      </c>
      <c r="D5" s="64">
        <f>C5+'7.9'!D5</f>
        <v>77</v>
      </c>
      <c r="E5" s="58"/>
      <c r="F5" s="58"/>
      <c r="G5" s="58">
        <f t="shared" ref="G5:G25" si="0">E5+D5+F5</f>
        <v>77</v>
      </c>
      <c r="H5" s="63">
        <v>50</v>
      </c>
      <c r="I5" s="58">
        <f>H5+'7.9'!I5</f>
        <v>153.3</v>
      </c>
      <c r="J5" s="58"/>
      <c r="K5" s="58"/>
      <c r="L5" s="58">
        <f t="shared" ref="L5:L25" si="1">J5+I5+K5</f>
        <v>153.3</v>
      </c>
      <c r="M5" s="63">
        <v>28</v>
      </c>
      <c r="N5" s="63">
        <v>20</v>
      </c>
      <c r="O5" s="58">
        <f>N5+'7.9'!O5</f>
        <v>132</v>
      </c>
      <c r="P5" s="58"/>
      <c r="Q5" s="58"/>
      <c r="R5" s="58">
        <f t="shared" ref="R5:R25" si="2">P5+O5+Q5</f>
        <v>132</v>
      </c>
      <c r="S5" s="63"/>
      <c r="T5" s="100"/>
      <c r="U5" s="101">
        <f t="shared" ref="U5:U25" si="3">C5+H5+N5+S5</f>
        <v>74</v>
      </c>
      <c r="V5" s="102">
        <f>RANK(U5,$U$5:$U$25,0)</f>
        <v>5</v>
      </c>
      <c r="Y5" s="47"/>
    </row>
    <row r="6" ht="15.95" customHeight="1" spans="1:25">
      <c r="A6" s="65" t="s">
        <v>31</v>
      </c>
      <c r="B6" s="66">
        <v>20</v>
      </c>
      <c r="C6" s="63">
        <v>37.8</v>
      </c>
      <c r="D6" s="64">
        <f>C6+'7.9'!D6</f>
        <v>204.3</v>
      </c>
      <c r="E6" s="58"/>
      <c r="F6" s="58"/>
      <c r="G6" s="58">
        <f t="shared" si="0"/>
        <v>204.3</v>
      </c>
      <c r="H6" s="63">
        <v>80</v>
      </c>
      <c r="I6" s="58">
        <f>H6+'7.9'!I6</f>
        <v>264</v>
      </c>
      <c r="J6" s="58"/>
      <c r="K6" s="58"/>
      <c r="L6" s="58">
        <f t="shared" si="1"/>
        <v>264</v>
      </c>
      <c r="M6" s="63">
        <v>28</v>
      </c>
      <c r="N6" s="63">
        <v>25</v>
      </c>
      <c r="O6" s="58">
        <f>N6+'7.9'!O6</f>
        <v>202.9</v>
      </c>
      <c r="P6" s="58"/>
      <c r="Q6" s="58"/>
      <c r="R6" s="58">
        <f t="shared" si="2"/>
        <v>202.9</v>
      </c>
      <c r="S6" s="63">
        <v>1</v>
      </c>
      <c r="T6" s="100"/>
      <c r="U6" s="101">
        <f t="shared" si="3"/>
        <v>143.8</v>
      </c>
      <c r="V6" s="102">
        <f>RANK(U6,$U$5:$U$25,0)</f>
        <v>2</v>
      </c>
      <c r="Y6" s="47"/>
    </row>
    <row r="7" ht="15.95" customHeight="1" spans="1:25">
      <c r="A7" s="65" t="s">
        <v>32</v>
      </c>
      <c r="B7" s="66">
        <v>20</v>
      </c>
      <c r="C7" s="63">
        <v>40.7</v>
      </c>
      <c r="D7" s="64">
        <f>C7+'7.9'!D7</f>
        <v>343.7</v>
      </c>
      <c r="E7" s="58"/>
      <c r="F7" s="58"/>
      <c r="G7" s="58">
        <f t="shared" si="0"/>
        <v>343.7</v>
      </c>
      <c r="H7" s="63">
        <v>0</v>
      </c>
      <c r="I7" s="58">
        <f>H7+'7.9'!I7</f>
        <v>200.6</v>
      </c>
      <c r="J7" s="58"/>
      <c r="K7" s="58"/>
      <c r="L7" s="58">
        <f t="shared" si="1"/>
        <v>200.6</v>
      </c>
      <c r="M7" s="63">
        <v>28</v>
      </c>
      <c r="N7" s="63">
        <v>11</v>
      </c>
      <c r="O7" s="58">
        <f>N7+'7.9'!O7</f>
        <v>194</v>
      </c>
      <c r="P7" s="58"/>
      <c r="Q7" s="58"/>
      <c r="R7" s="58">
        <f t="shared" si="2"/>
        <v>194</v>
      </c>
      <c r="S7" s="63">
        <v>1</v>
      </c>
      <c r="T7" s="100"/>
      <c r="U7" s="101">
        <f t="shared" si="3"/>
        <v>52.7</v>
      </c>
      <c r="V7" s="102">
        <f>RANK(U7,$U$5:$U$25,0)</f>
        <v>9</v>
      </c>
      <c r="Y7" s="47"/>
    </row>
    <row r="8" ht="15.95" customHeight="1" spans="1:25">
      <c r="A8" s="65" t="s">
        <v>33</v>
      </c>
      <c r="B8" s="66">
        <v>15</v>
      </c>
      <c r="C8" s="63">
        <v>11</v>
      </c>
      <c r="D8" s="64">
        <f>C8+'7.9'!D8</f>
        <v>51.5</v>
      </c>
      <c r="E8" s="58"/>
      <c r="F8" s="58"/>
      <c r="G8" s="58">
        <f t="shared" si="0"/>
        <v>51.5</v>
      </c>
      <c r="H8" s="63">
        <v>0</v>
      </c>
      <c r="I8" s="58">
        <f>H8+'7.9'!I8</f>
        <v>72.8</v>
      </c>
      <c r="J8" s="58"/>
      <c r="K8" s="58"/>
      <c r="L8" s="58">
        <f t="shared" si="1"/>
        <v>72.8</v>
      </c>
      <c r="M8" s="63">
        <v>38</v>
      </c>
      <c r="N8" s="63">
        <v>42</v>
      </c>
      <c r="O8" s="58">
        <f>N8+'7.9'!O8</f>
        <v>298.6</v>
      </c>
      <c r="P8" s="58"/>
      <c r="Q8" s="58"/>
      <c r="R8" s="58">
        <f t="shared" si="2"/>
        <v>298.6</v>
      </c>
      <c r="S8" s="63">
        <v>3</v>
      </c>
      <c r="T8" s="100"/>
      <c r="U8" s="101">
        <f t="shared" si="3"/>
        <v>56</v>
      </c>
      <c r="V8" s="102">
        <f>RANK(U8,$U$5:$U$25,0)</f>
        <v>8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C9+'7.9'!D9</f>
        <v>5</v>
      </c>
      <c r="E9" s="58"/>
      <c r="F9" s="58"/>
      <c r="G9" s="58">
        <f t="shared" si="0"/>
        <v>5</v>
      </c>
      <c r="H9" s="63">
        <v>0</v>
      </c>
      <c r="I9" s="58">
        <f>H9+'7.9'!I9</f>
        <v>109.4</v>
      </c>
      <c r="J9" s="58"/>
      <c r="K9" s="58"/>
      <c r="L9" s="58">
        <f t="shared" si="1"/>
        <v>109.4</v>
      </c>
      <c r="M9" s="63">
        <v>28</v>
      </c>
      <c r="N9" s="63">
        <v>12</v>
      </c>
      <c r="O9" s="58">
        <f>N9+'7.9'!O9</f>
        <v>139</v>
      </c>
      <c r="P9" s="58"/>
      <c r="Q9" s="58"/>
      <c r="R9" s="58">
        <f t="shared" si="2"/>
        <v>139</v>
      </c>
      <c r="S9" s="63"/>
      <c r="T9" s="100"/>
      <c r="U9" s="101">
        <f t="shared" si="3"/>
        <v>12</v>
      </c>
      <c r="V9" s="102">
        <f>RANK(U9,$U$5:$U$25,0)</f>
        <v>21</v>
      </c>
      <c r="Y9" s="47"/>
    </row>
    <row r="10" ht="15.95" customHeight="1" spans="1:25">
      <c r="A10" s="65" t="s">
        <v>35</v>
      </c>
      <c r="B10" s="66">
        <v>15</v>
      </c>
      <c r="C10" s="63">
        <v>21</v>
      </c>
      <c r="D10" s="64">
        <f>C10+'7.9'!D10</f>
        <v>93</v>
      </c>
      <c r="E10" s="58"/>
      <c r="F10" s="58"/>
      <c r="G10" s="58">
        <f t="shared" si="0"/>
        <v>93</v>
      </c>
      <c r="H10" s="63">
        <v>0</v>
      </c>
      <c r="I10" s="58">
        <f>H10+'7.9'!I10</f>
        <v>68</v>
      </c>
      <c r="J10" s="58"/>
      <c r="K10" s="58"/>
      <c r="L10" s="58">
        <f t="shared" si="1"/>
        <v>68</v>
      </c>
      <c r="M10" s="63">
        <v>30</v>
      </c>
      <c r="N10" s="63">
        <v>12.9</v>
      </c>
      <c r="O10" s="58">
        <f>N10+'7.9'!O10</f>
        <v>157.4</v>
      </c>
      <c r="P10" s="58"/>
      <c r="Q10" s="58"/>
      <c r="R10" s="58">
        <f t="shared" si="2"/>
        <v>157.4</v>
      </c>
      <c r="S10" s="63">
        <v>3</v>
      </c>
      <c r="T10" s="100"/>
      <c r="U10" s="101">
        <f t="shared" si="3"/>
        <v>36.9</v>
      </c>
      <c r="V10" s="102">
        <f>RANK(U10,$U$5:$U$25,0)</f>
        <v>14</v>
      </c>
      <c r="Y10" s="47"/>
    </row>
    <row r="11" ht="15.95" customHeight="1" spans="1:25">
      <c r="A11" s="65" t="s">
        <v>36</v>
      </c>
      <c r="B11" s="66">
        <v>20</v>
      </c>
      <c r="C11" s="63">
        <v>18</v>
      </c>
      <c r="D11" s="64">
        <f>C11+'7.9'!D11</f>
        <v>115.43</v>
      </c>
      <c r="E11" s="58"/>
      <c r="F11" s="58"/>
      <c r="G11" s="58">
        <f t="shared" si="0"/>
        <v>115.43</v>
      </c>
      <c r="H11" s="63">
        <v>5</v>
      </c>
      <c r="I11" s="58">
        <f>H11+'7.9'!I11</f>
        <v>81.18</v>
      </c>
      <c r="J11" s="58"/>
      <c r="K11" s="58"/>
      <c r="L11" s="58">
        <f t="shared" si="1"/>
        <v>81.18</v>
      </c>
      <c r="M11" s="63">
        <v>38</v>
      </c>
      <c r="N11" s="63">
        <v>70</v>
      </c>
      <c r="O11" s="58">
        <f>N11+'7.9'!O11</f>
        <v>260</v>
      </c>
      <c r="P11" s="58"/>
      <c r="Q11" s="58"/>
      <c r="R11" s="58">
        <f t="shared" si="2"/>
        <v>260</v>
      </c>
      <c r="S11" s="63">
        <v>3</v>
      </c>
      <c r="T11" s="100"/>
      <c r="U11" s="101">
        <f t="shared" si="3"/>
        <v>96</v>
      </c>
      <c r="V11" s="102">
        <f>RANK(U11,$U$5:$U$25,0)</f>
        <v>3</v>
      </c>
      <c r="Y11" s="47"/>
    </row>
    <row r="12" ht="15.95" customHeight="1" spans="1:25">
      <c r="A12" s="65" t="s">
        <v>37</v>
      </c>
      <c r="B12" s="66">
        <v>20</v>
      </c>
      <c r="C12" s="63">
        <v>18</v>
      </c>
      <c r="D12" s="64">
        <f>C12+'7.9'!D12</f>
        <v>107.2</v>
      </c>
      <c r="E12" s="58"/>
      <c r="F12" s="58"/>
      <c r="G12" s="58">
        <f t="shared" si="0"/>
        <v>107.2</v>
      </c>
      <c r="H12" s="63">
        <v>27</v>
      </c>
      <c r="I12" s="58">
        <f>H12+'7.9'!I12</f>
        <v>138</v>
      </c>
      <c r="J12" s="58"/>
      <c r="K12" s="58"/>
      <c r="L12" s="58">
        <f t="shared" si="1"/>
        <v>138</v>
      </c>
      <c r="M12" s="63">
        <v>38</v>
      </c>
      <c r="N12" s="63">
        <v>103</v>
      </c>
      <c r="O12" s="58">
        <f>N12+'7.9'!O12</f>
        <v>325</v>
      </c>
      <c r="P12" s="58"/>
      <c r="Q12" s="58"/>
      <c r="R12" s="58">
        <f t="shared" si="2"/>
        <v>325</v>
      </c>
      <c r="S12" s="63">
        <v>9</v>
      </c>
      <c r="T12" s="100"/>
      <c r="U12" s="101">
        <f t="shared" si="3"/>
        <v>157</v>
      </c>
      <c r="V12" s="102">
        <f>RANK(U12,$U$5:$U$25,0)</f>
        <v>1</v>
      </c>
      <c r="Y12" s="47"/>
    </row>
    <row r="13" ht="15.95" customHeight="1" spans="1:25">
      <c r="A13" s="65" t="s">
        <v>38</v>
      </c>
      <c r="B13" s="66">
        <v>20</v>
      </c>
      <c r="C13" s="63">
        <v>5</v>
      </c>
      <c r="D13" s="64">
        <f>C13+'7.9'!D13</f>
        <v>64.3</v>
      </c>
      <c r="E13" s="58"/>
      <c r="F13" s="58"/>
      <c r="G13" s="58">
        <f t="shared" si="0"/>
        <v>64.3</v>
      </c>
      <c r="H13" s="63">
        <v>38</v>
      </c>
      <c r="I13" s="58">
        <f>H13+'7.9'!I13</f>
        <v>109.2</v>
      </c>
      <c r="J13" s="58"/>
      <c r="K13" s="58"/>
      <c r="L13" s="58">
        <f t="shared" si="1"/>
        <v>109.2</v>
      </c>
      <c r="M13" s="63">
        <v>38</v>
      </c>
      <c r="N13" s="63">
        <v>14.4</v>
      </c>
      <c r="O13" s="58">
        <f>N13+'7.9'!O13</f>
        <v>129.2</v>
      </c>
      <c r="P13" s="58"/>
      <c r="Q13" s="58"/>
      <c r="R13" s="58">
        <f t="shared" si="2"/>
        <v>129.2</v>
      </c>
      <c r="S13" s="63"/>
      <c r="T13" s="100"/>
      <c r="U13" s="101">
        <f t="shared" si="3"/>
        <v>57.4</v>
      </c>
      <c r="V13" s="102">
        <f>RANK(U13,$U$5:$U$25,0)</f>
        <v>7</v>
      </c>
      <c r="Y13" s="47"/>
    </row>
    <row r="14" ht="15.95" customHeight="1" spans="1:25">
      <c r="A14" s="65" t="s">
        <v>39</v>
      </c>
      <c r="B14" s="66">
        <v>15</v>
      </c>
      <c r="C14" s="63">
        <v>6</v>
      </c>
      <c r="D14" s="64">
        <f>C14+'7.9'!D14</f>
        <v>69</v>
      </c>
      <c r="E14" s="58"/>
      <c r="F14" s="58"/>
      <c r="G14" s="58">
        <f t="shared" si="0"/>
        <v>69</v>
      </c>
      <c r="H14" s="63">
        <v>12.7</v>
      </c>
      <c r="I14" s="58">
        <f>H14+'7.9'!I14</f>
        <v>228</v>
      </c>
      <c r="J14" s="58"/>
      <c r="K14" s="58"/>
      <c r="L14" s="58">
        <f t="shared" si="1"/>
        <v>228</v>
      </c>
      <c r="M14" s="63">
        <v>38</v>
      </c>
      <c r="N14" s="63">
        <v>25</v>
      </c>
      <c r="O14" s="58">
        <f>N14+'7.9'!O14</f>
        <v>222.7</v>
      </c>
      <c r="P14" s="58"/>
      <c r="Q14" s="58"/>
      <c r="R14" s="58">
        <f t="shared" si="2"/>
        <v>222.7</v>
      </c>
      <c r="S14" s="63">
        <v>1</v>
      </c>
      <c r="T14" s="100"/>
      <c r="U14" s="101">
        <f t="shared" si="3"/>
        <v>44.7</v>
      </c>
      <c r="V14" s="102">
        <f>RANK(U14,$U$5:$U$25,0)</f>
        <v>12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C15+'7.9'!D15</f>
        <v>38</v>
      </c>
      <c r="E15" s="58"/>
      <c r="F15" s="58"/>
      <c r="G15" s="58">
        <f t="shared" si="0"/>
        <v>38</v>
      </c>
      <c r="H15" s="63">
        <v>0</v>
      </c>
      <c r="I15" s="58">
        <f>H15+'7.9'!I15</f>
        <v>90.8</v>
      </c>
      <c r="J15" s="58"/>
      <c r="K15" s="58"/>
      <c r="L15" s="58">
        <f t="shared" si="1"/>
        <v>90.8</v>
      </c>
      <c r="M15" s="63">
        <v>30</v>
      </c>
      <c r="N15" s="63">
        <v>61</v>
      </c>
      <c r="O15" s="58">
        <f>N15+'7.9'!O15</f>
        <v>184.5</v>
      </c>
      <c r="P15" s="58"/>
      <c r="Q15" s="58"/>
      <c r="R15" s="58">
        <f t="shared" si="2"/>
        <v>184.5</v>
      </c>
      <c r="S15" s="63"/>
      <c r="T15" s="100"/>
      <c r="U15" s="101">
        <f t="shared" si="3"/>
        <v>61</v>
      </c>
      <c r="V15" s="102">
        <f>RANK(U15,$U$5:$U$25,0)</f>
        <v>6</v>
      </c>
      <c r="Y15" s="47"/>
    </row>
    <row r="16" ht="15.95" customHeight="1" spans="1:25">
      <c r="A16" s="65" t="s">
        <v>41</v>
      </c>
      <c r="B16" s="66">
        <v>15</v>
      </c>
      <c r="C16" s="63">
        <v>2</v>
      </c>
      <c r="D16" s="64">
        <f>C16+'7.9'!D16</f>
        <v>54.4</v>
      </c>
      <c r="E16" s="58"/>
      <c r="F16" s="58"/>
      <c r="G16" s="58">
        <f t="shared" si="0"/>
        <v>54.4</v>
      </c>
      <c r="H16" s="63">
        <v>20</v>
      </c>
      <c r="I16" s="58">
        <f>H16+'7.9'!I16</f>
        <v>167</v>
      </c>
      <c r="J16" s="58"/>
      <c r="K16" s="58"/>
      <c r="L16" s="58">
        <f t="shared" si="1"/>
        <v>167</v>
      </c>
      <c r="M16" s="63">
        <v>30</v>
      </c>
      <c r="N16" s="63">
        <v>24</v>
      </c>
      <c r="O16" s="58">
        <f>N16+'7.9'!O16</f>
        <v>204</v>
      </c>
      <c r="P16" s="58"/>
      <c r="Q16" s="58"/>
      <c r="R16" s="58">
        <f t="shared" si="2"/>
        <v>204</v>
      </c>
      <c r="S16" s="63">
        <v>2</v>
      </c>
      <c r="T16" s="100"/>
      <c r="U16" s="101">
        <f t="shared" si="3"/>
        <v>48</v>
      </c>
      <c r="V16" s="102">
        <f>RANK(U16,$U$5:$U$25,0)</f>
        <v>11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C17+'7.9'!D17</f>
        <v>32.1</v>
      </c>
      <c r="E17" s="58"/>
      <c r="F17" s="58"/>
      <c r="G17" s="58">
        <f t="shared" si="0"/>
        <v>32.1</v>
      </c>
      <c r="H17" s="63">
        <v>5</v>
      </c>
      <c r="I17" s="58">
        <f>H17+'7.9'!I17</f>
        <v>119.8</v>
      </c>
      <c r="J17" s="58"/>
      <c r="K17" s="58"/>
      <c r="L17" s="58">
        <f t="shared" si="1"/>
        <v>119.8</v>
      </c>
      <c r="M17" s="63">
        <v>28</v>
      </c>
      <c r="N17" s="63">
        <v>8.5</v>
      </c>
      <c r="O17" s="58">
        <f>N17+'7.9'!O17</f>
        <v>145.5</v>
      </c>
      <c r="P17" s="58"/>
      <c r="Q17" s="58"/>
      <c r="R17" s="58">
        <f t="shared" si="2"/>
        <v>145.5</v>
      </c>
      <c r="S17" s="63"/>
      <c r="T17" s="100"/>
      <c r="U17" s="101">
        <f t="shared" si="3"/>
        <v>13.5</v>
      </c>
      <c r="V17" s="102">
        <f>RANK(U17,$U$5:$U$25,0)</f>
        <v>20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C18+'7.9'!D18</f>
        <v>9</v>
      </c>
      <c r="E18" s="58"/>
      <c r="F18" s="58"/>
      <c r="G18" s="58">
        <f t="shared" si="0"/>
        <v>9</v>
      </c>
      <c r="H18" s="63">
        <v>0</v>
      </c>
      <c r="I18" s="58">
        <f>H18+'7.9'!I18</f>
        <v>31</v>
      </c>
      <c r="J18" s="58"/>
      <c r="K18" s="58"/>
      <c r="L18" s="58">
        <f t="shared" si="1"/>
        <v>31</v>
      </c>
      <c r="M18" s="63">
        <v>18</v>
      </c>
      <c r="N18" s="63">
        <v>19</v>
      </c>
      <c r="O18" s="58">
        <f>N18+'7.9'!O18</f>
        <v>228</v>
      </c>
      <c r="P18" s="58"/>
      <c r="Q18" s="58"/>
      <c r="R18" s="58">
        <f t="shared" si="2"/>
        <v>228</v>
      </c>
      <c r="S18" s="63"/>
      <c r="T18" s="100"/>
      <c r="U18" s="101">
        <f t="shared" si="3"/>
        <v>19</v>
      </c>
      <c r="V18" s="102">
        <f>RANK(U18,$U$5:$U$25,0)</f>
        <v>19</v>
      </c>
      <c r="Y18" s="47"/>
    </row>
    <row r="19" ht="15.95" customHeight="1" spans="1:25">
      <c r="A19" s="65" t="s">
        <v>44</v>
      </c>
      <c r="B19" s="66">
        <v>15</v>
      </c>
      <c r="C19" s="63">
        <v>0</v>
      </c>
      <c r="D19" s="64">
        <f>C19+'7.9'!D19</f>
        <v>82</v>
      </c>
      <c r="E19" s="58"/>
      <c r="F19" s="58"/>
      <c r="G19" s="58">
        <f t="shared" si="0"/>
        <v>82</v>
      </c>
      <c r="H19" s="63">
        <v>6</v>
      </c>
      <c r="I19" s="58">
        <f>H19+'7.9'!I19</f>
        <v>118.2</v>
      </c>
      <c r="J19" s="58"/>
      <c r="K19" s="58"/>
      <c r="L19" s="58">
        <f t="shared" si="1"/>
        <v>118.2</v>
      </c>
      <c r="M19" s="63">
        <v>28</v>
      </c>
      <c r="N19" s="63">
        <v>18</v>
      </c>
      <c r="O19" s="58">
        <f>N19+'7.9'!O19</f>
        <v>166.3</v>
      </c>
      <c r="P19" s="58"/>
      <c r="Q19" s="58"/>
      <c r="R19" s="58">
        <f t="shared" si="2"/>
        <v>166.3</v>
      </c>
      <c r="S19" s="63">
        <v>1</v>
      </c>
      <c r="T19" s="100"/>
      <c r="U19" s="101">
        <f t="shared" si="3"/>
        <v>25</v>
      </c>
      <c r="V19" s="102">
        <f>RANK(U19,$U$5:$U$25,0)</f>
        <v>16</v>
      </c>
      <c r="Y19" s="47"/>
    </row>
    <row r="20" ht="15.95" customHeight="1" spans="1:25">
      <c r="A20" s="67" t="s">
        <v>45</v>
      </c>
      <c r="B20" s="68">
        <v>15</v>
      </c>
      <c r="C20" s="63">
        <v>1</v>
      </c>
      <c r="D20" s="64">
        <f>C20+'7.9'!D20</f>
        <v>46.43</v>
      </c>
      <c r="E20" s="58"/>
      <c r="F20" s="58"/>
      <c r="G20" s="58">
        <f t="shared" si="0"/>
        <v>46.43</v>
      </c>
      <c r="H20" s="63">
        <v>28.5</v>
      </c>
      <c r="I20" s="58">
        <f>H20+'7.9'!I20</f>
        <v>99.98</v>
      </c>
      <c r="J20" s="58"/>
      <c r="K20" s="58"/>
      <c r="L20" s="58">
        <f t="shared" si="1"/>
        <v>99.98</v>
      </c>
      <c r="M20" s="63">
        <v>30</v>
      </c>
      <c r="N20" s="63">
        <v>22</v>
      </c>
      <c r="O20" s="58">
        <f>N20+'7.9'!O20</f>
        <v>93.7</v>
      </c>
      <c r="P20" s="58"/>
      <c r="Q20" s="58"/>
      <c r="R20" s="58">
        <f t="shared" si="2"/>
        <v>93.7</v>
      </c>
      <c r="S20" s="63"/>
      <c r="T20" s="100"/>
      <c r="U20" s="101">
        <f t="shared" si="3"/>
        <v>51.5</v>
      </c>
      <c r="V20" s="102">
        <f>RANK(U20,$U$5:$U$25,0)</f>
        <v>10</v>
      </c>
      <c r="Y20" s="47"/>
    </row>
    <row r="21" ht="15.95" customHeight="1" spans="1:25">
      <c r="A21" s="67" t="s">
        <v>46</v>
      </c>
      <c r="B21" s="68">
        <v>10</v>
      </c>
      <c r="C21" s="63">
        <v>7</v>
      </c>
      <c r="D21" s="64">
        <f>C21+'7.9'!D21</f>
        <v>44</v>
      </c>
      <c r="E21" s="58"/>
      <c r="F21" s="58"/>
      <c r="G21" s="58">
        <f t="shared" si="0"/>
        <v>44</v>
      </c>
      <c r="H21" s="63">
        <v>10</v>
      </c>
      <c r="I21" s="58">
        <f>H21+'7.9'!I21</f>
        <v>31</v>
      </c>
      <c r="J21" s="58"/>
      <c r="K21" s="58"/>
      <c r="L21" s="58">
        <f t="shared" si="1"/>
        <v>31</v>
      </c>
      <c r="M21" s="63">
        <v>20</v>
      </c>
      <c r="N21" s="63">
        <v>25</v>
      </c>
      <c r="O21" s="58">
        <f>N21+'7.9'!O21</f>
        <v>126</v>
      </c>
      <c r="P21" s="58"/>
      <c r="Q21" s="58"/>
      <c r="R21" s="58">
        <f t="shared" si="2"/>
        <v>126</v>
      </c>
      <c r="S21" s="63"/>
      <c r="T21" s="100"/>
      <c r="U21" s="101">
        <f t="shared" si="3"/>
        <v>42</v>
      </c>
      <c r="V21" s="102">
        <f>RANK(U21,$U$5:$U$25,0)</f>
        <v>13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C22+'7.9'!D22</f>
        <v>31.5</v>
      </c>
      <c r="E22" s="58"/>
      <c r="F22" s="58"/>
      <c r="G22" s="58">
        <f t="shared" si="0"/>
        <v>31.5</v>
      </c>
      <c r="H22" s="63">
        <v>11</v>
      </c>
      <c r="I22" s="58">
        <f>H22+'7.9'!I22</f>
        <v>97.2</v>
      </c>
      <c r="J22" s="58"/>
      <c r="K22" s="58"/>
      <c r="L22" s="58">
        <f t="shared" si="1"/>
        <v>97.2</v>
      </c>
      <c r="M22" s="63">
        <v>18</v>
      </c>
      <c r="N22" s="63">
        <v>13</v>
      </c>
      <c r="O22" s="58">
        <f>N22+'7.9'!O22</f>
        <v>118.2</v>
      </c>
      <c r="P22" s="58"/>
      <c r="Q22" s="58"/>
      <c r="R22" s="58">
        <f t="shared" si="2"/>
        <v>118.2</v>
      </c>
      <c r="S22" s="63">
        <v>1</v>
      </c>
      <c r="T22" s="100"/>
      <c r="U22" s="101">
        <f t="shared" si="3"/>
        <v>25</v>
      </c>
      <c r="V22" s="102">
        <f>RANK(U22,$U$5:$U$25,0)</f>
        <v>16</v>
      </c>
      <c r="Y22" s="47"/>
    </row>
    <row r="23" ht="15.95" customHeight="1" spans="1:25">
      <c r="A23" s="67" t="s">
        <v>48</v>
      </c>
      <c r="B23" s="68">
        <v>10</v>
      </c>
      <c r="C23" s="63">
        <v>20</v>
      </c>
      <c r="D23" s="64">
        <f>C23+'7.9'!D23</f>
        <v>63</v>
      </c>
      <c r="E23" s="58"/>
      <c r="F23" s="58"/>
      <c r="G23" s="58">
        <f t="shared" si="0"/>
        <v>63</v>
      </c>
      <c r="H23" s="63">
        <v>1</v>
      </c>
      <c r="I23" s="58">
        <f>H23+'7.9'!I23</f>
        <v>6</v>
      </c>
      <c r="J23" s="58"/>
      <c r="K23" s="58"/>
      <c r="L23" s="58">
        <f t="shared" si="1"/>
        <v>6</v>
      </c>
      <c r="M23" s="63">
        <v>30</v>
      </c>
      <c r="N23" s="63">
        <v>8</v>
      </c>
      <c r="O23" s="58">
        <f>N23+'7.9'!O23</f>
        <v>238.2</v>
      </c>
      <c r="P23" s="58"/>
      <c r="Q23" s="58"/>
      <c r="R23" s="58">
        <f t="shared" si="2"/>
        <v>238.2</v>
      </c>
      <c r="S23" s="63"/>
      <c r="T23" s="100"/>
      <c r="U23" s="101">
        <f t="shared" si="3"/>
        <v>29</v>
      </c>
      <c r="V23" s="102">
        <f>RANK(U23,$U$5:$U$25,0)</f>
        <v>15</v>
      </c>
      <c r="Y23" s="47"/>
    </row>
    <row r="24" ht="15.95" customHeight="1" spans="1:25">
      <c r="A24" s="67" t="s">
        <v>49</v>
      </c>
      <c r="B24" s="68">
        <v>10</v>
      </c>
      <c r="C24" s="63">
        <v>20</v>
      </c>
      <c r="D24" s="64">
        <f>C24+'7.9'!D24</f>
        <v>67</v>
      </c>
      <c r="E24" s="58"/>
      <c r="F24" s="58"/>
      <c r="G24" s="58">
        <f t="shared" si="0"/>
        <v>67</v>
      </c>
      <c r="H24" s="63">
        <v>0</v>
      </c>
      <c r="I24" s="58">
        <f>H24+'7.9'!I24</f>
        <v>98.7</v>
      </c>
      <c r="J24" s="58"/>
      <c r="K24" s="58"/>
      <c r="L24" s="58">
        <f t="shared" si="1"/>
        <v>98.7</v>
      </c>
      <c r="M24" s="63">
        <v>18</v>
      </c>
      <c r="N24" s="63">
        <v>3</v>
      </c>
      <c r="O24" s="58">
        <f>N24+'7.9'!O24</f>
        <v>86.27</v>
      </c>
      <c r="P24" s="58"/>
      <c r="Q24" s="58"/>
      <c r="R24" s="58">
        <f t="shared" si="2"/>
        <v>86.27</v>
      </c>
      <c r="S24" s="63">
        <v>1</v>
      </c>
      <c r="T24" s="100"/>
      <c r="U24" s="101">
        <f t="shared" si="3"/>
        <v>24</v>
      </c>
      <c r="V24" s="102">
        <f>RANK(U24,$U$5:$U$25,0)</f>
        <v>18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C25+'7.9'!D25</f>
        <v>0</v>
      </c>
      <c r="E25" s="58"/>
      <c r="F25" s="58"/>
      <c r="G25" s="58">
        <f t="shared" si="0"/>
        <v>0</v>
      </c>
      <c r="H25" s="63">
        <v>0</v>
      </c>
      <c r="I25" s="58">
        <f>H25+'7.9'!I25</f>
        <v>31</v>
      </c>
      <c r="J25" s="58"/>
      <c r="K25" s="58"/>
      <c r="L25" s="58">
        <f t="shared" si="1"/>
        <v>31</v>
      </c>
      <c r="M25" s="63">
        <v>18</v>
      </c>
      <c r="N25" s="63">
        <v>75</v>
      </c>
      <c r="O25" s="58">
        <f>N25+'7.9'!O25</f>
        <v>178</v>
      </c>
      <c r="P25" s="58"/>
      <c r="Q25" s="58"/>
      <c r="R25" s="58">
        <f t="shared" si="2"/>
        <v>178</v>
      </c>
      <c r="S25" s="63"/>
      <c r="T25" s="100"/>
      <c r="U25" s="101">
        <f t="shared" si="3"/>
        <v>75</v>
      </c>
      <c r="V25" s="102">
        <f>RANK(U25,$U$5:$U$25,0)</f>
        <v>4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211.5</v>
      </c>
      <c r="D27" s="78">
        <f t="shared" si="4"/>
        <v>1597.86</v>
      </c>
      <c r="E27" s="78">
        <f t="shared" si="4"/>
        <v>0</v>
      </c>
      <c r="F27" s="78"/>
      <c r="G27" s="78">
        <f t="shared" si="4"/>
        <v>1597.86</v>
      </c>
      <c r="H27" s="77">
        <f t="shared" si="4"/>
        <v>294.2</v>
      </c>
      <c r="I27" s="78">
        <f t="shared" si="4"/>
        <v>2315.16</v>
      </c>
      <c r="J27" s="78">
        <f t="shared" si="4"/>
        <v>0</v>
      </c>
      <c r="K27" s="78"/>
      <c r="L27" s="78">
        <f t="shared" ref="L27:P27" si="5">SUM(L5:L25)</f>
        <v>2315.16</v>
      </c>
      <c r="M27" s="78">
        <v>600</v>
      </c>
      <c r="N27" s="77">
        <f t="shared" si="5"/>
        <v>611.8</v>
      </c>
      <c r="O27" s="78">
        <f t="shared" si="5"/>
        <v>3829.47</v>
      </c>
      <c r="P27" s="78">
        <f t="shared" si="5"/>
        <v>0</v>
      </c>
      <c r="Q27" s="78"/>
      <c r="R27" s="78">
        <f t="shared" ref="R27:U27" si="6">SUM(R5:R25)</f>
        <v>3829.47</v>
      </c>
      <c r="S27" s="77">
        <f t="shared" si="6"/>
        <v>26</v>
      </c>
      <c r="T27" s="106">
        <f t="shared" si="6"/>
        <v>0</v>
      </c>
      <c r="U27" s="107">
        <f t="shared" si="6"/>
        <v>1143.5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7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10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6" operator="equal">
      <formula>0</formula>
    </cfRule>
    <cfRule type="top10" dxfId="3" priority="5" rank="3"/>
  </conditionalFormatting>
  <conditionalFormatting sqref="H5:H25">
    <cfRule type="cellIs" dxfId="1" priority="4" operator="equal">
      <formula>0</formula>
    </cfRule>
    <cfRule type="top10" dxfId="3" priority="3" rank="3"/>
  </conditionalFormatting>
  <conditionalFormatting sqref="N5:N25">
    <cfRule type="cellIs" dxfId="1" priority="2" operator="equal">
      <formula>0</formula>
    </cfRule>
    <cfRule type="top10" dxfId="3" priority="1" rank="3"/>
  </conditionalFormatting>
  <conditionalFormatting sqref="U5:U25">
    <cfRule type="cellIs" dxfId="0" priority="10" operator="equal">
      <formula>0</formula>
    </cfRule>
  </conditionalFormatting>
  <conditionalFormatting sqref="V5:V25">
    <cfRule type="cellIs" dxfId="0" priority="12" operator="equal">
      <formula>0</formula>
    </cfRule>
    <cfRule type="top10" dxfId="2" priority="9" bottom="1" rank="3"/>
  </conditionalFormatting>
  <conditionalFormatting sqref="O5:Q25">
    <cfRule type="cellIs" dxfId="1" priority="11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A1" sqref="A1:V28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0</v>
      </c>
      <c r="D5" s="64">
        <f>C5+'10'!D5</f>
        <v>77</v>
      </c>
      <c r="E5" s="58"/>
      <c r="F5" s="58"/>
      <c r="G5" s="58">
        <f t="shared" ref="G5:G25" si="0">E5+D5+F5</f>
        <v>77</v>
      </c>
      <c r="H5" s="63">
        <v>0</v>
      </c>
      <c r="I5" s="58">
        <f>H5+'10'!I5</f>
        <v>153.3</v>
      </c>
      <c r="J5" s="58"/>
      <c r="K5" s="58"/>
      <c r="L5" s="58">
        <f t="shared" ref="L5:L25" si="1">J5+I5+K5</f>
        <v>153.3</v>
      </c>
      <c r="M5" s="63">
        <v>28</v>
      </c>
      <c r="N5" s="63">
        <v>10</v>
      </c>
      <c r="O5" s="58">
        <f>N5+'10'!O5</f>
        <v>142</v>
      </c>
      <c r="P5" s="58"/>
      <c r="Q5" s="58"/>
      <c r="R5" s="58">
        <f t="shared" ref="R5:R25" si="2">P5+O5+Q5</f>
        <v>142</v>
      </c>
      <c r="S5" s="63"/>
      <c r="T5" s="100"/>
      <c r="U5" s="101">
        <f t="shared" ref="U5:U25" si="3">C5+H5+N5+S5</f>
        <v>10</v>
      </c>
      <c r="V5" s="102">
        <f>RANK(U5,$U$5:$U$25,0)</f>
        <v>8</v>
      </c>
      <c r="Y5" s="47"/>
    </row>
    <row r="6" ht="15.95" customHeight="1" spans="1:25">
      <c r="A6" s="65" t="s">
        <v>31</v>
      </c>
      <c r="B6" s="66">
        <v>20</v>
      </c>
      <c r="C6" s="112">
        <v>8</v>
      </c>
      <c r="D6" s="64">
        <f>C6+'10'!D6</f>
        <v>212.3</v>
      </c>
      <c r="E6" s="58"/>
      <c r="F6" s="58"/>
      <c r="G6" s="58">
        <f t="shared" si="0"/>
        <v>212.3</v>
      </c>
      <c r="H6" s="63">
        <v>0</v>
      </c>
      <c r="I6" s="58">
        <f>H6+'10'!I6</f>
        <v>264</v>
      </c>
      <c r="J6" s="58"/>
      <c r="K6" s="58"/>
      <c r="L6" s="58">
        <f t="shared" si="1"/>
        <v>264</v>
      </c>
      <c r="M6" s="63">
        <v>28</v>
      </c>
      <c r="N6" s="63">
        <v>7</v>
      </c>
      <c r="O6" s="58">
        <f>N6+'10'!O6</f>
        <v>209.9</v>
      </c>
      <c r="P6" s="58"/>
      <c r="Q6" s="58"/>
      <c r="R6" s="58">
        <f t="shared" si="2"/>
        <v>209.9</v>
      </c>
      <c r="S6" s="63"/>
      <c r="T6" s="100"/>
      <c r="U6" s="101">
        <f t="shared" si="3"/>
        <v>15</v>
      </c>
      <c r="V6" s="102">
        <f>RANK(U6,$U$5:$U$25,0)</f>
        <v>5</v>
      </c>
      <c r="Y6" s="47"/>
    </row>
    <row r="7" ht="15.95" customHeight="1" spans="1:25">
      <c r="A7" s="65" t="s">
        <v>32</v>
      </c>
      <c r="B7" s="66">
        <v>20</v>
      </c>
      <c r="C7" s="63">
        <v>0</v>
      </c>
      <c r="D7" s="64">
        <f>C7+'10'!D7</f>
        <v>343.7</v>
      </c>
      <c r="E7" s="58"/>
      <c r="F7" s="58"/>
      <c r="G7" s="58">
        <f t="shared" si="0"/>
        <v>343.7</v>
      </c>
      <c r="H7" s="63">
        <v>0</v>
      </c>
      <c r="I7" s="58">
        <f>H7+'10'!I7</f>
        <v>200.6</v>
      </c>
      <c r="J7" s="58"/>
      <c r="K7" s="58"/>
      <c r="L7" s="58">
        <f t="shared" si="1"/>
        <v>200.6</v>
      </c>
      <c r="M7" s="63">
        <v>28</v>
      </c>
      <c r="N7" s="63">
        <v>10</v>
      </c>
      <c r="O7" s="58">
        <f>N7+'10'!O7</f>
        <v>204</v>
      </c>
      <c r="P7" s="58"/>
      <c r="Q7" s="58"/>
      <c r="R7" s="58">
        <f t="shared" si="2"/>
        <v>204</v>
      </c>
      <c r="S7" s="63"/>
      <c r="T7" s="100"/>
      <c r="U7" s="101">
        <f t="shared" si="3"/>
        <v>10</v>
      </c>
      <c r="V7" s="102">
        <f>RANK(U7,$U$5:$U$25,0)</f>
        <v>8</v>
      </c>
      <c r="Y7" s="47"/>
    </row>
    <row r="8" ht="15.95" customHeight="1" spans="1:25">
      <c r="A8" s="65" t="s">
        <v>33</v>
      </c>
      <c r="B8" s="66">
        <v>15</v>
      </c>
      <c r="C8" s="63">
        <v>5</v>
      </c>
      <c r="D8" s="64">
        <f>C8+'10'!D8</f>
        <v>56.5</v>
      </c>
      <c r="E8" s="58"/>
      <c r="F8" s="58"/>
      <c r="G8" s="58">
        <f t="shared" si="0"/>
        <v>56.5</v>
      </c>
      <c r="H8" s="63">
        <v>0</v>
      </c>
      <c r="I8" s="58">
        <f>H8+'10'!I8</f>
        <v>72.8</v>
      </c>
      <c r="J8" s="58"/>
      <c r="K8" s="58"/>
      <c r="L8" s="58">
        <f t="shared" si="1"/>
        <v>72.8</v>
      </c>
      <c r="M8" s="63">
        <v>38</v>
      </c>
      <c r="N8" s="63">
        <v>5</v>
      </c>
      <c r="O8" s="58">
        <f>N8+'10'!O8</f>
        <v>303.6</v>
      </c>
      <c r="P8" s="58"/>
      <c r="Q8" s="58"/>
      <c r="R8" s="58">
        <f t="shared" si="2"/>
        <v>303.6</v>
      </c>
      <c r="S8" s="63"/>
      <c r="T8" s="100"/>
      <c r="U8" s="101">
        <f t="shared" si="3"/>
        <v>10</v>
      </c>
      <c r="V8" s="102">
        <f>RANK(U8,$U$5:$U$25,0)</f>
        <v>8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C9+'10'!D9</f>
        <v>5</v>
      </c>
      <c r="E9" s="58"/>
      <c r="F9" s="58"/>
      <c r="G9" s="58">
        <f t="shared" si="0"/>
        <v>5</v>
      </c>
      <c r="H9" s="63">
        <v>0</v>
      </c>
      <c r="I9" s="58">
        <f>H9+'10'!I9</f>
        <v>109.4</v>
      </c>
      <c r="J9" s="58"/>
      <c r="K9" s="58"/>
      <c r="L9" s="58">
        <f t="shared" si="1"/>
        <v>109.4</v>
      </c>
      <c r="M9" s="63">
        <v>28</v>
      </c>
      <c r="N9" s="63">
        <v>2</v>
      </c>
      <c r="O9" s="58">
        <f>N9+'10'!O9</f>
        <v>141</v>
      </c>
      <c r="P9" s="58"/>
      <c r="Q9" s="58"/>
      <c r="R9" s="58">
        <f t="shared" si="2"/>
        <v>141</v>
      </c>
      <c r="S9" s="63"/>
      <c r="T9" s="100"/>
      <c r="U9" s="101">
        <f t="shared" si="3"/>
        <v>2</v>
      </c>
      <c r="V9" s="102">
        <f>RANK(U9,$U$5:$U$25,0)</f>
        <v>17</v>
      </c>
      <c r="Y9" s="47"/>
    </row>
    <row r="10" ht="15.95" customHeight="1" spans="1:25">
      <c r="A10" s="65" t="s">
        <v>35</v>
      </c>
      <c r="B10" s="66">
        <v>15</v>
      </c>
      <c r="C10" s="112">
        <v>7</v>
      </c>
      <c r="D10" s="64">
        <f>C10+'10'!D10</f>
        <v>100</v>
      </c>
      <c r="E10" s="58"/>
      <c r="F10" s="58"/>
      <c r="G10" s="58">
        <f t="shared" si="0"/>
        <v>100</v>
      </c>
      <c r="H10" s="63">
        <v>0</v>
      </c>
      <c r="I10" s="58">
        <f>H10+'10'!I10</f>
        <v>68</v>
      </c>
      <c r="J10" s="58"/>
      <c r="K10" s="58"/>
      <c r="L10" s="58">
        <f t="shared" si="1"/>
        <v>68</v>
      </c>
      <c r="M10" s="63">
        <v>30</v>
      </c>
      <c r="N10" s="63">
        <v>4</v>
      </c>
      <c r="O10" s="58">
        <f>N10+'10'!O10</f>
        <v>161.4</v>
      </c>
      <c r="P10" s="58"/>
      <c r="Q10" s="58"/>
      <c r="R10" s="58">
        <f t="shared" si="2"/>
        <v>161.4</v>
      </c>
      <c r="S10" s="63"/>
      <c r="T10" s="100"/>
      <c r="U10" s="101">
        <f t="shared" si="3"/>
        <v>11</v>
      </c>
      <c r="V10" s="102">
        <f>RANK(U10,$U$5:$U$25,0)</f>
        <v>7</v>
      </c>
      <c r="Y10" s="47"/>
    </row>
    <row r="11" ht="15.95" customHeight="1" spans="1:25">
      <c r="A11" s="65" t="s">
        <v>36</v>
      </c>
      <c r="B11" s="66">
        <v>20</v>
      </c>
      <c r="C11" s="63">
        <v>1.1</v>
      </c>
      <c r="D11" s="64">
        <f>C11+'10'!D11</f>
        <v>116.53</v>
      </c>
      <c r="E11" s="58"/>
      <c r="F11" s="58"/>
      <c r="G11" s="58">
        <f t="shared" si="0"/>
        <v>116.53</v>
      </c>
      <c r="H11" s="63">
        <v>0</v>
      </c>
      <c r="I11" s="58">
        <f>H11+'10'!I11</f>
        <v>81.18</v>
      </c>
      <c r="J11" s="58"/>
      <c r="K11" s="58"/>
      <c r="L11" s="58">
        <f t="shared" si="1"/>
        <v>81.18</v>
      </c>
      <c r="M11" s="63">
        <v>38</v>
      </c>
      <c r="N11" s="112">
        <v>21</v>
      </c>
      <c r="O11" s="58">
        <f>N11+'10'!O11</f>
        <v>281</v>
      </c>
      <c r="P11" s="58"/>
      <c r="Q11" s="58"/>
      <c r="R11" s="58">
        <f t="shared" si="2"/>
        <v>281</v>
      </c>
      <c r="S11" s="63"/>
      <c r="T11" s="100"/>
      <c r="U11" s="101">
        <f t="shared" si="3"/>
        <v>22.1</v>
      </c>
      <c r="V11" s="102">
        <f>RANK(U11,$U$5:$U$25,0)</f>
        <v>3</v>
      </c>
      <c r="Y11" s="47"/>
    </row>
    <row r="12" ht="15.95" customHeight="1" spans="1:25">
      <c r="A12" s="65" t="s">
        <v>37</v>
      </c>
      <c r="B12" s="66">
        <v>20</v>
      </c>
      <c r="C12" s="63">
        <v>0</v>
      </c>
      <c r="D12" s="64">
        <f>C12+'10'!D12</f>
        <v>107.2</v>
      </c>
      <c r="E12" s="58"/>
      <c r="F12" s="58"/>
      <c r="G12" s="58">
        <f t="shared" si="0"/>
        <v>107.2</v>
      </c>
      <c r="H12" s="63">
        <v>0</v>
      </c>
      <c r="I12" s="58">
        <f>H12+'10'!I12</f>
        <v>138</v>
      </c>
      <c r="J12" s="58"/>
      <c r="K12" s="58"/>
      <c r="L12" s="58">
        <f t="shared" si="1"/>
        <v>138</v>
      </c>
      <c r="M12" s="63">
        <v>38</v>
      </c>
      <c r="N12" s="63">
        <v>5</v>
      </c>
      <c r="O12" s="58">
        <f>N12+'10'!O12</f>
        <v>330</v>
      </c>
      <c r="P12" s="58"/>
      <c r="Q12" s="58"/>
      <c r="R12" s="58">
        <f t="shared" si="2"/>
        <v>330</v>
      </c>
      <c r="S12" s="63"/>
      <c r="T12" s="100"/>
      <c r="U12" s="101">
        <f t="shared" si="3"/>
        <v>5</v>
      </c>
      <c r="V12" s="102">
        <f>RANK(U12,$U$5:$U$25,0)</f>
        <v>15</v>
      </c>
      <c r="Y12" s="47"/>
    </row>
    <row r="13" ht="15.95" customHeight="1" spans="1:25">
      <c r="A13" s="65" t="s">
        <v>38</v>
      </c>
      <c r="B13" s="66">
        <v>20</v>
      </c>
      <c r="C13" s="63">
        <v>0</v>
      </c>
      <c r="D13" s="64">
        <f>C13+'10'!D13</f>
        <v>64.3</v>
      </c>
      <c r="E13" s="58"/>
      <c r="F13" s="58"/>
      <c r="G13" s="58">
        <f t="shared" si="0"/>
        <v>64.3</v>
      </c>
      <c r="H13" s="63">
        <v>0</v>
      </c>
      <c r="I13" s="58">
        <f>H13+'10'!I13</f>
        <v>109.2</v>
      </c>
      <c r="J13" s="58"/>
      <c r="K13" s="58"/>
      <c r="L13" s="58">
        <f t="shared" si="1"/>
        <v>109.2</v>
      </c>
      <c r="M13" s="63">
        <v>38</v>
      </c>
      <c r="N13" s="63">
        <v>2</v>
      </c>
      <c r="O13" s="58">
        <f>N13+'10'!O13</f>
        <v>131.2</v>
      </c>
      <c r="P13" s="58"/>
      <c r="Q13" s="58"/>
      <c r="R13" s="58">
        <f t="shared" si="2"/>
        <v>131.2</v>
      </c>
      <c r="S13" s="63"/>
      <c r="T13" s="100"/>
      <c r="U13" s="101">
        <f t="shared" si="3"/>
        <v>2</v>
      </c>
      <c r="V13" s="102">
        <f>RANK(U13,$U$5:$U$25,0)</f>
        <v>17</v>
      </c>
      <c r="Y13" s="47"/>
    </row>
    <row r="14" ht="15.95" customHeight="1" spans="1:25">
      <c r="A14" s="65" t="s">
        <v>39</v>
      </c>
      <c r="B14" s="66">
        <v>15</v>
      </c>
      <c r="C14" s="63">
        <v>0</v>
      </c>
      <c r="D14" s="64">
        <f>C14+'10'!D14</f>
        <v>69</v>
      </c>
      <c r="E14" s="58"/>
      <c r="F14" s="58"/>
      <c r="G14" s="58">
        <f t="shared" si="0"/>
        <v>69</v>
      </c>
      <c r="H14" s="63">
        <v>0</v>
      </c>
      <c r="I14" s="58">
        <f>H14+'10'!I14</f>
        <v>228</v>
      </c>
      <c r="J14" s="58"/>
      <c r="K14" s="58"/>
      <c r="L14" s="58">
        <f t="shared" si="1"/>
        <v>228</v>
      </c>
      <c r="M14" s="63">
        <v>38</v>
      </c>
      <c r="N14" s="63">
        <v>12</v>
      </c>
      <c r="O14" s="58">
        <f>N14+'10'!O14</f>
        <v>234.7</v>
      </c>
      <c r="P14" s="58"/>
      <c r="Q14" s="58"/>
      <c r="R14" s="58">
        <f t="shared" si="2"/>
        <v>234.7</v>
      </c>
      <c r="S14" s="63"/>
      <c r="T14" s="100"/>
      <c r="U14" s="101">
        <f t="shared" si="3"/>
        <v>12</v>
      </c>
      <c r="V14" s="102">
        <f>RANK(U14,$U$5:$U$25,0)</f>
        <v>6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C15+'10'!D15</f>
        <v>38</v>
      </c>
      <c r="E15" s="58"/>
      <c r="F15" s="58"/>
      <c r="G15" s="58">
        <f t="shared" si="0"/>
        <v>38</v>
      </c>
      <c r="H15" s="63">
        <v>0</v>
      </c>
      <c r="I15" s="58">
        <f>H15+'10'!I15</f>
        <v>90.8</v>
      </c>
      <c r="J15" s="58"/>
      <c r="K15" s="58"/>
      <c r="L15" s="58">
        <f t="shared" si="1"/>
        <v>90.8</v>
      </c>
      <c r="M15" s="63">
        <v>30</v>
      </c>
      <c r="N15" s="63">
        <v>9.5</v>
      </c>
      <c r="O15" s="58">
        <f>N15+'10'!O15</f>
        <v>194</v>
      </c>
      <c r="P15" s="58"/>
      <c r="Q15" s="58"/>
      <c r="R15" s="58">
        <f t="shared" si="2"/>
        <v>194</v>
      </c>
      <c r="S15" s="63"/>
      <c r="T15" s="100"/>
      <c r="U15" s="101">
        <f t="shared" si="3"/>
        <v>9.5</v>
      </c>
      <c r="V15" s="102">
        <f>RANK(U15,$U$5:$U$25,0)</f>
        <v>12</v>
      </c>
      <c r="Y15" s="47"/>
    </row>
    <row r="16" ht="15.95" customHeight="1" spans="1:25">
      <c r="A16" s="65" t="s">
        <v>41</v>
      </c>
      <c r="B16" s="66">
        <v>15</v>
      </c>
      <c r="C16" s="63">
        <v>0</v>
      </c>
      <c r="D16" s="64">
        <f>C16+'10'!D16</f>
        <v>54.4</v>
      </c>
      <c r="E16" s="58"/>
      <c r="F16" s="58"/>
      <c r="G16" s="58">
        <f t="shared" si="0"/>
        <v>54.4</v>
      </c>
      <c r="H16" s="63">
        <v>0</v>
      </c>
      <c r="I16" s="58">
        <f>H16+'10'!I16</f>
        <v>167</v>
      </c>
      <c r="J16" s="58"/>
      <c r="K16" s="58"/>
      <c r="L16" s="58">
        <f t="shared" si="1"/>
        <v>167</v>
      </c>
      <c r="M16" s="63">
        <v>30</v>
      </c>
      <c r="N16" s="63">
        <v>5</v>
      </c>
      <c r="O16" s="58">
        <f>N16+'10'!O16</f>
        <v>209</v>
      </c>
      <c r="P16" s="58"/>
      <c r="Q16" s="58"/>
      <c r="R16" s="58">
        <f t="shared" si="2"/>
        <v>209</v>
      </c>
      <c r="S16" s="63"/>
      <c r="T16" s="100"/>
      <c r="U16" s="101">
        <f t="shared" si="3"/>
        <v>5</v>
      </c>
      <c r="V16" s="102">
        <f>RANK(U16,$U$5:$U$25,0)</f>
        <v>15</v>
      </c>
      <c r="Y16" s="47"/>
    </row>
    <row r="17" ht="15.95" customHeight="1" spans="1:25">
      <c r="A17" s="65" t="s">
        <v>42</v>
      </c>
      <c r="B17" s="66">
        <v>10</v>
      </c>
      <c r="C17" s="63">
        <v>1</v>
      </c>
      <c r="D17" s="64">
        <f>C17+'10'!D17</f>
        <v>33.1</v>
      </c>
      <c r="E17" s="58"/>
      <c r="F17" s="58"/>
      <c r="G17" s="58">
        <f t="shared" si="0"/>
        <v>33.1</v>
      </c>
      <c r="H17" s="63">
        <v>0</v>
      </c>
      <c r="I17" s="58">
        <f>H17+'10'!I17</f>
        <v>119.8</v>
      </c>
      <c r="J17" s="58"/>
      <c r="K17" s="58"/>
      <c r="L17" s="58">
        <f t="shared" si="1"/>
        <v>119.8</v>
      </c>
      <c r="M17" s="63">
        <v>28</v>
      </c>
      <c r="N17" s="63">
        <v>5</v>
      </c>
      <c r="O17" s="58">
        <f>N17+'10'!O17</f>
        <v>150.5</v>
      </c>
      <c r="P17" s="58"/>
      <c r="Q17" s="58"/>
      <c r="R17" s="58">
        <f t="shared" si="2"/>
        <v>150.5</v>
      </c>
      <c r="S17" s="63"/>
      <c r="T17" s="100"/>
      <c r="U17" s="101">
        <f t="shared" si="3"/>
        <v>6</v>
      </c>
      <c r="V17" s="102">
        <f>RANK(U17,$U$5:$U$25,0)</f>
        <v>14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C18+'10'!D18</f>
        <v>9</v>
      </c>
      <c r="E18" s="58"/>
      <c r="F18" s="58"/>
      <c r="G18" s="58">
        <f t="shared" si="0"/>
        <v>9</v>
      </c>
      <c r="H18" s="63">
        <v>0</v>
      </c>
      <c r="I18" s="58">
        <f>H18+'10'!I18</f>
        <v>31</v>
      </c>
      <c r="J18" s="58"/>
      <c r="K18" s="58"/>
      <c r="L18" s="58">
        <f t="shared" si="1"/>
        <v>31</v>
      </c>
      <c r="M18" s="63">
        <v>18</v>
      </c>
      <c r="N18" s="63">
        <v>0</v>
      </c>
      <c r="O18" s="58">
        <f>N18+'10'!O18</f>
        <v>228</v>
      </c>
      <c r="P18" s="58"/>
      <c r="Q18" s="58"/>
      <c r="R18" s="58">
        <f t="shared" si="2"/>
        <v>228</v>
      </c>
      <c r="S18" s="63"/>
      <c r="T18" s="100"/>
      <c r="U18" s="101">
        <f t="shared" si="3"/>
        <v>0</v>
      </c>
      <c r="V18" s="102">
        <f>RANK(U18,$U$5:$U$25,0)</f>
        <v>20</v>
      </c>
      <c r="Y18" s="47"/>
    </row>
    <row r="19" ht="15.95" customHeight="1" spans="1:25">
      <c r="A19" s="65" t="s">
        <v>44</v>
      </c>
      <c r="B19" s="66">
        <v>15</v>
      </c>
      <c r="C19" s="63">
        <v>0</v>
      </c>
      <c r="D19" s="64">
        <f>C19+'10'!D19</f>
        <v>82</v>
      </c>
      <c r="E19" s="58"/>
      <c r="F19" s="58"/>
      <c r="G19" s="58">
        <f t="shared" si="0"/>
        <v>82</v>
      </c>
      <c r="H19" s="63">
        <v>0</v>
      </c>
      <c r="I19" s="58">
        <f>H19+'10'!I19</f>
        <v>118.2</v>
      </c>
      <c r="J19" s="58"/>
      <c r="K19" s="58"/>
      <c r="L19" s="58">
        <f t="shared" si="1"/>
        <v>118.2</v>
      </c>
      <c r="M19" s="63">
        <v>28</v>
      </c>
      <c r="N19" s="63">
        <v>7.5</v>
      </c>
      <c r="O19" s="58">
        <f>N19+'10'!O19</f>
        <v>173.8</v>
      </c>
      <c r="P19" s="58"/>
      <c r="Q19" s="58"/>
      <c r="R19" s="58">
        <f t="shared" si="2"/>
        <v>173.8</v>
      </c>
      <c r="S19" s="63"/>
      <c r="T19" s="100"/>
      <c r="U19" s="101">
        <f t="shared" si="3"/>
        <v>7.5</v>
      </c>
      <c r="V19" s="102">
        <f>RANK(U19,$U$5:$U$25,0)</f>
        <v>13</v>
      </c>
      <c r="Y19" s="47"/>
    </row>
    <row r="20" ht="15.95" customHeight="1" spans="1:25">
      <c r="A20" s="67" t="s">
        <v>45</v>
      </c>
      <c r="B20" s="68">
        <v>15</v>
      </c>
      <c r="C20" s="112">
        <v>6.04</v>
      </c>
      <c r="D20" s="64">
        <f>C20+'10'!D20</f>
        <v>52.47</v>
      </c>
      <c r="E20" s="58"/>
      <c r="F20" s="58"/>
      <c r="G20" s="58">
        <f t="shared" si="0"/>
        <v>52.47</v>
      </c>
      <c r="H20" s="63">
        <v>0</v>
      </c>
      <c r="I20" s="58">
        <f>H20+'10'!I20</f>
        <v>99.98</v>
      </c>
      <c r="J20" s="58"/>
      <c r="K20" s="58"/>
      <c r="L20" s="58">
        <f t="shared" si="1"/>
        <v>99.98</v>
      </c>
      <c r="M20" s="63">
        <v>30</v>
      </c>
      <c r="N20" s="63">
        <v>3.6</v>
      </c>
      <c r="O20" s="58">
        <f>N20+'10'!O20</f>
        <v>97.3</v>
      </c>
      <c r="P20" s="58"/>
      <c r="Q20" s="58"/>
      <c r="R20" s="58">
        <f t="shared" si="2"/>
        <v>97.3</v>
      </c>
      <c r="S20" s="63"/>
      <c r="T20" s="100"/>
      <c r="U20" s="101">
        <f t="shared" si="3"/>
        <v>9.64</v>
      </c>
      <c r="V20" s="102">
        <f>RANK(U20,$U$5:$U$25,0)</f>
        <v>11</v>
      </c>
      <c r="Y20" s="47"/>
    </row>
    <row r="21" ht="15.95" customHeight="1" spans="1:25">
      <c r="A21" s="67" t="s">
        <v>46</v>
      </c>
      <c r="B21" s="68">
        <v>10</v>
      </c>
      <c r="C21" s="63">
        <v>5</v>
      </c>
      <c r="D21" s="64">
        <f>C21+'10'!D21</f>
        <v>49</v>
      </c>
      <c r="E21" s="58"/>
      <c r="F21" s="58"/>
      <c r="G21" s="58">
        <f t="shared" si="0"/>
        <v>49</v>
      </c>
      <c r="H21" s="63">
        <v>0</v>
      </c>
      <c r="I21" s="58">
        <f>H21+'10'!I21</f>
        <v>31</v>
      </c>
      <c r="J21" s="58"/>
      <c r="K21" s="58"/>
      <c r="L21" s="58">
        <f t="shared" si="1"/>
        <v>31</v>
      </c>
      <c r="M21" s="63">
        <v>20</v>
      </c>
      <c r="N21" s="112">
        <v>26</v>
      </c>
      <c r="O21" s="58">
        <f>N21+'10'!O21</f>
        <v>152</v>
      </c>
      <c r="P21" s="58"/>
      <c r="Q21" s="58"/>
      <c r="R21" s="58">
        <f t="shared" si="2"/>
        <v>152</v>
      </c>
      <c r="S21" s="63"/>
      <c r="T21" s="100"/>
      <c r="U21" s="101">
        <f t="shared" si="3"/>
        <v>31</v>
      </c>
      <c r="V21" s="102">
        <f>RANK(U21,$U$5:$U$25,0)</f>
        <v>2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C22+'10'!D22</f>
        <v>31.5</v>
      </c>
      <c r="E22" s="58"/>
      <c r="F22" s="58"/>
      <c r="G22" s="58">
        <f t="shared" si="0"/>
        <v>31.5</v>
      </c>
      <c r="H22" s="63">
        <v>0</v>
      </c>
      <c r="I22" s="58">
        <f>H22+'10'!I22</f>
        <v>97.2</v>
      </c>
      <c r="J22" s="58"/>
      <c r="K22" s="58"/>
      <c r="L22" s="58">
        <f t="shared" si="1"/>
        <v>97.2</v>
      </c>
      <c r="M22" s="63">
        <v>18</v>
      </c>
      <c r="N22" s="112">
        <v>51</v>
      </c>
      <c r="O22" s="58">
        <f>N22+'10'!O22</f>
        <v>169.2</v>
      </c>
      <c r="P22" s="58"/>
      <c r="Q22" s="58"/>
      <c r="R22" s="58">
        <f t="shared" si="2"/>
        <v>169.2</v>
      </c>
      <c r="S22" s="63"/>
      <c r="T22" s="100"/>
      <c r="U22" s="101">
        <f t="shared" si="3"/>
        <v>51</v>
      </c>
      <c r="V22" s="102">
        <f>RANK(U22,$U$5:$U$25,0)</f>
        <v>1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C23+'10'!D23</f>
        <v>63</v>
      </c>
      <c r="E23" s="58"/>
      <c r="F23" s="58"/>
      <c r="G23" s="58">
        <f t="shared" si="0"/>
        <v>63</v>
      </c>
      <c r="H23" s="63">
        <v>0</v>
      </c>
      <c r="I23" s="58">
        <f>H23+'10'!I23</f>
        <v>6</v>
      </c>
      <c r="J23" s="58"/>
      <c r="K23" s="58"/>
      <c r="L23" s="58">
        <f t="shared" si="1"/>
        <v>6</v>
      </c>
      <c r="M23" s="63">
        <v>30</v>
      </c>
      <c r="N23" s="63">
        <v>15</v>
      </c>
      <c r="O23" s="58">
        <f>N23+'10'!O23</f>
        <v>253.2</v>
      </c>
      <c r="P23" s="58"/>
      <c r="Q23" s="58"/>
      <c r="R23" s="58">
        <f t="shared" si="2"/>
        <v>253.2</v>
      </c>
      <c r="S23" s="112">
        <v>5</v>
      </c>
      <c r="T23" s="100"/>
      <c r="U23" s="101">
        <f t="shared" si="3"/>
        <v>20</v>
      </c>
      <c r="V23" s="102">
        <f>RANK(U23,$U$5:$U$25,0)</f>
        <v>4</v>
      </c>
      <c r="Y23" s="47"/>
    </row>
    <row r="24" ht="15.95" customHeight="1" spans="1:25">
      <c r="A24" s="67" t="s">
        <v>49</v>
      </c>
      <c r="B24" s="68">
        <v>10</v>
      </c>
      <c r="C24" s="63">
        <v>0</v>
      </c>
      <c r="D24" s="64">
        <f>C24+'10'!D24</f>
        <v>67</v>
      </c>
      <c r="E24" s="58"/>
      <c r="F24" s="58"/>
      <c r="G24" s="58">
        <f t="shared" si="0"/>
        <v>67</v>
      </c>
      <c r="H24" s="63">
        <v>0</v>
      </c>
      <c r="I24" s="58">
        <f>H24+'10'!I24</f>
        <v>98.7</v>
      </c>
      <c r="J24" s="58"/>
      <c r="K24" s="58"/>
      <c r="L24" s="58">
        <f t="shared" si="1"/>
        <v>98.7</v>
      </c>
      <c r="M24" s="63">
        <v>18</v>
      </c>
      <c r="N24" s="63">
        <v>0</v>
      </c>
      <c r="O24" s="58">
        <f>N24+'10'!O24</f>
        <v>86.27</v>
      </c>
      <c r="P24" s="58"/>
      <c r="Q24" s="58"/>
      <c r="R24" s="58">
        <f t="shared" si="2"/>
        <v>86.27</v>
      </c>
      <c r="S24" s="63"/>
      <c r="T24" s="100"/>
      <c r="U24" s="101">
        <f t="shared" si="3"/>
        <v>0</v>
      </c>
      <c r="V24" s="102">
        <f>RANK(U24,$U$5:$U$25,0)</f>
        <v>20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C25+'10'!D25</f>
        <v>0</v>
      </c>
      <c r="E25" s="58"/>
      <c r="F25" s="58"/>
      <c r="G25" s="58">
        <f t="shared" si="0"/>
        <v>0</v>
      </c>
      <c r="H25" s="63">
        <v>0</v>
      </c>
      <c r="I25" s="58">
        <f>H25+'10'!I25</f>
        <v>31</v>
      </c>
      <c r="J25" s="58"/>
      <c r="K25" s="58"/>
      <c r="L25" s="58">
        <f t="shared" si="1"/>
        <v>31</v>
      </c>
      <c r="M25" s="63">
        <v>18</v>
      </c>
      <c r="N25" s="63">
        <v>0</v>
      </c>
      <c r="O25" s="58">
        <f>N25+'10'!O25</f>
        <v>178</v>
      </c>
      <c r="P25" s="58"/>
      <c r="Q25" s="58"/>
      <c r="R25" s="58">
        <f t="shared" si="2"/>
        <v>178</v>
      </c>
      <c r="S25" s="112">
        <v>1</v>
      </c>
      <c r="T25" s="100"/>
      <c r="U25" s="101">
        <f t="shared" si="3"/>
        <v>1</v>
      </c>
      <c r="V25" s="102">
        <f>RANK(U25,$U$5:$U$25,0)</f>
        <v>19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33.14</v>
      </c>
      <c r="D27" s="78">
        <f t="shared" si="4"/>
        <v>1631</v>
      </c>
      <c r="E27" s="78">
        <f t="shared" si="4"/>
        <v>0</v>
      </c>
      <c r="F27" s="78"/>
      <c r="G27" s="78">
        <f t="shared" si="4"/>
        <v>1631</v>
      </c>
      <c r="H27" s="77">
        <f t="shared" si="4"/>
        <v>0</v>
      </c>
      <c r="I27" s="78">
        <f t="shared" si="4"/>
        <v>2315.16</v>
      </c>
      <c r="J27" s="78">
        <f t="shared" si="4"/>
        <v>0</v>
      </c>
      <c r="K27" s="78"/>
      <c r="L27" s="78">
        <f t="shared" ref="L27:P27" si="5">SUM(L5:L25)</f>
        <v>2315.16</v>
      </c>
      <c r="M27" s="78">
        <v>600</v>
      </c>
      <c r="N27" s="77">
        <f t="shared" si="5"/>
        <v>200.6</v>
      </c>
      <c r="O27" s="78">
        <f t="shared" si="5"/>
        <v>4030.07</v>
      </c>
      <c r="P27" s="78">
        <f t="shared" si="5"/>
        <v>0</v>
      </c>
      <c r="Q27" s="78"/>
      <c r="R27" s="78">
        <f t="shared" ref="R27:U27" si="6">SUM(R5:R25)</f>
        <v>4030.07</v>
      </c>
      <c r="S27" s="77">
        <f t="shared" si="6"/>
        <v>6</v>
      </c>
      <c r="T27" s="106">
        <f t="shared" si="6"/>
        <v>0</v>
      </c>
      <c r="U27" s="107">
        <f t="shared" si="6"/>
        <v>239.74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19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2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C5" sqref="C5:D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27.7</v>
      </c>
      <c r="D5" s="64">
        <f>C5+'11'!D5</f>
        <v>104.7</v>
      </c>
      <c r="E5" s="58"/>
      <c r="F5" s="58"/>
      <c r="G5" s="58">
        <f t="shared" ref="G5:G25" si="0">E5+D5+F5</f>
        <v>104.7</v>
      </c>
      <c r="H5" s="63">
        <v>0</v>
      </c>
      <c r="I5" s="58">
        <f>H5+'11'!I5</f>
        <v>153.3</v>
      </c>
      <c r="J5" s="58"/>
      <c r="K5" s="58"/>
      <c r="L5" s="58">
        <f t="shared" ref="L5:L25" si="1">J5+I5+K5</f>
        <v>153.3</v>
      </c>
      <c r="M5" s="63">
        <v>28</v>
      </c>
      <c r="N5" s="63">
        <v>10.6</v>
      </c>
      <c r="O5" s="58">
        <f>N5+'11'!O5</f>
        <v>152.6</v>
      </c>
      <c r="P5" s="58"/>
      <c r="Q5" s="58"/>
      <c r="R5" s="58">
        <f t="shared" ref="R5:R25" si="2">P5+O5+Q5</f>
        <v>152.6</v>
      </c>
      <c r="S5" s="63"/>
      <c r="T5" s="100"/>
      <c r="U5" s="101">
        <f t="shared" ref="U5:U25" si="3">C5+H5+N5+S5</f>
        <v>38.3</v>
      </c>
      <c r="V5" s="102">
        <f>RANK(U5,$U$5:$U$25,0)</f>
        <v>5</v>
      </c>
      <c r="Y5" s="47"/>
    </row>
    <row r="6" ht="15.95" customHeight="1" spans="1:25">
      <c r="A6" s="65" t="s">
        <v>31</v>
      </c>
      <c r="B6" s="66">
        <v>20</v>
      </c>
      <c r="C6" s="63">
        <v>25</v>
      </c>
      <c r="D6" s="64">
        <f>C6+'11'!D6</f>
        <v>237.3</v>
      </c>
      <c r="E6" s="58"/>
      <c r="F6" s="58"/>
      <c r="G6" s="58">
        <f t="shared" si="0"/>
        <v>237.3</v>
      </c>
      <c r="H6" s="63">
        <v>0</v>
      </c>
      <c r="I6" s="58">
        <f>H6+'11'!I6</f>
        <v>264</v>
      </c>
      <c r="J6" s="58"/>
      <c r="K6" s="58"/>
      <c r="L6" s="58">
        <f t="shared" si="1"/>
        <v>264</v>
      </c>
      <c r="M6" s="63">
        <v>28</v>
      </c>
      <c r="N6" s="63">
        <v>10</v>
      </c>
      <c r="O6" s="58">
        <f>N6+'11'!O6</f>
        <v>219.9</v>
      </c>
      <c r="P6" s="58"/>
      <c r="Q6" s="58"/>
      <c r="R6" s="58">
        <f t="shared" si="2"/>
        <v>219.9</v>
      </c>
      <c r="S6" s="63"/>
      <c r="T6" s="100"/>
      <c r="U6" s="101">
        <f t="shared" si="3"/>
        <v>35</v>
      </c>
      <c r="V6" s="102">
        <f>RANK(U6,$U$5:$U$25,0)</f>
        <v>7</v>
      </c>
      <c r="Y6" s="47"/>
    </row>
    <row r="7" ht="15.95" customHeight="1" spans="1:25">
      <c r="A7" s="65" t="s">
        <v>32</v>
      </c>
      <c r="B7" s="66">
        <v>20</v>
      </c>
      <c r="C7" s="63">
        <v>8</v>
      </c>
      <c r="D7" s="64">
        <f>C7+'11'!D7</f>
        <v>351.7</v>
      </c>
      <c r="E7" s="58"/>
      <c r="F7" s="58"/>
      <c r="G7" s="58">
        <f t="shared" si="0"/>
        <v>351.7</v>
      </c>
      <c r="H7" s="63">
        <v>0</v>
      </c>
      <c r="I7" s="58">
        <f>H7+'11'!I7</f>
        <v>200.6</v>
      </c>
      <c r="J7" s="58"/>
      <c r="K7" s="58"/>
      <c r="L7" s="58">
        <f t="shared" si="1"/>
        <v>200.6</v>
      </c>
      <c r="M7" s="63">
        <v>28</v>
      </c>
      <c r="N7" s="63">
        <v>16</v>
      </c>
      <c r="O7" s="58">
        <f>N7+'11'!O7</f>
        <v>220</v>
      </c>
      <c r="P7" s="58"/>
      <c r="Q7" s="58"/>
      <c r="R7" s="58">
        <f t="shared" si="2"/>
        <v>220</v>
      </c>
      <c r="S7" s="63"/>
      <c r="T7" s="100"/>
      <c r="U7" s="101">
        <f t="shared" si="3"/>
        <v>24</v>
      </c>
      <c r="V7" s="102">
        <f>RANK(U7,$U$5:$U$25,0)</f>
        <v>11</v>
      </c>
      <c r="Y7" s="47"/>
    </row>
    <row r="8" ht="15.95" customHeight="1" spans="1:25">
      <c r="A8" s="65" t="s">
        <v>33</v>
      </c>
      <c r="B8" s="66">
        <v>15</v>
      </c>
      <c r="C8" s="63">
        <v>10</v>
      </c>
      <c r="D8" s="64">
        <f>C8+'11'!D8</f>
        <v>66.5</v>
      </c>
      <c r="E8" s="58"/>
      <c r="F8" s="58"/>
      <c r="G8" s="58">
        <f t="shared" si="0"/>
        <v>66.5</v>
      </c>
      <c r="H8" s="63">
        <v>0</v>
      </c>
      <c r="I8" s="58">
        <f>H8+'11'!I8</f>
        <v>72.8</v>
      </c>
      <c r="J8" s="58"/>
      <c r="K8" s="58"/>
      <c r="L8" s="58">
        <f t="shared" si="1"/>
        <v>72.8</v>
      </c>
      <c r="M8" s="63">
        <v>38</v>
      </c>
      <c r="N8" s="63">
        <v>61</v>
      </c>
      <c r="O8" s="58">
        <f>N8+'11'!O8</f>
        <v>364.6</v>
      </c>
      <c r="P8" s="58"/>
      <c r="Q8" s="58"/>
      <c r="R8" s="58">
        <f t="shared" si="2"/>
        <v>364.6</v>
      </c>
      <c r="S8" s="63"/>
      <c r="T8" s="100"/>
      <c r="U8" s="101">
        <f t="shared" si="3"/>
        <v>71</v>
      </c>
      <c r="V8" s="102">
        <f>RANK(U8,$U$5:$U$25,0)</f>
        <v>2</v>
      </c>
      <c r="Y8" s="47"/>
    </row>
    <row r="9" ht="15.95" customHeight="1" spans="1:25">
      <c r="A9" s="65" t="s">
        <v>34</v>
      </c>
      <c r="B9" s="66">
        <v>15</v>
      </c>
      <c r="C9" s="63">
        <v>0</v>
      </c>
      <c r="D9" s="64">
        <f>C9+'11'!D9</f>
        <v>5</v>
      </c>
      <c r="E9" s="58"/>
      <c r="F9" s="58"/>
      <c r="G9" s="58">
        <f t="shared" si="0"/>
        <v>5</v>
      </c>
      <c r="H9" s="63">
        <v>0</v>
      </c>
      <c r="I9" s="58">
        <f>H9+'11'!I9</f>
        <v>109.4</v>
      </c>
      <c r="J9" s="58"/>
      <c r="K9" s="58"/>
      <c r="L9" s="58">
        <f t="shared" si="1"/>
        <v>109.4</v>
      </c>
      <c r="M9" s="63">
        <v>28</v>
      </c>
      <c r="N9" s="63">
        <v>3</v>
      </c>
      <c r="O9" s="58">
        <f>N9+'11'!O9</f>
        <v>144</v>
      </c>
      <c r="P9" s="58"/>
      <c r="Q9" s="58"/>
      <c r="R9" s="58">
        <f t="shared" si="2"/>
        <v>144</v>
      </c>
      <c r="S9" s="63"/>
      <c r="T9" s="100"/>
      <c r="U9" s="101">
        <f t="shared" si="3"/>
        <v>3</v>
      </c>
      <c r="V9" s="102">
        <f>RANK(U9,$U$5:$U$25,0)</f>
        <v>20</v>
      </c>
      <c r="Y9" s="47"/>
    </row>
    <row r="10" ht="15.95" customHeight="1" spans="1:25">
      <c r="A10" s="65" t="s">
        <v>35</v>
      </c>
      <c r="B10" s="66">
        <v>15</v>
      </c>
      <c r="C10" s="63">
        <v>15</v>
      </c>
      <c r="D10" s="64">
        <f>C10+'11'!D10</f>
        <v>115</v>
      </c>
      <c r="E10" s="58"/>
      <c r="F10" s="58"/>
      <c r="G10" s="58">
        <f t="shared" si="0"/>
        <v>115</v>
      </c>
      <c r="H10" s="63">
        <v>0</v>
      </c>
      <c r="I10" s="58">
        <f>H10+'11'!I10</f>
        <v>68</v>
      </c>
      <c r="J10" s="58"/>
      <c r="K10" s="58"/>
      <c r="L10" s="58">
        <f t="shared" si="1"/>
        <v>68</v>
      </c>
      <c r="M10" s="63">
        <v>30</v>
      </c>
      <c r="N10" s="63">
        <v>16</v>
      </c>
      <c r="O10" s="58">
        <f>N10+'11'!O10</f>
        <v>177.4</v>
      </c>
      <c r="P10" s="58"/>
      <c r="Q10" s="58"/>
      <c r="R10" s="58">
        <f t="shared" si="2"/>
        <v>177.4</v>
      </c>
      <c r="S10" s="63"/>
      <c r="T10" s="100"/>
      <c r="U10" s="101">
        <f t="shared" si="3"/>
        <v>31</v>
      </c>
      <c r="V10" s="102">
        <f>RANK(U10,$U$5:$U$25,0)</f>
        <v>10</v>
      </c>
      <c r="Y10" s="47"/>
    </row>
    <row r="11" ht="15.95" customHeight="1" spans="1:25">
      <c r="A11" s="65" t="s">
        <v>36</v>
      </c>
      <c r="B11" s="66">
        <v>20</v>
      </c>
      <c r="C11" s="63">
        <v>6</v>
      </c>
      <c r="D11" s="64">
        <f>C11+'11'!D11</f>
        <v>122.53</v>
      </c>
      <c r="E11" s="58"/>
      <c r="F11" s="58"/>
      <c r="G11" s="58">
        <f t="shared" si="0"/>
        <v>122.53</v>
      </c>
      <c r="H11" s="63">
        <v>0</v>
      </c>
      <c r="I11" s="58">
        <f>H11+'11'!I11</f>
        <v>81.18</v>
      </c>
      <c r="J11" s="58"/>
      <c r="K11" s="58"/>
      <c r="L11" s="58">
        <f t="shared" si="1"/>
        <v>81.18</v>
      </c>
      <c r="M11" s="63">
        <v>38</v>
      </c>
      <c r="N11" s="63">
        <v>23</v>
      </c>
      <c r="O11" s="58">
        <f>N11+'11'!O11</f>
        <v>304</v>
      </c>
      <c r="P11" s="58"/>
      <c r="Q11" s="58"/>
      <c r="R11" s="58">
        <f t="shared" si="2"/>
        <v>304</v>
      </c>
      <c r="S11" s="63">
        <v>4</v>
      </c>
      <c r="T11" s="100"/>
      <c r="U11" s="101">
        <f t="shared" si="3"/>
        <v>33</v>
      </c>
      <c r="V11" s="102">
        <f>RANK(U11,$U$5:$U$25,0)</f>
        <v>9</v>
      </c>
      <c r="Y11" s="47"/>
    </row>
    <row r="12" ht="15.95" customHeight="1" spans="1:25">
      <c r="A12" s="65" t="s">
        <v>37</v>
      </c>
      <c r="B12" s="66">
        <v>20</v>
      </c>
      <c r="C12" s="63">
        <v>18</v>
      </c>
      <c r="D12" s="64">
        <f>C12+'11'!D12</f>
        <v>125.2</v>
      </c>
      <c r="E12" s="58"/>
      <c r="F12" s="58"/>
      <c r="G12" s="58">
        <f t="shared" si="0"/>
        <v>125.2</v>
      </c>
      <c r="H12" s="63">
        <v>0</v>
      </c>
      <c r="I12" s="58">
        <f>H12+'11'!I12</f>
        <v>138</v>
      </c>
      <c r="J12" s="58"/>
      <c r="K12" s="58"/>
      <c r="L12" s="58">
        <f t="shared" si="1"/>
        <v>138</v>
      </c>
      <c r="M12" s="63">
        <v>38</v>
      </c>
      <c r="N12" s="63">
        <v>49</v>
      </c>
      <c r="O12" s="58">
        <f>N12+'11'!O12</f>
        <v>379</v>
      </c>
      <c r="P12" s="58"/>
      <c r="Q12" s="58"/>
      <c r="R12" s="58">
        <f t="shared" si="2"/>
        <v>379</v>
      </c>
      <c r="S12" s="63">
        <v>2</v>
      </c>
      <c r="T12" s="100"/>
      <c r="U12" s="101">
        <f t="shared" si="3"/>
        <v>69</v>
      </c>
      <c r="V12" s="102">
        <f>RANK(U12,$U$5:$U$25,0)</f>
        <v>3</v>
      </c>
      <c r="Y12" s="47"/>
    </row>
    <row r="13" ht="15.95" customHeight="1" spans="1:25">
      <c r="A13" s="65" t="s">
        <v>38</v>
      </c>
      <c r="B13" s="66">
        <v>20</v>
      </c>
      <c r="C13" s="63">
        <v>0</v>
      </c>
      <c r="D13" s="64">
        <f>C13+'11'!D13</f>
        <v>64.3</v>
      </c>
      <c r="E13" s="58"/>
      <c r="F13" s="58"/>
      <c r="G13" s="58">
        <f t="shared" si="0"/>
        <v>64.3</v>
      </c>
      <c r="H13" s="63">
        <v>0</v>
      </c>
      <c r="I13" s="58">
        <f>H13+'11'!I13</f>
        <v>109.2</v>
      </c>
      <c r="J13" s="58"/>
      <c r="K13" s="58"/>
      <c r="L13" s="58">
        <f t="shared" si="1"/>
        <v>109.2</v>
      </c>
      <c r="M13" s="63">
        <v>38</v>
      </c>
      <c r="N13" s="63">
        <v>13.6</v>
      </c>
      <c r="O13" s="58">
        <f>N13+'11'!O13</f>
        <v>144.8</v>
      </c>
      <c r="P13" s="58"/>
      <c r="Q13" s="58"/>
      <c r="R13" s="58">
        <f t="shared" si="2"/>
        <v>144.8</v>
      </c>
      <c r="S13" s="63"/>
      <c r="T13" s="100"/>
      <c r="U13" s="101">
        <f t="shared" si="3"/>
        <v>13.6</v>
      </c>
      <c r="V13" s="102">
        <f>RANK(U13,$U$5:$U$25,0)</f>
        <v>15</v>
      </c>
      <c r="Y13" s="47"/>
    </row>
    <row r="14" ht="15.95" customHeight="1" spans="1:25">
      <c r="A14" s="65" t="s">
        <v>39</v>
      </c>
      <c r="B14" s="66">
        <v>15</v>
      </c>
      <c r="C14" s="63">
        <v>0</v>
      </c>
      <c r="D14" s="64">
        <f>C14+'11'!D14</f>
        <v>69</v>
      </c>
      <c r="E14" s="58"/>
      <c r="F14" s="58"/>
      <c r="G14" s="58">
        <f t="shared" si="0"/>
        <v>69</v>
      </c>
      <c r="H14" s="63">
        <v>0</v>
      </c>
      <c r="I14" s="58">
        <f>H14+'11'!I14</f>
        <v>228</v>
      </c>
      <c r="J14" s="58"/>
      <c r="K14" s="58"/>
      <c r="L14" s="58">
        <f t="shared" si="1"/>
        <v>228</v>
      </c>
      <c r="M14" s="63">
        <v>38</v>
      </c>
      <c r="N14" s="63">
        <v>19</v>
      </c>
      <c r="O14" s="58">
        <f>N14+'11'!O14</f>
        <v>253.7</v>
      </c>
      <c r="P14" s="58"/>
      <c r="Q14" s="58"/>
      <c r="R14" s="58">
        <f t="shared" si="2"/>
        <v>253.7</v>
      </c>
      <c r="S14" s="63">
        <v>1</v>
      </c>
      <c r="T14" s="100"/>
      <c r="U14" s="101">
        <f t="shared" si="3"/>
        <v>20</v>
      </c>
      <c r="V14" s="102">
        <f>RANK(U14,$U$5:$U$25,0)</f>
        <v>12</v>
      </c>
      <c r="Y14" s="47"/>
    </row>
    <row r="15" ht="15.95" customHeight="1" spans="1:25">
      <c r="A15" s="65" t="s">
        <v>40</v>
      </c>
      <c r="B15" s="66">
        <v>15</v>
      </c>
      <c r="C15" s="63">
        <v>0</v>
      </c>
      <c r="D15" s="64">
        <f>C15+'11'!D15</f>
        <v>38</v>
      </c>
      <c r="E15" s="58"/>
      <c r="F15" s="58"/>
      <c r="G15" s="58">
        <f t="shared" si="0"/>
        <v>38</v>
      </c>
      <c r="H15" s="63">
        <v>0</v>
      </c>
      <c r="I15" s="58">
        <f>H15+'11'!I15</f>
        <v>90.8</v>
      </c>
      <c r="J15" s="58"/>
      <c r="K15" s="58"/>
      <c r="L15" s="58">
        <f t="shared" si="1"/>
        <v>90.8</v>
      </c>
      <c r="M15" s="63">
        <v>30</v>
      </c>
      <c r="N15" s="63">
        <v>3</v>
      </c>
      <c r="O15" s="58">
        <f>N15+'11'!O15</f>
        <v>197</v>
      </c>
      <c r="P15" s="58"/>
      <c r="Q15" s="58"/>
      <c r="R15" s="58">
        <f t="shared" si="2"/>
        <v>197</v>
      </c>
      <c r="S15" s="63">
        <v>1</v>
      </c>
      <c r="T15" s="100"/>
      <c r="U15" s="101">
        <f t="shared" si="3"/>
        <v>4</v>
      </c>
      <c r="V15" s="102">
        <f>RANK(U15,$U$5:$U$25,0)</f>
        <v>19</v>
      </c>
      <c r="Y15" s="47"/>
    </row>
    <row r="16" ht="15.95" customHeight="1" spans="1:25">
      <c r="A16" s="65" t="s">
        <v>41</v>
      </c>
      <c r="B16" s="66">
        <v>15</v>
      </c>
      <c r="C16" s="63">
        <v>17</v>
      </c>
      <c r="D16" s="64">
        <f>C16+'11'!D16</f>
        <v>71.4</v>
      </c>
      <c r="E16" s="58"/>
      <c r="F16" s="58"/>
      <c r="G16" s="58">
        <f t="shared" si="0"/>
        <v>71.4</v>
      </c>
      <c r="H16" s="63">
        <v>0</v>
      </c>
      <c r="I16" s="58">
        <f>H16+'11'!I16</f>
        <v>167</v>
      </c>
      <c r="J16" s="58"/>
      <c r="K16" s="58"/>
      <c r="L16" s="58">
        <f t="shared" si="1"/>
        <v>167</v>
      </c>
      <c r="M16" s="63">
        <v>30</v>
      </c>
      <c r="N16" s="63">
        <v>15</v>
      </c>
      <c r="O16" s="58">
        <f>N16+'11'!O16</f>
        <v>224</v>
      </c>
      <c r="P16" s="58"/>
      <c r="Q16" s="58"/>
      <c r="R16" s="58">
        <f t="shared" si="2"/>
        <v>224</v>
      </c>
      <c r="S16" s="63">
        <v>2</v>
      </c>
      <c r="T16" s="100"/>
      <c r="U16" s="101">
        <f t="shared" si="3"/>
        <v>34</v>
      </c>
      <c r="V16" s="102">
        <f>RANK(U16,$U$5:$U$25,0)</f>
        <v>8</v>
      </c>
      <c r="Y16" s="47"/>
    </row>
    <row r="17" ht="15.95" customHeight="1" spans="1:25">
      <c r="A17" s="65" t="s">
        <v>42</v>
      </c>
      <c r="B17" s="66">
        <v>10</v>
      </c>
      <c r="C17" s="63">
        <v>3</v>
      </c>
      <c r="D17" s="64">
        <f>C17+'11'!D17</f>
        <v>36.1</v>
      </c>
      <c r="E17" s="58"/>
      <c r="F17" s="58"/>
      <c r="G17" s="58">
        <f t="shared" si="0"/>
        <v>36.1</v>
      </c>
      <c r="H17" s="63">
        <v>0</v>
      </c>
      <c r="I17" s="58">
        <f>H17+'11'!I17</f>
        <v>119.8</v>
      </c>
      <c r="J17" s="58"/>
      <c r="K17" s="58"/>
      <c r="L17" s="58">
        <f t="shared" si="1"/>
        <v>119.8</v>
      </c>
      <c r="M17" s="63">
        <v>28</v>
      </c>
      <c r="N17" s="63">
        <v>0</v>
      </c>
      <c r="O17" s="58">
        <f>N17+'11'!O17</f>
        <v>150.5</v>
      </c>
      <c r="P17" s="58"/>
      <c r="Q17" s="58"/>
      <c r="R17" s="58">
        <f t="shared" si="2"/>
        <v>150.5</v>
      </c>
      <c r="S17" s="63">
        <v>3</v>
      </c>
      <c r="T17" s="100"/>
      <c r="U17" s="101">
        <f t="shared" si="3"/>
        <v>6</v>
      </c>
      <c r="V17" s="102">
        <f>RANK(U17,$U$5:$U$25,0)</f>
        <v>18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C18+'11'!D18</f>
        <v>9</v>
      </c>
      <c r="E18" s="58"/>
      <c r="F18" s="58"/>
      <c r="G18" s="58">
        <f t="shared" si="0"/>
        <v>9</v>
      </c>
      <c r="H18" s="63">
        <v>0</v>
      </c>
      <c r="I18" s="58">
        <f>H18+'11'!I18</f>
        <v>31</v>
      </c>
      <c r="J18" s="58"/>
      <c r="K18" s="58"/>
      <c r="L18" s="58">
        <f t="shared" si="1"/>
        <v>31</v>
      </c>
      <c r="M18" s="63">
        <v>18</v>
      </c>
      <c r="N18" s="63">
        <v>16.2</v>
      </c>
      <c r="O18" s="58">
        <f>N18+'11'!O18</f>
        <v>244.2</v>
      </c>
      <c r="P18" s="58"/>
      <c r="Q18" s="58"/>
      <c r="R18" s="58">
        <f t="shared" si="2"/>
        <v>244.2</v>
      </c>
      <c r="S18" s="63"/>
      <c r="T18" s="100"/>
      <c r="U18" s="101">
        <f t="shared" si="3"/>
        <v>16.2</v>
      </c>
      <c r="V18" s="102">
        <f>RANK(U18,$U$5:$U$25,0)</f>
        <v>13</v>
      </c>
      <c r="Y18" s="47"/>
    </row>
    <row r="19" ht="15.95" customHeight="1" spans="1:25">
      <c r="A19" s="65" t="s">
        <v>44</v>
      </c>
      <c r="B19" s="66">
        <v>15</v>
      </c>
      <c r="C19" s="63">
        <v>11</v>
      </c>
      <c r="D19" s="64">
        <f>C19+'11'!D19</f>
        <v>93</v>
      </c>
      <c r="E19" s="58"/>
      <c r="F19" s="58"/>
      <c r="G19" s="58">
        <f t="shared" si="0"/>
        <v>93</v>
      </c>
      <c r="H19" s="63">
        <v>0</v>
      </c>
      <c r="I19" s="58">
        <f>H19+'11'!I19</f>
        <v>118.2</v>
      </c>
      <c r="J19" s="58"/>
      <c r="K19" s="58"/>
      <c r="L19" s="58">
        <f t="shared" si="1"/>
        <v>118.2</v>
      </c>
      <c r="M19" s="63">
        <v>28</v>
      </c>
      <c r="N19" s="63">
        <v>54</v>
      </c>
      <c r="O19" s="58">
        <f>N19+'11'!O19</f>
        <v>227.8</v>
      </c>
      <c r="P19" s="58"/>
      <c r="Q19" s="58"/>
      <c r="R19" s="58">
        <f t="shared" si="2"/>
        <v>227.8</v>
      </c>
      <c r="S19" s="63"/>
      <c r="T19" s="100"/>
      <c r="U19" s="101">
        <f t="shared" si="3"/>
        <v>65</v>
      </c>
      <c r="V19" s="102">
        <f>RANK(U19,$U$5:$U$25,0)</f>
        <v>4</v>
      </c>
      <c r="Y19" s="47"/>
    </row>
    <row r="20" ht="15.95" customHeight="1" spans="1:25">
      <c r="A20" s="67" t="s">
        <v>45</v>
      </c>
      <c r="B20" s="68">
        <v>15</v>
      </c>
      <c r="C20" s="63">
        <v>16</v>
      </c>
      <c r="D20" s="64">
        <f>C20+'11'!D20</f>
        <v>68.47</v>
      </c>
      <c r="E20" s="58"/>
      <c r="F20" s="58"/>
      <c r="G20" s="58">
        <f t="shared" si="0"/>
        <v>68.47</v>
      </c>
      <c r="H20" s="63">
        <v>0</v>
      </c>
      <c r="I20" s="58">
        <f>H20+'11'!I20</f>
        <v>99.98</v>
      </c>
      <c r="J20" s="58"/>
      <c r="K20" s="58"/>
      <c r="L20" s="58">
        <f t="shared" si="1"/>
        <v>99.98</v>
      </c>
      <c r="M20" s="63">
        <v>30</v>
      </c>
      <c r="N20" s="63">
        <v>60</v>
      </c>
      <c r="O20" s="58">
        <f>N20+'11'!O20</f>
        <v>157.3</v>
      </c>
      <c r="P20" s="58"/>
      <c r="Q20" s="58"/>
      <c r="R20" s="58">
        <f t="shared" si="2"/>
        <v>157.3</v>
      </c>
      <c r="S20" s="63"/>
      <c r="T20" s="100"/>
      <c r="U20" s="101">
        <f t="shared" si="3"/>
        <v>76</v>
      </c>
      <c r="V20" s="102">
        <f>RANK(U20,$U$5:$U$25,0)</f>
        <v>1</v>
      </c>
      <c r="Y20" s="47"/>
    </row>
    <row r="21" ht="15.95" customHeight="1" spans="1:25">
      <c r="A21" s="67" t="s">
        <v>46</v>
      </c>
      <c r="B21" s="68">
        <v>10</v>
      </c>
      <c r="C21" s="63">
        <v>3</v>
      </c>
      <c r="D21" s="64">
        <f>C21+'11'!D21</f>
        <v>52</v>
      </c>
      <c r="E21" s="58"/>
      <c r="F21" s="58"/>
      <c r="G21" s="58">
        <f t="shared" si="0"/>
        <v>52</v>
      </c>
      <c r="H21" s="63">
        <v>0</v>
      </c>
      <c r="I21" s="58">
        <f>H21+'11'!I21</f>
        <v>31</v>
      </c>
      <c r="J21" s="58"/>
      <c r="K21" s="58"/>
      <c r="L21" s="58">
        <f t="shared" si="1"/>
        <v>31</v>
      </c>
      <c r="M21" s="63">
        <v>20</v>
      </c>
      <c r="N21" s="63">
        <v>5</v>
      </c>
      <c r="O21" s="58">
        <f>N21+'11'!O21</f>
        <v>157</v>
      </c>
      <c r="P21" s="58"/>
      <c r="Q21" s="58"/>
      <c r="R21" s="58">
        <f t="shared" si="2"/>
        <v>157</v>
      </c>
      <c r="S21" s="63"/>
      <c r="T21" s="100"/>
      <c r="U21" s="101">
        <f t="shared" si="3"/>
        <v>8</v>
      </c>
      <c r="V21" s="102">
        <f>RANK(U21,$U$5:$U$25,0)</f>
        <v>17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C22+'11'!D22</f>
        <v>31.5</v>
      </c>
      <c r="E22" s="58"/>
      <c r="F22" s="58"/>
      <c r="G22" s="58">
        <f t="shared" si="0"/>
        <v>31.5</v>
      </c>
      <c r="H22" s="63">
        <v>0</v>
      </c>
      <c r="I22" s="58">
        <f>H22+'11'!I22</f>
        <v>97.2</v>
      </c>
      <c r="J22" s="58"/>
      <c r="K22" s="58"/>
      <c r="L22" s="58">
        <f t="shared" si="1"/>
        <v>97.2</v>
      </c>
      <c r="M22" s="63">
        <v>18</v>
      </c>
      <c r="N22" s="63">
        <v>12.5</v>
      </c>
      <c r="O22" s="58">
        <f>N22+'11'!O22</f>
        <v>181.7</v>
      </c>
      <c r="P22" s="58"/>
      <c r="Q22" s="58"/>
      <c r="R22" s="58">
        <f t="shared" si="2"/>
        <v>181.7</v>
      </c>
      <c r="S22" s="63"/>
      <c r="T22" s="100"/>
      <c r="U22" s="101">
        <f t="shared" si="3"/>
        <v>12.5</v>
      </c>
      <c r="V22" s="102">
        <f>RANK(U22,$U$5:$U$25,0)</f>
        <v>16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C23+'11'!D23</f>
        <v>63</v>
      </c>
      <c r="E23" s="58"/>
      <c r="F23" s="58"/>
      <c r="G23" s="58">
        <f t="shared" si="0"/>
        <v>63</v>
      </c>
      <c r="H23" s="63">
        <v>0</v>
      </c>
      <c r="I23" s="58">
        <f>H23+'11'!I23</f>
        <v>6</v>
      </c>
      <c r="J23" s="58"/>
      <c r="K23" s="58"/>
      <c r="L23" s="58">
        <f t="shared" si="1"/>
        <v>6</v>
      </c>
      <c r="M23" s="63">
        <v>30</v>
      </c>
      <c r="N23" s="63">
        <v>37</v>
      </c>
      <c r="O23" s="58">
        <f>N23+'11'!O23</f>
        <v>290.2</v>
      </c>
      <c r="P23" s="58"/>
      <c r="Q23" s="58"/>
      <c r="R23" s="58">
        <f t="shared" si="2"/>
        <v>290.2</v>
      </c>
      <c r="S23" s="63">
        <v>1</v>
      </c>
      <c r="T23" s="100"/>
      <c r="U23" s="101">
        <f t="shared" si="3"/>
        <v>38</v>
      </c>
      <c r="V23" s="102">
        <f>RANK(U23,$U$5:$U$25,0)</f>
        <v>6</v>
      </c>
      <c r="Y23" s="47"/>
    </row>
    <row r="24" ht="15.95" customHeight="1" spans="1:25">
      <c r="A24" s="67" t="s">
        <v>49</v>
      </c>
      <c r="B24" s="68">
        <v>10</v>
      </c>
      <c r="C24" s="63">
        <v>0</v>
      </c>
      <c r="D24" s="64">
        <f>C24+'11'!D24</f>
        <v>67</v>
      </c>
      <c r="E24" s="58"/>
      <c r="F24" s="58"/>
      <c r="G24" s="58">
        <f t="shared" si="0"/>
        <v>67</v>
      </c>
      <c r="H24" s="63">
        <v>0</v>
      </c>
      <c r="I24" s="58">
        <f>H24+'11'!I24</f>
        <v>98.7</v>
      </c>
      <c r="J24" s="58"/>
      <c r="K24" s="58"/>
      <c r="L24" s="58">
        <f t="shared" si="1"/>
        <v>98.7</v>
      </c>
      <c r="M24" s="63">
        <v>18</v>
      </c>
      <c r="N24" s="63">
        <v>13.7</v>
      </c>
      <c r="O24" s="58">
        <f>N24+'11'!O24</f>
        <v>99.97</v>
      </c>
      <c r="P24" s="58"/>
      <c r="Q24" s="58"/>
      <c r="R24" s="58">
        <f t="shared" si="2"/>
        <v>99.97</v>
      </c>
      <c r="S24" s="63">
        <v>2</v>
      </c>
      <c r="T24" s="100"/>
      <c r="U24" s="101">
        <f t="shared" si="3"/>
        <v>15.7</v>
      </c>
      <c r="V24" s="102">
        <f>RANK(U24,$U$5:$U$25,0)</f>
        <v>14</v>
      </c>
      <c r="Y24" s="47"/>
    </row>
    <row r="25" ht="15.95" customHeight="1" spans="1:25">
      <c r="A25" s="67" t="s">
        <v>50</v>
      </c>
      <c r="B25" s="68">
        <v>5</v>
      </c>
      <c r="C25" s="63">
        <v>0</v>
      </c>
      <c r="D25" s="64">
        <f>C25+'11'!D25</f>
        <v>0</v>
      </c>
      <c r="E25" s="58"/>
      <c r="F25" s="58"/>
      <c r="G25" s="58">
        <f t="shared" si="0"/>
        <v>0</v>
      </c>
      <c r="H25" s="63">
        <v>0</v>
      </c>
      <c r="I25" s="58">
        <f>H25+'11'!I25</f>
        <v>31</v>
      </c>
      <c r="J25" s="58"/>
      <c r="K25" s="58"/>
      <c r="L25" s="58">
        <f t="shared" si="1"/>
        <v>31</v>
      </c>
      <c r="M25" s="63">
        <v>18</v>
      </c>
      <c r="N25" s="63">
        <v>1</v>
      </c>
      <c r="O25" s="58">
        <f>N25+'11'!O25</f>
        <v>179</v>
      </c>
      <c r="P25" s="58"/>
      <c r="Q25" s="58"/>
      <c r="R25" s="58">
        <f t="shared" si="2"/>
        <v>179</v>
      </c>
      <c r="S25" s="63"/>
      <c r="T25" s="100"/>
      <c r="U25" s="101">
        <f t="shared" si="3"/>
        <v>1</v>
      </c>
      <c r="V25" s="102">
        <f>RANK(U25,$U$5:$U$25,0)</f>
        <v>21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159.7</v>
      </c>
      <c r="D27" s="78">
        <f t="shared" si="4"/>
        <v>1790.7</v>
      </c>
      <c r="E27" s="78">
        <f t="shared" si="4"/>
        <v>0</v>
      </c>
      <c r="F27" s="78"/>
      <c r="G27" s="78">
        <f t="shared" si="4"/>
        <v>1790.7</v>
      </c>
      <c r="H27" s="77">
        <f t="shared" si="4"/>
        <v>0</v>
      </c>
      <c r="I27" s="78">
        <f t="shared" si="4"/>
        <v>2315.16</v>
      </c>
      <c r="J27" s="78">
        <f t="shared" si="4"/>
        <v>0</v>
      </c>
      <c r="K27" s="78"/>
      <c r="L27" s="78">
        <f t="shared" ref="L27:P27" si="5">SUM(L5:L25)</f>
        <v>2315.16</v>
      </c>
      <c r="M27" s="78">
        <v>600</v>
      </c>
      <c r="N27" s="77">
        <f t="shared" si="5"/>
        <v>438.6</v>
      </c>
      <c r="O27" s="78">
        <f t="shared" si="5"/>
        <v>4468.67</v>
      </c>
      <c r="P27" s="78">
        <f t="shared" si="5"/>
        <v>0</v>
      </c>
      <c r="Q27" s="78"/>
      <c r="R27" s="78">
        <f t="shared" ref="R27:U27" si="6">SUM(R5:R25)</f>
        <v>4468.67</v>
      </c>
      <c r="S27" s="77">
        <f t="shared" si="6"/>
        <v>16</v>
      </c>
      <c r="T27" s="106">
        <f t="shared" si="6"/>
        <v>0</v>
      </c>
      <c r="U27" s="107">
        <f t="shared" si="6"/>
        <v>614.3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9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13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dxfId="0" priority="2" operator="equal">
      <formula>0</formula>
    </cfRule>
  </conditionalFormatting>
  <conditionalFormatting sqref="V5:V25">
    <cfRule type="cellIs" dxfId="0" priority="4" operator="equal">
      <formula>0</formula>
    </cfRule>
    <cfRule type="top10" dxfId="2" priority="1" bottom="1" rank="3"/>
  </conditionalFormatting>
  <conditionalFormatting sqref="O5:Q25">
    <cfRule type="cellIs" dxfId="1" priority="3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C52"/>
  <sheetViews>
    <sheetView workbookViewId="0">
      <selection activeCell="N5" sqref="N5:N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6" max="29" width="9" style="47"/>
    <col min="30" max="16382" width="9" style="46"/>
  </cols>
  <sheetData>
    <row r="1" ht="32.1" customHeight="1" spans="1:22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9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</row>
    <row r="4" s="44" customFormat="1" ht="15" customHeight="1" spans="1:29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  <c r="Y4" s="47"/>
      <c r="Z4" s="47"/>
      <c r="AA4" s="47"/>
      <c r="AB4" s="47"/>
      <c r="AC4" s="47"/>
    </row>
    <row r="5" ht="15.95" customHeight="1" spans="1:25">
      <c r="A5" s="61" t="s">
        <v>30</v>
      </c>
      <c r="B5" s="62">
        <v>20</v>
      </c>
      <c r="C5" s="63">
        <v>22</v>
      </c>
      <c r="D5" s="64">
        <f>C5+'12'!D5</f>
        <v>126.7</v>
      </c>
      <c r="E5" s="58"/>
      <c r="F5" s="58"/>
      <c r="G5" s="58">
        <f t="shared" ref="G5:G25" si="0">E5+D5+F5</f>
        <v>126.7</v>
      </c>
      <c r="H5" s="63">
        <v>15</v>
      </c>
      <c r="I5" s="58">
        <f>H5+'12'!I5</f>
        <v>168.3</v>
      </c>
      <c r="J5" s="58"/>
      <c r="K5" s="58"/>
      <c r="L5" s="58">
        <f t="shared" ref="L5:L25" si="1">J5+I5+K5</f>
        <v>168.3</v>
      </c>
      <c r="M5" s="63">
        <v>28</v>
      </c>
      <c r="N5" s="63">
        <v>12.5</v>
      </c>
      <c r="O5" s="58">
        <f>N5+'12'!O5</f>
        <v>165.1</v>
      </c>
      <c r="P5" s="58"/>
      <c r="Q5" s="58"/>
      <c r="R5" s="58">
        <f t="shared" ref="R5:R25" si="2">P5+O5+Q5</f>
        <v>165.1</v>
      </c>
      <c r="S5" s="63">
        <v>1</v>
      </c>
      <c r="T5" s="100"/>
      <c r="U5" s="101">
        <f t="shared" ref="U5:U25" si="3">C5+H5+N5+S5</f>
        <v>50.5</v>
      </c>
      <c r="V5" s="102">
        <f>RANK(U5,$U$5:$U$25,0)</f>
        <v>9</v>
      </c>
      <c r="Y5" s="47"/>
    </row>
    <row r="6" ht="15.95" customHeight="1" spans="1:25">
      <c r="A6" s="65" t="s">
        <v>31</v>
      </c>
      <c r="B6" s="66">
        <v>20</v>
      </c>
      <c r="C6" s="63">
        <v>14</v>
      </c>
      <c r="D6" s="64">
        <f>C6+'12'!D6</f>
        <v>251.3</v>
      </c>
      <c r="E6" s="58"/>
      <c r="F6" s="58"/>
      <c r="G6" s="58">
        <f t="shared" si="0"/>
        <v>251.3</v>
      </c>
      <c r="H6" s="63">
        <v>116</v>
      </c>
      <c r="I6" s="58">
        <f>H6+'12'!I6</f>
        <v>380</v>
      </c>
      <c r="J6" s="58"/>
      <c r="K6" s="58"/>
      <c r="L6" s="58">
        <f t="shared" si="1"/>
        <v>380</v>
      </c>
      <c r="M6" s="63">
        <v>28</v>
      </c>
      <c r="N6" s="63">
        <v>98</v>
      </c>
      <c r="O6" s="58">
        <f>N6+'12'!O6</f>
        <v>317.9</v>
      </c>
      <c r="P6" s="58"/>
      <c r="Q6" s="58"/>
      <c r="R6" s="58">
        <f t="shared" si="2"/>
        <v>317.9</v>
      </c>
      <c r="S6" s="63">
        <v>2</v>
      </c>
      <c r="T6" s="100"/>
      <c r="U6" s="101">
        <f t="shared" si="3"/>
        <v>230</v>
      </c>
      <c r="V6" s="102">
        <f>RANK(U6,$U$5:$U$25,0)</f>
        <v>1</v>
      </c>
      <c r="Y6" s="47"/>
    </row>
    <row r="7" ht="15.95" customHeight="1" spans="1:25">
      <c r="A7" s="65" t="s">
        <v>32</v>
      </c>
      <c r="B7" s="66">
        <v>20</v>
      </c>
      <c r="C7" s="63">
        <v>29</v>
      </c>
      <c r="D7" s="64">
        <f>C7+'12'!D7</f>
        <v>380.7</v>
      </c>
      <c r="E7" s="58"/>
      <c r="F7" s="58"/>
      <c r="G7" s="58">
        <f t="shared" si="0"/>
        <v>380.7</v>
      </c>
      <c r="H7" s="63">
        <v>161</v>
      </c>
      <c r="I7" s="58">
        <f>H7+'12'!I7</f>
        <v>361.6</v>
      </c>
      <c r="J7" s="58"/>
      <c r="K7" s="58"/>
      <c r="L7" s="58">
        <f t="shared" si="1"/>
        <v>361.6</v>
      </c>
      <c r="M7" s="63">
        <v>28</v>
      </c>
      <c r="N7" s="63">
        <v>13</v>
      </c>
      <c r="O7" s="58">
        <f>N7+'12'!O7</f>
        <v>233</v>
      </c>
      <c r="P7" s="58"/>
      <c r="Q7" s="58"/>
      <c r="R7" s="58">
        <f t="shared" si="2"/>
        <v>233</v>
      </c>
      <c r="S7" s="63"/>
      <c r="T7" s="100"/>
      <c r="U7" s="101">
        <f t="shared" si="3"/>
        <v>203</v>
      </c>
      <c r="V7" s="102">
        <f>RANK(U7,$U$5:$U$25,0)</f>
        <v>2</v>
      </c>
      <c r="Y7" s="47"/>
    </row>
    <row r="8" ht="15.95" customHeight="1" spans="1:25">
      <c r="A8" s="65" t="s">
        <v>33</v>
      </c>
      <c r="B8" s="66">
        <v>15</v>
      </c>
      <c r="C8" s="63">
        <v>13</v>
      </c>
      <c r="D8" s="64">
        <f>C8+'12'!D8</f>
        <v>79.5</v>
      </c>
      <c r="E8" s="58"/>
      <c r="F8" s="58"/>
      <c r="G8" s="58">
        <f t="shared" si="0"/>
        <v>79.5</v>
      </c>
      <c r="H8" s="63">
        <v>8</v>
      </c>
      <c r="I8" s="58">
        <f>H8+'12'!I8</f>
        <v>80.8</v>
      </c>
      <c r="J8" s="58"/>
      <c r="K8" s="58"/>
      <c r="L8" s="58">
        <f t="shared" si="1"/>
        <v>80.8</v>
      </c>
      <c r="M8" s="63">
        <v>38</v>
      </c>
      <c r="N8" s="63">
        <v>37</v>
      </c>
      <c r="O8" s="58">
        <f>N8+'12'!O8</f>
        <v>401.6</v>
      </c>
      <c r="P8" s="58"/>
      <c r="Q8" s="58"/>
      <c r="R8" s="58">
        <f t="shared" si="2"/>
        <v>401.6</v>
      </c>
      <c r="S8" s="63">
        <v>2</v>
      </c>
      <c r="T8" s="100"/>
      <c r="U8" s="101">
        <f t="shared" si="3"/>
        <v>60</v>
      </c>
      <c r="V8" s="102">
        <f>RANK(U8,$U$5:$U$25,0)</f>
        <v>8</v>
      </c>
      <c r="Y8" s="47"/>
    </row>
    <row r="9" ht="15.95" customHeight="1" spans="1:25">
      <c r="A9" s="65" t="s">
        <v>34</v>
      </c>
      <c r="B9" s="66">
        <v>15</v>
      </c>
      <c r="C9" s="63">
        <v>8</v>
      </c>
      <c r="D9" s="64">
        <f>C9+'12'!D9</f>
        <v>13</v>
      </c>
      <c r="E9" s="58"/>
      <c r="F9" s="58"/>
      <c r="G9" s="58">
        <f t="shared" si="0"/>
        <v>13</v>
      </c>
      <c r="H9" s="63">
        <v>0</v>
      </c>
      <c r="I9" s="58">
        <f>H9+'12'!I9</f>
        <v>109.4</v>
      </c>
      <c r="J9" s="58"/>
      <c r="K9" s="58"/>
      <c r="L9" s="58">
        <f t="shared" si="1"/>
        <v>109.4</v>
      </c>
      <c r="M9" s="63">
        <v>28</v>
      </c>
      <c r="N9" s="63">
        <v>26</v>
      </c>
      <c r="O9" s="58">
        <f>N9+'12'!O9</f>
        <v>170</v>
      </c>
      <c r="P9" s="58"/>
      <c r="Q9" s="58"/>
      <c r="R9" s="58">
        <f t="shared" si="2"/>
        <v>170</v>
      </c>
      <c r="S9" s="63"/>
      <c r="T9" s="100"/>
      <c r="U9" s="101">
        <f t="shared" si="3"/>
        <v>34</v>
      </c>
      <c r="V9" s="102">
        <f>RANK(U9,$U$5:$U$25,0)</f>
        <v>13</v>
      </c>
      <c r="Y9" s="47"/>
    </row>
    <row r="10" ht="15.95" customHeight="1" spans="1:25">
      <c r="A10" s="65" t="s">
        <v>35</v>
      </c>
      <c r="B10" s="66">
        <v>15</v>
      </c>
      <c r="C10" s="63">
        <v>16</v>
      </c>
      <c r="D10" s="64">
        <f>C10+'12'!D10</f>
        <v>131</v>
      </c>
      <c r="E10" s="58"/>
      <c r="F10" s="58"/>
      <c r="G10" s="58">
        <f t="shared" si="0"/>
        <v>131</v>
      </c>
      <c r="H10" s="63">
        <v>66</v>
      </c>
      <c r="I10" s="58">
        <f>H10+'12'!I10</f>
        <v>134</v>
      </c>
      <c r="J10" s="58"/>
      <c r="K10" s="58"/>
      <c r="L10" s="58">
        <f t="shared" si="1"/>
        <v>134</v>
      </c>
      <c r="M10" s="63">
        <v>30</v>
      </c>
      <c r="N10" s="63">
        <v>33.1</v>
      </c>
      <c r="O10" s="58">
        <f>N10+'12'!O10</f>
        <v>210.5</v>
      </c>
      <c r="P10" s="58"/>
      <c r="Q10" s="58"/>
      <c r="R10" s="58">
        <f t="shared" si="2"/>
        <v>210.5</v>
      </c>
      <c r="S10" s="63"/>
      <c r="T10" s="100"/>
      <c r="U10" s="101">
        <f t="shared" si="3"/>
        <v>115.1</v>
      </c>
      <c r="V10" s="102">
        <f>RANK(U10,$U$5:$U$25,0)</f>
        <v>6</v>
      </c>
      <c r="Y10" s="47"/>
    </row>
    <row r="11" ht="15.95" customHeight="1" spans="1:25">
      <c r="A11" s="65" t="s">
        <v>36</v>
      </c>
      <c r="B11" s="66">
        <v>20</v>
      </c>
      <c r="C11" s="63">
        <v>0</v>
      </c>
      <c r="D11" s="64">
        <f>C11+'12'!D11</f>
        <v>122.53</v>
      </c>
      <c r="E11" s="58"/>
      <c r="F11" s="58"/>
      <c r="G11" s="58">
        <f t="shared" si="0"/>
        <v>122.53</v>
      </c>
      <c r="H11" s="63">
        <v>6</v>
      </c>
      <c r="I11" s="58">
        <f>H11+'12'!I11</f>
        <v>87.18</v>
      </c>
      <c r="J11" s="58"/>
      <c r="K11" s="58"/>
      <c r="L11" s="58">
        <f t="shared" si="1"/>
        <v>87.18</v>
      </c>
      <c r="M11" s="63">
        <v>38</v>
      </c>
      <c r="N11" s="63">
        <v>21</v>
      </c>
      <c r="O11" s="58">
        <f>N11+'12'!O11</f>
        <v>325</v>
      </c>
      <c r="P11" s="58"/>
      <c r="Q11" s="58"/>
      <c r="R11" s="58">
        <f t="shared" si="2"/>
        <v>325</v>
      </c>
      <c r="S11" s="63">
        <v>2</v>
      </c>
      <c r="T11" s="100"/>
      <c r="U11" s="101">
        <f t="shared" si="3"/>
        <v>29</v>
      </c>
      <c r="V11" s="102">
        <f>RANK(U11,$U$5:$U$25,0)</f>
        <v>16</v>
      </c>
      <c r="Y11" s="47"/>
    </row>
    <row r="12" ht="15.95" customHeight="1" spans="1:25">
      <c r="A12" s="65" t="s">
        <v>37</v>
      </c>
      <c r="B12" s="66">
        <v>20</v>
      </c>
      <c r="C12" s="63">
        <v>20</v>
      </c>
      <c r="D12" s="64">
        <f>C12+'12'!D12</f>
        <v>145.2</v>
      </c>
      <c r="E12" s="58"/>
      <c r="F12" s="58"/>
      <c r="G12" s="58">
        <f t="shared" si="0"/>
        <v>145.2</v>
      </c>
      <c r="H12" s="63">
        <v>27</v>
      </c>
      <c r="I12" s="58">
        <f>H12+'12'!I12</f>
        <v>165</v>
      </c>
      <c r="J12" s="58"/>
      <c r="K12" s="58"/>
      <c r="L12" s="58">
        <f t="shared" si="1"/>
        <v>165</v>
      </c>
      <c r="M12" s="63">
        <v>38</v>
      </c>
      <c r="N12" s="63">
        <v>8</v>
      </c>
      <c r="O12" s="58">
        <f>N12+'12'!O12</f>
        <v>387</v>
      </c>
      <c r="P12" s="58"/>
      <c r="Q12" s="58"/>
      <c r="R12" s="58">
        <f t="shared" si="2"/>
        <v>387</v>
      </c>
      <c r="S12" s="63">
        <v>7</v>
      </c>
      <c r="T12" s="100"/>
      <c r="U12" s="101">
        <f t="shared" si="3"/>
        <v>62</v>
      </c>
      <c r="V12" s="102">
        <f>RANK(U12,$U$5:$U$25,0)</f>
        <v>7</v>
      </c>
      <c r="Y12" s="47"/>
    </row>
    <row r="13" ht="15.95" customHeight="1" spans="1:25">
      <c r="A13" s="65" t="s">
        <v>38</v>
      </c>
      <c r="B13" s="66">
        <v>20</v>
      </c>
      <c r="C13" s="63">
        <v>12</v>
      </c>
      <c r="D13" s="64">
        <f>C13+'12'!D13</f>
        <v>76.3</v>
      </c>
      <c r="E13" s="58"/>
      <c r="F13" s="58"/>
      <c r="G13" s="58">
        <f t="shared" si="0"/>
        <v>76.3</v>
      </c>
      <c r="H13" s="63">
        <v>84</v>
      </c>
      <c r="I13" s="58">
        <f>H13+'12'!I13</f>
        <v>193.2</v>
      </c>
      <c r="J13" s="58"/>
      <c r="K13" s="58"/>
      <c r="L13" s="58">
        <f t="shared" si="1"/>
        <v>193.2</v>
      </c>
      <c r="M13" s="63">
        <v>38</v>
      </c>
      <c r="N13" s="63">
        <v>33</v>
      </c>
      <c r="O13" s="58">
        <f>N13+'12'!O13</f>
        <v>177.8</v>
      </c>
      <c r="P13" s="58"/>
      <c r="Q13" s="58"/>
      <c r="R13" s="58">
        <f t="shared" si="2"/>
        <v>177.8</v>
      </c>
      <c r="S13" s="63"/>
      <c r="T13" s="100"/>
      <c r="U13" s="101">
        <f t="shared" si="3"/>
        <v>129</v>
      </c>
      <c r="V13" s="102">
        <f>RANK(U13,$U$5:$U$25,0)</f>
        <v>5</v>
      </c>
      <c r="Y13" s="47"/>
    </row>
    <row r="14" ht="15.95" customHeight="1" spans="1:25">
      <c r="A14" s="65" t="s">
        <v>39</v>
      </c>
      <c r="B14" s="66">
        <v>15</v>
      </c>
      <c r="C14" s="63">
        <v>77.2</v>
      </c>
      <c r="D14" s="64">
        <f>C14+'12'!D14</f>
        <v>146.2</v>
      </c>
      <c r="E14" s="58"/>
      <c r="F14" s="58"/>
      <c r="G14" s="58">
        <f t="shared" si="0"/>
        <v>146.2</v>
      </c>
      <c r="H14" s="63">
        <v>48</v>
      </c>
      <c r="I14" s="58">
        <f>H14+'12'!I14</f>
        <v>276</v>
      </c>
      <c r="J14" s="58"/>
      <c r="K14" s="58"/>
      <c r="L14" s="58">
        <f t="shared" si="1"/>
        <v>276</v>
      </c>
      <c r="M14" s="63">
        <v>38</v>
      </c>
      <c r="N14" s="63">
        <v>8</v>
      </c>
      <c r="O14" s="58">
        <f>N14+'12'!O14</f>
        <v>261.7</v>
      </c>
      <c r="P14" s="58"/>
      <c r="Q14" s="58"/>
      <c r="R14" s="58">
        <f t="shared" si="2"/>
        <v>261.7</v>
      </c>
      <c r="S14" s="63"/>
      <c r="T14" s="100"/>
      <c r="U14" s="101">
        <f t="shared" si="3"/>
        <v>133.2</v>
      </c>
      <c r="V14" s="102">
        <f>RANK(U14,$U$5:$U$25,0)</f>
        <v>4</v>
      </c>
      <c r="Y14" s="47"/>
    </row>
    <row r="15" ht="15.95" customHeight="1" spans="1:25">
      <c r="A15" s="65" t="s">
        <v>40</v>
      </c>
      <c r="B15" s="66">
        <v>15</v>
      </c>
      <c r="C15" s="63">
        <v>10</v>
      </c>
      <c r="D15" s="64">
        <f>C15+'12'!D15</f>
        <v>48</v>
      </c>
      <c r="E15" s="58"/>
      <c r="F15" s="58"/>
      <c r="G15" s="58">
        <f t="shared" si="0"/>
        <v>48</v>
      </c>
      <c r="H15" s="63">
        <v>16</v>
      </c>
      <c r="I15" s="58">
        <f>H15+'12'!I15</f>
        <v>106.8</v>
      </c>
      <c r="J15" s="58"/>
      <c r="K15" s="58"/>
      <c r="L15" s="58">
        <f t="shared" si="1"/>
        <v>106.8</v>
      </c>
      <c r="M15" s="63">
        <v>30</v>
      </c>
      <c r="N15" s="63">
        <v>10</v>
      </c>
      <c r="O15" s="58">
        <f>N15+'12'!O15</f>
        <v>207</v>
      </c>
      <c r="P15" s="58"/>
      <c r="Q15" s="58"/>
      <c r="R15" s="58">
        <f t="shared" si="2"/>
        <v>207</v>
      </c>
      <c r="S15" s="63"/>
      <c r="T15" s="100"/>
      <c r="U15" s="101">
        <f t="shared" si="3"/>
        <v>36</v>
      </c>
      <c r="V15" s="102">
        <f>RANK(U15,$U$5:$U$25,0)</f>
        <v>12</v>
      </c>
      <c r="Y15" s="47"/>
    </row>
    <row r="16" ht="15.95" customHeight="1" spans="1:25">
      <c r="A16" s="65" t="s">
        <v>41</v>
      </c>
      <c r="B16" s="66">
        <v>15</v>
      </c>
      <c r="C16" s="63">
        <v>0</v>
      </c>
      <c r="D16" s="64">
        <f>C16+'12'!D16</f>
        <v>71.4</v>
      </c>
      <c r="E16" s="58"/>
      <c r="F16" s="58"/>
      <c r="G16" s="58">
        <f t="shared" si="0"/>
        <v>71.4</v>
      </c>
      <c r="H16" s="63">
        <v>110</v>
      </c>
      <c r="I16" s="58">
        <f>H16+'12'!I16</f>
        <v>277</v>
      </c>
      <c r="J16" s="58"/>
      <c r="K16" s="58"/>
      <c r="L16" s="58">
        <f t="shared" si="1"/>
        <v>277</v>
      </c>
      <c r="M16" s="63">
        <v>30</v>
      </c>
      <c r="N16" s="63">
        <v>59</v>
      </c>
      <c r="O16" s="58">
        <f>N16+'12'!O16</f>
        <v>283</v>
      </c>
      <c r="P16" s="58"/>
      <c r="Q16" s="58"/>
      <c r="R16" s="58">
        <f t="shared" si="2"/>
        <v>283</v>
      </c>
      <c r="S16" s="63">
        <v>4</v>
      </c>
      <c r="T16" s="100"/>
      <c r="U16" s="101">
        <f t="shared" si="3"/>
        <v>173</v>
      </c>
      <c r="V16" s="102">
        <f>RANK(U16,$U$5:$U$25,0)</f>
        <v>3</v>
      </c>
      <c r="Y16" s="47"/>
    </row>
    <row r="17" ht="15.95" customHeight="1" spans="1:25">
      <c r="A17" s="65" t="s">
        <v>42</v>
      </c>
      <c r="B17" s="66">
        <v>10</v>
      </c>
      <c r="C17" s="63">
        <v>0</v>
      </c>
      <c r="D17" s="64">
        <f>C17+'12'!D17</f>
        <v>36.1</v>
      </c>
      <c r="E17" s="58"/>
      <c r="F17" s="58"/>
      <c r="G17" s="58">
        <f t="shared" si="0"/>
        <v>36.1</v>
      </c>
      <c r="H17" s="63">
        <v>7</v>
      </c>
      <c r="I17" s="58">
        <f>H17+'12'!I17</f>
        <v>126.8</v>
      </c>
      <c r="J17" s="58"/>
      <c r="K17" s="58"/>
      <c r="L17" s="58">
        <f t="shared" si="1"/>
        <v>126.8</v>
      </c>
      <c r="M17" s="63">
        <v>28</v>
      </c>
      <c r="N17" s="63">
        <v>21.6</v>
      </c>
      <c r="O17" s="58">
        <f>N17+'12'!O17</f>
        <v>172.1</v>
      </c>
      <c r="P17" s="58"/>
      <c r="Q17" s="58"/>
      <c r="R17" s="58">
        <f t="shared" si="2"/>
        <v>172.1</v>
      </c>
      <c r="S17" s="63"/>
      <c r="T17" s="100"/>
      <c r="U17" s="101">
        <f t="shared" si="3"/>
        <v>28.6</v>
      </c>
      <c r="V17" s="102">
        <f>RANK(U17,$U$5:$U$25,0)</f>
        <v>17</v>
      </c>
      <c r="Y17" s="47"/>
    </row>
    <row r="18" ht="15.95" customHeight="1" spans="1:25">
      <c r="A18" s="65" t="s">
        <v>43</v>
      </c>
      <c r="B18" s="66">
        <v>5</v>
      </c>
      <c r="C18" s="63">
        <v>0</v>
      </c>
      <c r="D18" s="64">
        <f>C18+'12'!D18</f>
        <v>9</v>
      </c>
      <c r="E18" s="58"/>
      <c r="F18" s="58"/>
      <c r="G18" s="58">
        <f t="shared" si="0"/>
        <v>9</v>
      </c>
      <c r="H18" s="63">
        <v>7</v>
      </c>
      <c r="I18" s="58">
        <f>H18+'12'!I18</f>
        <v>38</v>
      </c>
      <c r="J18" s="58"/>
      <c r="K18" s="58"/>
      <c r="L18" s="58">
        <f t="shared" si="1"/>
        <v>38</v>
      </c>
      <c r="M18" s="63">
        <v>18</v>
      </c>
      <c r="N18" s="63">
        <v>17</v>
      </c>
      <c r="O18" s="58">
        <f>N18+'12'!O18</f>
        <v>261.2</v>
      </c>
      <c r="P18" s="58"/>
      <c r="Q18" s="58"/>
      <c r="R18" s="58">
        <f t="shared" si="2"/>
        <v>261.2</v>
      </c>
      <c r="S18" s="63"/>
      <c r="T18" s="100"/>
      <c r="U18" s="101">
        <f t="shared" si="3"/>
        <v>24</v>
      </c>
      <c r="V18" s="102">
        <f>RANK(U18,$U$5:$U$25,0)</f>
        <v>19</v>
      </c>
      <c r="Y18" s="47"/>
    </row>
    <row r="19" ht="15.95" customHeight="1" spans="1:25">
      <c r="A19" s="65" t="s">
        <v>44</v>
      </c>
      <c r="B19" s="66">
        <v>15</v>
      </c>
      <c r="C19" s="63">
        <v>13</v>
      </c>
      <c r="D19" s="64">
        <f>C19+'12'!D19</f>
        <v>106</v>
      </c>
      <c r="E19" s="58"/>
      <c r="F19" s="58"/>
      <c r="G19" s="58">
        <f t="shared" si="0"/>
        <v>106</v>
      </c>
      <c r="H19" s="63">
        <v>8</v>
      </c>
      <c r="I19" s="58">
        <f>H19+'12'!I19</f>
        <v>126.2</v>
      </c>
      <c r="J19" s="58"/>
      <c r="K19" s="58"/>
      <c r="L19" s="58">
        <f t="shared" si="1"/>
        <v>126.2</v>
      </c>
      <c r="M19" s="63">
        <v>28</v>
      </c>
      <c r="N19" s="63">
        <v>3</v>
      </c>
      <c r="O19" s="58">
        <f>N19+'12'!O19</f>
        <v>230.8</v>
      </c>
      <c r="P19" s="58"/>
      <c r="Q19" s="58"/>
      <c r="R19" s="58">
        <f t="shared" si="2"/>
        <v>230.8</v>
      </c>
      <c r="S19" s="63"/>
      <c r="T19" s="100"/>
      <c r="U19" s="101">
        <f t="shared" si="3"/>
        <v>24</v>
      </c>
      <c r="V19" s="102">
        <f>RANK(U19,$U$5:$U$25,0)</f>
        <v>19</v>
      </c>
      <c r="Y19" s="47"/>
    </row>
    <row r="20" ht="15.95" customHeight="1" spans="1:25">
      <c r="A20" s="67" t="s">
        <v>45</v>
      </c>
      <c r="B20" s="68">
        <v>15</v>
      </c>
      <c r="C20" s="63">
        <v>3</v>
      </c>
      <c r="D20" s="64">
        <f>C20+'12'!D20</f>
        <v>71.47</v>
      </c>
      <c r="E20" s="58"/>
      <c r="F20" s="58"/>
      <c r="G20" s="58">
        <f t="shared" si="0"/>
        <v>71.47</v>
      </c>
      <c r="H20" s="63">
        <v>15</v>
      </c>
      <c r="I20" s="58">
        <f>H20+'12'!I20</f>
        <v>114.98</v>
      </c>
      <c r="J20" s="58"/>
      <c r="K20" s="58"/>
      <c r="L20" s="58">
        <f t="shared" si="1"/>
        <v>114.98</v>
      </c>
      <c r="M20" s="63">
        <v>30</v>
      </c>
      <c r="N20" s="63">
        <v>16</v>
      </c>
      <c r="O20" s="58">
        <f>N20+'12'!O20</f>
        <v>173.3</v>
      </c>
      <c r="P20" s="58"/>
      <c r="Q20" s="58"/>
      <c r="R20" s="58">
        <f t="shared" si="2"/>
        <v>173.3</v>
      </c>
      <c r="S20" s="63"/>
      <c r="T20" s="100"/>
      <c r="U20" s="101">
        <f t="shared" si="3"/>
        <v>34</v>
      </c>
      <c r="V20" s="102">
        <f>RANK(U20,$U$5:$U$25,0)</f>
        <v>13</v>
      </c>
      <c r="Y20" s="47"/>
    </row>
    <row r="21" ht="15.95" customHeight="1" spans="1:25">
      <c r="A21" s="67" t="s">
        <v>46</v>
      </c>
      <c r="B21" s="68">
        <v>10</v>
      </c>
      <c r="C21" s="63">
        <v>24.4</v>
      </c>
      <c r="D21" s="64">
        <f>C21+'12'!D21</f>
        <v>76.4</v>
      </c>
      <c r="E21" s="58"/>
      <c r="F21" s="58"/>
      <c r="G21" s="58">
        <f t="shared" si="0"/>
        <v>76.4</v>
      </c>
      <c r="H21" s="63">
        <v>0</v>
      </c>
      <c r="I21" s="58">
        <f>H21+'12'!I21</f>
        <v>31</v>
      </c>
      <c r="J21" s="58"/>
      <c r="K21" s="58"/>
      <c r="L21" s="58">
        <f t="shared" si="1"/>
        <v>31</v>
      </c>
      <c r="M21" s="63">
        <v>20</v>
      </c>
      <c r="N21" s="63">
        <v>13</v>
      </c>
      <c r="O21" s="58">
        <f>N21+'12'!O21</f>
        <v>170</v>
      </c>
      <c r="P21" s="58"/>
      <c r="Q21" s="58"/>
      <c r="R21" s="58">
        <f t="shared" si="2"/>
        <v>170</v>
      </c>
      <c r="S21" s="63"/>
      <c r="T21" s="100"/>
      <c r="U21" s="101">
        <f t="shared" si="3"/>
        <v>37.4</v>
      </c>
      <c r="V21" s="102">
        <f>RANK(U21,$U$5:$U$25,0)</f>
        <v>11</v>
      </c>
      <c r="Y21" s="47"/>
    </row>
    <row r="22" ht="15.95" customHeight="1" spans="1:25">
      <c r="A22" s="67" t="s">
        <v>47</v>
      </c>
      <c r="B22" s="68">
        <v>10</v>
      </c>
      <c r="C22" s="63">
        <v>0</v>
      </c>
      <c r="D22" s="64">
        <f>C22+'12'!D22</f>
        <v>31.5</v>
      </c>
      <c r="E22" s="58"/>
      <c r="F22" s="58"/>
      <c r="G22" s="58">
        <f t="shared" si="0"/>
        <v>31.5</v>
      </c>
      <c r="H22" s="63">
        <v>14</v>
      </c>
      <c r="I22" s="58">
        <f>H22+'12'!I22</f>
        <v>111.2</v>
      </c>
      <c r="J22" s="58"/>
      <c r="K22" s="58"/>
      <c r="L22" s="58">
        <f t="shared" si="1"/>
        <v>111.2</v>
      </c>
      <c r="M22" s="63">
        <v>18</v>
      </c>
      <c r="N22" s="63">
        <v>16</v>
      </c>
      <c r="O22" s="58">
        <f>N22+'12'!O22</f>
        <v>197.7</v>
      </c>
      <c r="P22" s="58"/>
      <c r="Q22" s="58"/>
      <c r="R22" s="58">
        <f t="shared" si="2"/>
        <v>197.7</v>
      </c>
      <c r="S22" s="63">
        <v>2</v>
      </c>
      <c r="T22" s="100"/>
      <c r="U22" s="101">
        <f t="shared" si="3"/>
        <v>32</v>
      </c>
      <c r="V22" s="102">
        <f>RANK(U22,$U$5:$U$25,0)</f>
        <v>15</v>
      </c>
      <c r="Y22" s="47"/>
    </row>
    <row r="23" ht="15.95" customHeight="1" spans="1:25">
      <c r="A23" s="67" t="s">
        <v>48</v>
      </c>
      <c r="B23" s="68">
        <v>10</v>
      </c>
      <c r="C23" s="63">
        <v>0</v>
      </c>
      <c r="D23" s="64">
        <f>C23+'12'!D23</f>
        <v>63</v>
      </c>
      <c r="E23" s="58"/>
      <c r="F23" s="58"/>
      <c r="G23" s="58">
        <f t="shared" si="0"/>
        <v>63</v>
      </c>
      <c r="H23" s="63">
        <v>8.7</v>
      </c>
      <c r="I23" s="58">
        <f>H23+'12'!I23</f>
        <v>14.7</v>
      </c>
      <c r="J23" s="58"/>
      <c r="K23" s="58"/>
      <c r="L23" s="58">
        <f t="shared" si="1"/>
        <v>14.7</v>
      </c>
      <c r="M23" s="63">
        <v>30</v>
      </c>
      <c r="N23" s="63">
        <v>6</v>
      </c>
      <c r="O23" s="58">
        <f>N23+'12'!O23</f>
        <v>296.2</v>
      </c>
      <c r="P23" s="58"/>
      <c r="Q23" s="58"/>
      <c r="R23" s="58">
        <f t="shared" si="2"/>
        <v>296.2</v>
      </c>
      <c r="S23" s="63">
        <v>1</v>
      </c>
      <c r="T23" s="100"/>
      <c r="U23" s="101">
        <f t="shared" si="3"/>
        <v>15.7</v>
      </c>
      <c r="V23" s="102">
        <f>RANK(U23,$U$5:$U$25,0)</f>
        <v>21</v>
      </c>
      <c r="Y23" s="47"/>
    </row>
    <row r="24" ht="15.95" customHeight="1" spans="1:25">
      <c r="A24" s="67" t="s">
        <v>49</v>
      </c>
      <c r="B24" s="68">
        <v>10</v>
      </c>
      <c r="C24" s="63">
        <v>14.5</v>
      </c>
      <c r="D24" s="64">
        <f>C24+'12'!D24</f>
        <v>81.5</v>
      </c>
      <c r="E24" s="58"/>
      <c r="F24" s="58"/>
      <c r="G24" s="58">
        <f t="shared" si="0"/>
        <v>81.5</v>
      </c>
      <c r="H24" s="63">
        <v>0</v>
      </c>
      <c r="I24" s="58">
        <f>H24+'12'!I24</f>
        <v>98.7</v>
      </c>
      <c r="J24" s="58"/>
      <c r="K24" s="58"/>
      <c r="L24" s="58">
        <f t="shared" si="1"/>
        <v>98.7</v>
      </c>
      <c r="M24" s="63">
        <v>18</v>
      </c>
      <c r="N24" s="63">
        <v>29</v>
      </c>
      <c r="O24" s="58">
        <f>N24+'12'!O24</f>
        <v>128.97</v>
      </c>
      <c r="P24" s="58"/>
      <c r="Q24" s="58"/>
      <c r="R24" s="58">
        <f t="shared" si="2"/>
        <v>128.97</v>
      </c>
      <c r="S24" s="63"/>
      <c r="T24" s="100"/>
      <c r="U24" s="101">
        <f t="shared" si="3"/>
        <v>43.5</v>
      </c>
      <c r="V24" s="102">
        <f>RANK(U24,$U$5:$U$25,0)</f>
        <v>10</v>
      </c>
      <c r="Y24" s="47"/>
    </row>
    <row r="25" ht="15.95" customHeight="1" spans="1:25">
      <c r="A25" s="67" t="s">
        <v>50</v>
      </c>
      <c r="B25" s="68">
        <v>5</v>
      </c>
      <c r="C25" s="63">
        <v>3</v>
      </c>
      <c r="D25" s="64">
        <f>C25+'12'!D25</f>
        <v>3</v>
      </c>
      <c r="E25" s="58"/>
      <c r="F25" s="58"/>
      <c r="G25" s="58">
        <f t="shared" si="0"/>
        <v>3</v>
      </c>
      <c r="H25" s="63">
        <v>10</v>
      </c>
      <c r="I25" s="58">
        <f>H25+'12'!I25</f>
        <v>41</v>
      </c>
      <c r="J25" s="58"/>
      <c r="K25" s="58"/>
      <c r="L25" s="58">
        <f t="shared" si="1"/>
        <v>41</v>
      </c>
      <c r="M25" s="63">
        <v>18</v>
      </c>
      <c r="N25" s="63">
        <v>15.5</v>
      </c>
      <c r="O25" s="58">
        <f>N25+'12'!O25</f>
        <v>194.5</v>
      </c>
      <c r="P25" s="58"/>
      <c r="Q25" s="58"/>
      <c r="R25" s="58">
        <f t="shared" si="2"/>
        <v>194.5</v>
      </c>
      <c r="S25" s="63"/>
      <c r="T25" s="100"/>
      <c r="U25" s="101">
        <f t="shared" si="3"/>
        <v>28.5</v>
      </c>
      <c r="V25" s="102">
        <f>RANK(U25,$U$5:$U$25,0)</f>
        <v>18</v>
      </c>
      <c r="Y25" s="47"/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279.1</v>
      </c>
      <c r="D27" s="78">
        <f t="shared" si="4"/>
        <v>2069.8</v>
      </c>
      <c r="E27" s="78">
        <f t="shared" si="4"/>
        <v>0</v>
      </c>
      <c r="F27" s="78"/>
      <c r="G27" s="78">
        <f t="shared" si="4"/>
        <v>2069.8</v>
      </c>
      <c r="H27" s="77">
        <f t="shared" si="4"/>
        <v>726.7</v>
      </c>
      <c r="I27" s="78">
        <f t="shared" si="4"/>
        <v>3041.86</v>
      </c>
      <c r="J27" s="78">
        <f t="shared" si="4"/>
        <v>0</v>
      </c>
      <c r="K27" s="78"/>
      <c r="L27" s="78">
        <f t="shared" ref="L27:P27" si="5">SUM(L5:L25)</f>
        <v>3041.86</v>
      </c>
      <c r="M27" s="78">
        <v>600</v>
      </c>
      <c r="N27" s="77">
        <f t="shared" si="5"/>
        <v>495.7</v>
      </c>
      <c r="O27" s="78">
        <f t="shared" si="5"/>
        <v>4964.37</v>
      </c>
      <c r="P27" s="78">
        <f t="shared" si="5"/>
        <v>0</v>
      </c>
      <c r="Q27" s="78"/>
      <c r="R27" s="78">
        <f t="shared" ref="R27:U27" si="6">SUM(R5:R25)</f>
        <v>4964.37</v>
      </c>
      <c r="S27" s="77">
        <f t="shared" si="6"/>
        <v>21</v>
      </c>
      <c r="T27" s="106">
        <f t="shared" si="6"/>
        <v>0</v>
      </c>
      <c r="U27" s="107">
        <f t="shared" si="6"/>
        <v>1522.5</v>
      </c>
      <c r="V27" s="108"/>
    </row>
    <row r="28" s="45" customFormat="1" ht="21" customHeight="1" spans="1:29">
      <c r="A28" s="79" t="s">
        <v>78</v>
      </c>
      <c r="B28" s="80"/>
      <c r="C28" s="81">
        <f>COUNTIF(C5:C25,"=0")</f>
        <v>6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13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6" operator="equal">
      <formula>0</formula>
    </cfRule>
    <cfRule type="top10" dxfId="3" priority="5" rank="3"/>
  </conditionalFormatting>
  <conditionalFormatting sqref="H5:H25">
    <cfRule type="cellIs" dxfId="1" priority="4" operator="equal">
      <formula>0</formula>
    </cfRule>
    <cfRule type="top10" dxfId="3" priority="3" rank="3"/>
  </conditionalFormatting>
  <conditionalFormatting sqref="N5:N25">
    <cfRule type="cellIs" dxfId="1" priority="2" operator="equal">
      <formula>0</formula>
    </cfRule>
    <cfRule type="top10" dxfId="3" priority="1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52"/>
  <sheetViews>
    <sheetView workbookViewId="0">
      <selection activeCell="I16" sqref="I16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9" style="47"/>
    <col min="25" max="16377" width="9" style="46"/>
  </cols>
  <sheetData>
    <row r="1" ht="32.1" customHeight="1" spans="1:22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24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</row>
    <row r="4" s="44" customFormat="1" ht="15" customHeight="1" spans="1:24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47"/>
    </row>
    <row r="5" ht="15.95" customHeight="1" spans="1:22">
      <c r="A5" s="61" t="s">
        <v>30</v>
      </c>
      <c r="B5" s="62">
        <v>20</v>
      </c>
      <c r="C5" s="63">
        <f>统计!B18</f>
        <v>0</v>
      </c>
      <c r="D5" s="64">
        <f>C5+'7.13'!D5</f>
        <v>126.7</v>
      </c>
      <c r="E5" s="58"/>
      <c r="F5" s="58"/>
      <c r="G5" s="58">
        <f t="shared" ref="G5:G25" si="0">E5+D5+F5</f>
        <v>126.7</v>
      </c>
      <c r="H5" s="63">
        <f>统计!C18</f>
        <v>0</v>
      </c>
      <c r="I5" s="58">
        <f>H5+'7.13'!I5</f>
        <v>168.3</v>
      </c>
      <c r="J5" s="58"/>
      <c r="K5" s="58"/>
      <c r="L5" s="58">
        <f t="shared" ref="L5:L25" si="1">J5+I5+K5</f>
        <v>168.3</v>
      </c>
      <c r="M5" s="63">
        <v>28</v>
      </c>
      <c r="N5" s="63">
        <f>统计!D18</f>
        <v>0</v>
      </c>
      <c r="O5" s="58">
        <f>N5+'7.13'!O5</f>
        <v>165.1</v>
      </c>
      <c r="P5" s="58"/>
      <c r="Q5" s="58"/>
      <c r="R5" s="58">
        <f t="shared" ref="R5:R25" si="2">P5+O5+Q5</f>
        <v>165.1</v>
      </c>
      <c r="S5" s="63"/>
      <c r="T5" s="100"/>
      <c r="U5" s="101">
        <f t="shared" ref="U5:U25" si="3">C5+H5+N5+S5</f>
        <v>0</v>
      </c>
      <c r="V5" s="102">
        <f>RANK(U5,$U$5:$U$25,0)</f>
        <v>15</v>
      </c>
    </row>
    <row r="6" ht="15.95" customHeight="1" spans="1:22">
      <c r="A6" s="65" t="s">
        <v>31</v>
      </c>
      <c r="B6" s="66">
        <v>20</v>
      </c>
      <c r="C6" s="63">
        <f>统计!F18</f>
        <v>17</v>
      </c>
      <c r="D6" s="64">
        <f>C6+'7.13'!D6</f>
        <v>268.3</v>
      </c>
      <c r="E6" s="58"/>
      <c r="F6" s="58"/>
      <c r="G6" s="58">
        <f t="shared" si="0"/>
        <v>268.3</v>
      </c>
      <c r="H6" s="63">
        <f>统计!G18</f>
        <v>0</v>
      </c>
      <c r="I6" s="58">
        <f>H6+'7.13'!I6</f>
        <v>380</v>
      </c>
      <c r="J6" s="58"/>
      <c r="K6" s="58"/>
      <c r="L6" s="58">
        <f t="shared" si="1"/>
        <v>380</v>
      </c>
      <c r="M6" s="63">
        <v>28</v>
      </c>
      <c r="N6" s="63">
        <f>统计!H18</f>
        <v>20</v>
      </c>
      <c r="O6" s="58">
        <f>N6+'7.13'!O6</f>
        <v>337.9</v>
      </c>
      <c r="P6" s="58"/>
      <c r="Q6" s="58"/>
      <c r="R6" s="58">
        <f t="shared" si="2"/>
        <v>337.9</v>
      </c>
      <c r="S6" s="63"/>
      <c r="T6" s="100"/>
      <c r="U6" s="101">
        <f t="shared" si="3"/>
        <v>37</v>
      </c>
      <c r="V6" s="102">
        <f>RANK(U6,$U$5:$U$25,0)</f>
        <v>1</v>
      </c>
    </row>
    <row r="7" ht="15.95" customHeight="1" spans="1:22">
      <c r="A7" s="65" t="s">
        <v>32</v>
      </c>
      <c r="B7" s="66">
        <v>20</v>
      </c>
      <c r="C7" s="63">
        <f>统计!J18</f>
        <v>23</v>
      </c>
      <c r="D7" s="64">
        <f>C7+'7.13'!D7</f>
        <v>403.7</v>
      </c>
      <c r="E7" s="58"/>
      <c r="F7" s="58"/>
      <c r="G7" s="58">
        <f t="shared" si="0"/>
        <v>403.7</v>
      </c>
      <c r="H7" s="63">
        <f>统计!K18</f>
        <v>0</v>
      </c>
      <c r="I7" s="58">
        <f>H7+'7.13'!I7</f>
        <v>361.6</v>
      </c>
      <c r="J7" s="58"/>
      <c r="K7" s="58"/>
      <c r="L7" s="58">
        <f t="shared" si="1"/>
        <v>361.6</v>
      </c>
      <c r="M7" s="63">
        <v>28</v>
      </c>
      <c r="N7" s="63">
        <f>统计!L18</f>
        <v>0</v>
      </c>
      <c r="O7" s="58">
        <f>N7+'7.13'!O7</f>
        <v>233</v>
      </c>
      <c r="P7" s="58"/>
      <c r="Q7" s="58"/>
      <c r="R7" s="58">
        <f t="shared" si="2"/>
        <v>233</v>
      </c>
      <c r="S7" s="63"/>
      <c r="T7" s="100"/>
      <c r="U7" s="101">
        <f t="shared" si="3"/>
        <v>23</v>
      </c>
      <c r="V7" s="102">
        <f>RANK(U7,$U$5:$U$25,0)</f>
        <v>4</v>
      </c>
    </row>
    <row r="8" ht="15.95" customHeight="1" spans="1:22">
      <c r="A8" s="65" t="s">
        <v>33</v>
      </c>
      <c r="B8" s="66">
        <v>15</v>
      </c>
      <c r="C8" s="63">
        <f>统计!N18</f>
        <v>2</v>
      </c>
      <c r="D8" s="64">
        <f>C8+'7.13'!D8</f>
        <v>81.5</v>
      </c>
      <c r="E8" s="58"/>
      <c r="F8" s="58"/>
      <c r="G8" s="58">
        <f t="shared" si="0"/>
        <v>81.5</v>
      </c>
      <c r="H8" s="63">
        <f>统计!O18</f>
        <v>0</v>
      </c>
      <c r="I8" s="58">
        <f>H8+'7.13'!I8</f>
        <v>80.8</v>
      </c>
      <c r="J8" s="58"/>
      <c r="K8" s="58"/>
      <c r="L8" s="58">
        <f t="shared" si="1"/>
        <v>80.8</v>
      </c>
      <c r="M8" s="63">
        <v>38</v>
      </c>
      <c r="N8" s="63">
        <f>统计!P18</f>
        <v>10</v>
      </c>
      <c r="O8" s="58">
        <f>N8+'7.13'!O8</f>
        <v>411.6</v>
      </c>
      <c r="P8" s="58"/>
      <c r="Q8" s="58"/>
      <c r="R8" s="58">
        <f t="shared" si="2"/>
        <v>411.6</v>
      </c>
      <c r="S8" s="63">
        <v>1</v>
      </c>
      <c r="T8" s="100"/>
      <c r="U8" s="101">
        <f t="shared" si="3"/>
        <v>13</v>
      </c>
      <c r="V8" s="102">
        <f>RANK(U8,$U$5:$U$25,0)</f>
        <v>7</v>
      </c>
    </row>
    <row r="9" ht="15.95" customHeight="1" spans="1:22">
      <c r="A9" s="65" t="s">
        <v>34</v>
      </c>
      <c r="B9" s="66">
        <v>15</v>
      </c>
      <c r="C9" s="63">
        <f>统计!R18</f>
        <v>0</v>
      </c>
      <c r="D9" s="64">
        <f>C9+'7.13'!D9</f>
        <v>13</v>
      </c>
      <c r="E9" s="58"/>
      <c r="F9" s="58"/>
      <c r="G9" s="58">
        <f t="shared" si="0"/>
        <v>13</v>
      </c>
      <c r="H9" s="63">
        <f>统计!S18</f>
        <v>0</v>
      </c>
      <c r="I9" s="58">
        <f>H9+'7.13'!I9</f>
        <v>109.4</v>
      </c>
      <c r="J9" s="58"/>
      <c r="K9" s="58"/>
      <c r="L9" s="58">
        <f t="shared" si="1"/>
        <v>109.4</v>
      </c>
      <c r="M9" s="63">
        <v>28</v>
      </c>
      <c r="N9" s="63">
        <f>统计!T18</f>
        <v>0</v>
      </c>
      <c r="O9" s="58">
        <f>N9+'7.13'!O9</f>
        <v>170</v>
      </c>
      <c r="P9" s="58"/>
      <c r="Q9" s="58"/>
      <c r="R9" s="58">
        <f t="shared" si="2"/>
        <v>170</v>
      </c>
      <c r="S9" s="63"/>
      <c r="T9" s="100"/>
      <c r="U9" s="101">
        <f t="shared" si="3"/>
        <v>0</v>
      </c>
      <c r="V9" s="102">
        <f>RANK(U9,$U$5:$U$25,0)</f>
        <v>15</v>
      </c>
    </row>
    <row r="10" ht="15.95" customHeight="1" spans="1:22">
      <c r="A10" s="65" t="s">
        <v>35</v>
      </c>
      <c r="B10" s="66">
        <v>15</v>
      </c>
      <c r="C10" s="63">
        <f>统计!V18</f>
        <v>0</v>
      </c>
      <c r="D10" s="64">
        <f>C10+'7.13'!D10</f>
        <v>131</v>
      </c>
      <c r="E10" s="58"/>
      <c r="F10" s="58"/>
      <c r="G10" s="58">
        <f t="shared" si="0"/>
        <v>131</v>
      </c>
      <c r="H10" s="63">
        <f>统计!W18</f>
        <v>6</v>
      </c>
      <c r="I10" s="58">
        <f>H10+'7.13'!I10</f>
        <v>140</v>
      </c>
      <c r="J10" s="58"/>
      <c r="K10" s="58"/>
      <c r="L10" s="58">
        <f t="shared" si="1"/>
        <v>140</v>
      </c>
      <c r="M10" s="63">
        <v>30</v>
      </c>
      <c r="N10" s="63">
        <f>统计!X18</f>
        <v>4</v>
      </c>
      <c r="O10" s="58">
        <f>N10+'7.13'!O10</f>
        <v>214.5</v>
      </c>
      <c r="P10" s="58"/>
      <c r="Q10" s="58"/>
      <c r="R10" s="58">
        <f t="shared" si="2"/>
        <v>214.5</v>
      </c>
      <c r="S10" s="63"/>
      <c r="T10" s="100"/>
      <c r="U10" s="101">
        <f t="shared" si="3"/>
        <v>10</v>
      </c>
      <c r="V10" s="102">
        <f>RANK(U10,$U$5:$U$25,0)</f>
        <v>9</v>
      </c>
    </row>
    <row r="11" ht="15.95" customHeight="1" spans="1:22">
      <c r="A11" s="65" t="s">
        <v>36</v>
      </c>
      <c r="B11" s="66">
        <v>20</v>
      </c>
      <c r="C11" s="63">
        <f>统计!Z18</f>
        <v>0</v>
      </c>
      <c r="D11" s="64">
        <f>C11+'7.13'!D11</f>
        <v>122.53</v>
      </c>
      <c r="E11" s="58"/>
      <c r="F11" s="58"/>
      <c r="G11" s="58">
        <f t="shared" si="0"/>
        <v>122.53</v>
      </c>
      <c r="H11" s="63">
        <f>统计!AA18</f>
        <v>0</v>
      </c>
      <c r="I11" s="58">
        <f>H11+'7.13'!I11</f>
        <v>87.18</v>
      </c>
      <c r="J11" s="58"/>
      <c r="K11" s="58"/>
      <c r="L11" s="58">
        <f t="shared" si="1"/>
        <v>87.18</v>
      </c>
      <c r="M11" s="63">
        <v>38</v>
      </c>
      <c r="N11" s="63">
        <f>统计!AB18</f>
        <v>7</v>
      </c>
      <c r="O11" s="58">
        <f>N11+'7.13'!O11</f>
        <v>332</v>
      </c>
      <c r="P11" s="58"/>
      <c r="Q11" s="58"/>
      <c r="R11" s="58">
        <f t="shared" si="2"/>
        <v>332</v>
      </c>
      <c r="S11" s="63"/>
      <c r="T11" s="100"/>
      <c r="U11" s="101">
        <f t="shared" si="3"/>
        <v>7</v>
      </c>
      <c r="V11" s="102">
        <f>RANK(U11,$U$5:$U$25,0)</f>
        <v>10</v>
      </c>
    </row>
    <row r="12" ht="15.95" customHeight="1" spans="1:22">
      <c r="A12" s="65" t="s">
        <v>37</v>
      </c>
      <c r="B12" s="66">
        <v>20</v>
      </c>
      <c r="C12" s="63">
        <f>统计!AD18</f>
        <v>0</v>
      </c>
      <c r="D12" s="64">
        <f>C12+'7.13'!D12</f>
        <v>145.2</v>
      </c>
      <c r="E12" s="58"/>
      <c r="F12" s="58"/>
      <c r="G12" s="58">
        <f t="shared" si="0"/>
        <v>145.2</v>
      </c>
      <c r="H12" s="63">
        <f>统计!AE18</f>
        <v>4</v>
      </c>
      <c r="I12" s="58">
        <f>H12+'7.13'!I12</f>
        <v>169</v>
      </c>
      <c r="J12" s="58"/>
      <c r="K12" s="58"/>
      <c r="L12" s="58">
        <f t="shared" si="1"/>
        <v>169</v>
      </c>
      <c r="M12" s="63">
        <v>38</v>
      </c>
      <c r="N12" s="63">
        <f>统计!AF18</f>
        <v>5</v>
      </c>
      <c r="O12" s="58">
        <f>N12+'7.13'!O12</f>
        <v>392</v>
      </c>
      <c r="P12" s="58"/>
      <c r="Q12" s="58"/>
      <c r="R12" s="58">
        <f t="shared" si="2"/>
        <v>392</v>
      </c>
      <c r="S12" s="63">
        <v>2</v>
      </c>
      <c r="T12" s="100"/>
      <c r="U12" s="101">
        <f t="shared" si="3"/>
        <v>11</v>
      </c>
      <c r="V12" s="102">
        <f>RANK(U12,$U$5:$U$25,0)</f>
        <v>8</v>
      </c>
    </row>
    <row r="13" ht="15.95" customHeight="1" spans="1:22">
      <c r="A13" s="65" t="s">
        <v>38</v>
      </c>
      <c r="B13" s="66">
        <v>20</v>
      </c>
      <c r="C13" s="63">
        <f>统计!AH18</f>
        <v>0</v>
      </c>
      <c r="D13" s="64">
        <f>C13+'7.13'!D13</f>
        <v>76.3</v>
      </c>
      <c r="E13" s="58"/>
      <c r="F13" s="58"/>
      <c r="G13" s="58">
        <f t="shared" si="0"/>
        <v>76.3</v>
      </c>
      <c r="H13" s="63">
        <f>统计!AI18</f>
        <v>5</v>
      </c>
      <c r="I13" s="58">
        <f>H13+'7.13'!I13</f>
        <v>198.2</v>
      </c>
      <c r="J13" s="58"/>
      <c r="K13" s="58"/>
      <c r="L13" s="58">
        <f t="shared" si="1"/>
        <v>198.2</v>
      </c>
      <c r="M13" s="63">
        <v>38</v>
      </c>
      <c r="N13" s="63">
        <f>统计!AJ18</f>
        <v>0</v>
      </c>
      <c r="O13" s="58">
        <f>N13+'7.13'!O13</f>
        <v>177.8</v>
      </c>
      <c r="P13" s="58"/>
      <c r="Q13" s="58"/>
      <c r="R13" s="58">
        <f t="shared" si="2"/>
        <v>177.8</v>
      </c>
      <c r="S13" s="63"/>
      <c r="T13" s="100"/>
      <c r="U13" s="101">
        <f t="shared" si="3"/>
        <v>5</v>
      </c>
      <c r="V13" s="102">
        <f>RANK(U13,$U$5:$U$25,0)</f>
        <v>11</v>
      </c>
    </row>
    <row r="14" ht="15.95" customHeight="1" spans="1:22">
      <c r="A14" s="65" t="s">
        <v>39</v>
      </c>
      <c r="B14" s="66">
        <v>15</v>
      </c>
      <c r="C14" s="63">
        <f>统计!AL18</f>
        <v>0</v>
      </c>
      <c r="D14" s="64">
        <f>C14+'7.13'!D14</f>
        <v>146.2</v>
      </c>
      <c r="E14" s="58"/>
      <c r="F14" s="58"/>
      <c r="G14" s="58">
        <f t="shared" si="0"/>
        <v>146.2</v>
      </c>
      <c r="H14" s="63">
        <f>统计!AM18</f>
        <v>0</v>
      </c>
      <c r="I14" s="58">
        <f>H14+'7.13'!I14</f>
        <v>276</v>
      </c>
      <c r="J14" s="58"/>
      <c r="K14" s="58"/>
      <c r="L14" s="58">
        <f t="shared" si="1"/>
        <v>276</v>
      </c>
      <c r="M14" s="63">
        <v>38</v>
      </c>
      <c r="N14" s="63">
        <f>统计!AN18</f>
        <v>0</v>
      </c>
      <c r="O14" s="58">
        <f>N14+'7.13'!O14</f>
        <v>261.7</v>
      </c>
      <c r="P14" s="58"/>
      <c r="Q14" s="58"/>
      <c r="R14" s="58">
        <f t="shared" si="2"/>
        <v>261.7</v>
      </c>
      <c r="S14" s="63"/>
      <c r="T14" s="100"/>
      <c r="U14" s="101">
        <f t="shared" si="3"/>
        <v>0</v>
      </c>
      <c r="V14" s="102">
        <f>RANK(U14,$U$5:$U$25,0)</f>
        <v>15</v>
      </c>
    </row>
    <row r="15" ht="15.95" customHeight="1" spans="1:22">
      <c r="A15" s="65" t="s">
        <v>40</v>
      </c>
      <c r="B15" s="66">
        <v>15</v>
      </c>
      <c r="C15" s="63">
        <f>统计!B37</f>
        <v>0</v>
      </c>
      <c r="D15" s="64">
        <f>C15+'7.13'!D15</f>
        <v>48</v>
      </c>
      <c r="E15" s="58"/>
      <c r="F15" s="58"/>
      <c r="G15" s="58">
        <f t="shared" si="0"/>
        <v>48</v>
      </c>
      <c r="H15" s="63">
        <f>统计!C37</f>
        <v>0</v>
      </c>
      <c r="I15" s="58">
        <f>H15+'7.13'!I15</f>
        <v>106.8</v>
      </c>
      <c r="J15" s="58"/>
      <c r="K15" s="58"/>
      <c r="L15" s="58">
        <f t="shared" si="1"/>
        <v>106.8</v>
      </c>
      <c r="M15" s="63">
        <v>30</v>
      </c>
      <c r="N15" s="63">
        <f>统计!D37</f>
        <v>0</v>
      </c>
      <c r="O15" s="58">
        <f>N15+'7.13'!O15</f>
        <v>207</v>
      </c>
      <c r="P15" s="58"/>
      <c r="Q15" s="58"/>
      <c r="R15" s="58">
        <f t="shared" si="2"/>
        <v>207</v>
      </c>
      <c r="S15" s="63"/>
      <c r="T15" s="100"/>
      <c r="U15" s="101">
        <f t="shared" si="3"/>
        <v>0</v>
      </c>
      <c r="V15" s="102">
        <f>RANK(U15,$U$5:$U$25,0)</f>
        <v>15</v>
      </c>
    </row>
    <row r="16" ht="15.95" customHeight="1" spans="1:22">
      <c r="A16" s="65" t="s">
        <v>41</v>
      </c>
      <c r="B16" s="66">
        <v>15</v>
      </c>
      <c r="C16" s="63">
        <f>统计!F37</f>
        <v>0</v>
      </c>
      <c r="D16" s="64">
        <f>C16+'7.13'!D16</f>
        <v>71.4</v>
      </c>
      <c r="E16" s="58"/>
      <c r="F16" s="58"/>
      <c r="G16" s="58">
        <f t="shared" si="0"/>
        <v>71.4</v>
      </c>
      <c r="H16" s="63">
        <f>统计!G37</f>
        <v>4</v>
      </c>
      <c r="I16" s="58">
        <f>H16+'7.13'!I16</f>
        <v>281</v>
      </c>
      <c r="J16" s="58"/>
      <c r="K16" s="58"/>
      <c r="L16" s="58">
        <f t="shared" si="1"/>
        <v>281</v>
      </c>
      <c r="M16" s="63">
        <v>30</v>
      </c>
      <c r="N16" s="63">
        <f>统计!H37</f>
        <v>0</v>
      </c>
      <c r="O16" s="58">
        <f>N16+'7.13'!O16</f>
        <v>283</v>
      </c>
      <c r="P16" s="58"/>
      <c r="Q16" s="58"/>
      <c r="R16" s="58">
        <f t="shared" si="2"/>
        <v>283</v>
      </c>
      <c r="S16" s="63"/>
      <c r="T16" s="100"/>
      <c r="U16" s="101">
        <f t="shared" si="3"/>
        <v>4</v>
      </c>
      <c r="V16" s="102">
        <f>RANK(U16,$U$5:$U$25,0)</f>
        <v>12</v>
      </c>
    </row>
    <row r="17" ht="15.95" customHeight="1" spans="1:22">
      <c r="A17" s="65" t="s">
        <v>42</v>
      </c>
      <c r="B17" s="66">
        <v>10</v>
      </c>
      <c r="C17" s="63">
        <f>统计!J37</f>
        <v>0</v>
      </c>
      <c r="D17" s="64">
        <f>C17+'7.13'!D17</f>
        <v>36.1</v>
      </c>
      <c r="E17" s="58"/>
      <c r="F17" s="58"/>
      <c r="G17" s="58">
        <f t="shared" si="0"/>
        <v>36.1</v>
      </c>
      <c r="H17" s="63">
        <f>统计!K37</f>
        <v>32</v>
      </c>
      <c r="I17" s="58">
        <f>H17+'7.13'!I17</f>
        <v>158.8</v>
      </c>
      <c r="J17" s="58"/>
      <c r="K17" s="58"/>
      <c r="L17" s="58">
        <f t="shared" si="1"/>
        <v>158.8</v>
      </c>
      <c r="M17" s="63">
        <v>28</v>
      </c>
      <c r="N17" s="63">
        <f>统计!L37</f>
        <v>0</v>
      </c>
      <c r="O17" s="58">
        <f>N17+'7.13'!O17</f>
        <v>172.1</v>
      </c>
      <c r="P17" s="58"/>
      <c r="Q17" s="58"/>
      <c r="R17" s="58">
        <f t="shared" si="2"/>
        <v>172.1</v>
      </c>
      <c r="S17" s="63"/>
      <c r="T17" s="100"/>
      <c r="U17" s="101">
        <f t="shared" si="3"/>
        <v>32</v>
      </c>
      <c r="V17" s="102">
        <f>RANK(U17,$U$5:$U$25,0)</f>
        <v>2</v>
      </c>
    </row>
    <row r="18" ht="15.95" customHeight="1" spans="1:22">
      <c r="A18" s="65" t="s">
        <v>43</v>
      </c>
      <c r="B18" s="66">
        <v>5</v>
      </c>
      <c r="C18" s="63">
        <f>统计!N37</f>
        <v>0</v>
      </c>
      <c r="D18" s="64">
        <f>C18+'7.13'!D18</f>
        <v>9</v>
      </c>
      <c r="E18" s="58"/>
      <c r="F18" s="58"/>
      <c r="G18" s="58">
        <f t="shared" si="0"/>
        <v>9</v>
      </c>
      <c r="H18" s="63">
        <f>统计!O37</f>
        <v>0</v>
      </c>
      <c r="I18" s="58">
        <f>H18+'7.13'!I18</f>
        <v>38</v>
      </c>
      <c r="J18" s="58"/>
      <c r="K18" s="58"/>
      <c r="L18" s="58">
        <f t="shared" si="1"/>
        <v>38</v>
      </c>
      <c r="M18" s="63">
        <v>18</v>
      </c>
      <c r="N18" s="63">
        <f>统计!P37</f>
        <v>0</v>
      </c>
      <c r="O18" s="58">
        <f>N18+'7.13'!O18</f>
        <v>261.2</v>
      </c>
      <c r="P18" s="58"/>
      <c r="Q18" s="58"/>
      <c r="R18" s="58">
        <f t="shared" si="2"/>
        <v>261.2</v>
      </c>
      <c r="S18" s="63"/>
      <c r="T18" s="100"/>
      <c r="U18" s="101">
        <f t="shared" si="3"/>
        <v>0</v>
      </c>
      <c r="V18" s="102">
        <f>RANK(U18,$U$5:$U$25,0)</f>
        <v>15</v>
      </c>
    </row>
    <row r="19" ht="15.95" customHeight="1" spans="1:22">
      <c r="A19" s="65" t="s">
        <v>44</v>
      </c>
      <c r="B19" s="66">
        <v>15</v>
      </c>
      <c r="C19" s="63">
        <f>统计!R37</f>
        <v>0</v>
      </c>
      <c r="D19" s="64">
        <f>C19+'7.13'!D19</f>
        <v>106</v>
      </c>
      <c r="E19" s="58"/>
      <c r="F19" s="58"/>
      <c r="G19" s="58">
        <f t="shared" si="0"/>
        <v>106</v>
      </c>
      <c r="H19" s="63">
        <f>统计!S37</f>
        <v>0</v>
      </c>
      <c r="I19" s="58">
        <f>H19+'7.13'!I19</f>
        <v>126.2</v>
      </c>
      <c r="J19" s="58"/>
      <c r="K19" s="58"/>
      <c r="L19" s="58">
        <f t="shared" si="1"/>
        <v>126.2</v>
      </c>
      <c r="M19" s="63">
        <v>28</v>
      </c>
      <c r="N19" s="63">
        <f>统计!T37</f>
        <v>0</v>
      </c>
      <c r="O19" s="58">
        <f>N19+'7.13'!O19</f>
        <v>230.8</v>
      </c>
      <c r="P19" s="58"/>
      <c r="Q19" s="58"/>
      <c r="R19" s="58">
        <f t="shared" si="2"/>
        <v>230.8</v>
      </c>
      <c r="S19" s="63"/>
      <c r="T19" s="100"/>
      <c r="U19" s="101">
        <f t="shared" si="3"/>
        <v>0</v>
      </c>
      <c r="V19" s="102">
        <f>RANK(U19,$U$5:$U$25,0)</f>
        <v>15</v>
      </c>
    </row>
    <row r="20" ht="15.95" customHeight="1" spans="1:22">
      <c r="A20" s="67" t="s">
        <v>45</v>
      </c>
      <c r="B20" s="68">
        <v>15</v>
      </c>
      <c r="C20" s="63">
        <f>统计!V37</f>
        <v>2.5</v>
      </c>
      <c r="D20" s="64">
        <f>C20+'7.13'!D20</f>
        <v>73.97</v>
      </c>
      <c r="E20" s="58"/>
      <c r="F20" s="58"/>
      <c r="G20" s="58">
        <f t="shared" si="0"/>
        <v>73.97</v>
      </c>
      <c r="H20" s="63">
        <f>统计!W37</f>
        <v>22</v>
      </c>
      <c r="I20" s="58">
        <f>H20+'7.13'!I20</f>
        <v>136.98</v>
      </c>
      <c r="J20" s="58"/>
      <c r="K20" s="58"/>
      <c r="L20" s="58">
        <f t="shared" si="1"/>
        <v>136.98</v>
      </c>
      <c r="M20" s="63">
        <v>30</v>
      </c>
      <c r="N20" s="63">
        <f>统计!X37</f>
        <v>0</v>
      </c>
      <c r="O20" s="58">
        <f>N20+'7.13'!O20</f>
        <v>173.3</v>
      </c>
      <c r="P20" s="58"/>
      <c r="Q20" s="58"/>
      <c r="R20" s="58">
        <f t="shared" si="2"/>
        <v>173.3</v>
      </c>
      <c r="S20" s="63"/>
      <c r="T20" s="100"/>
      <c r="U20" s="101">
        <f t="shared" si="3"/>
        <v>24.5</v>
      </c>
      <c r="V20" s="102">
        <f>RANK(U20,$U$5:$U$25,0)</f>
        <v>3</v>
      </c>
    </row>
    <row r="21" ht="15.95" customHeight="1" spans="1:22">
      <c r="A21" s="67" t="s">
        <v>46</v>
      </c>
      <c r="B21" s="68">
        <v>10</v>
      </c>
      <c r="C21" s="63">
        <f>统计!Z37</f>
        <v>5</v>
      </c>
      <c r="D21" s="64">
        <f>C21+'7.13'!D21</f>
        <v>81.4</v>
      </c>
      <c r="E21" s="58"/>
      <c r="F21" s="58"/>
      <c r="G21" s="58">
        <f t="shared" si="0"/>
        <v>81.4</v>
      </c>
      <c r="H21" s="63">
        <f>统计!AA37</f>
        <v>0</v>
      </c>
      <c r="I21" s="58">
        <f>H21+'7.13'!I21</f>
        <v>31</v>
      </c>
      <c r="J21" s="58"/>
      <c r="K21" s="58"/>
      <c r="L21" s="58">
        <f t="shared" si="1"/>
        <v>31</v>
      </c>
      <c r="M21" s="63">
        <v>20</v>
      </c>
      <c r="N21" s="63">
        <f>统计!AB37</f>
        <v>18</v>
      </c>
      <c r="O21" s="58">
        <f>N21+'7.13'!O21</f>
        <v>188</v>
      </c>
      <c r="P21" s="58"/>
      <c r="Q21" s="58"/>
      <c r="R21" s="58">
        <f t="shared" si="2"/>
        <v>188</v>
      </c>
      <c r="S21" s="63"/>
      <c r="T21" s="100"/>
      <c r="U21" s="101">
        <f t="shared" si="3"/>
        <v>23</v>
      </c>
      <c r="V21" s="102">
        <f>RANK(U21,$U$5:$U$25,0)</f>
        <v>4</v>
      </c>
    </row>
    <row r="22" ht="15.95" customHeight="1" spans="1:22">
      <c r="A22" s="67" t="s">
        <v>47</v>
      </c>
      <c r="B22" s="68">
        <v>10</v>
      </c>
      <c r="C22" s="63">
        <f>统计!AD37</f>
        <v>0</v>
      </c>
      <c r="D22" s="64">
        <f>C22+'7.13'!D22</f>
        <v>31.5</v>
      </c>
      <c r="E22" s="58"/>
      <c r="F22" s="58"/>
      <c r="G22" s="58">
        <f t="shared" si="0"/>
        <v>31.5</v>
      </c>
      <c r="H22" s="63">
        <f>统计!AE37</f>
        <v>0</v>
      </c>
      <c r="I22" s="58">
        <f>H22+'7.13'!I22</f>
        <v>111.2</v>
      </c>
      <c r="J22" s="58"/>
      <c r="K22" s="58"/>
      <c r="L22" s="58">
        <f t="shared" si="1"/>
        <v>111.2</v>
      </c>
      <c r="M22" s="63">
        <v>18</v>
      </c>
      <c r="N22" s="63">
        <f>统计!AF37</f>
        <v>2</v>
      </c>
      <c r="O22" s="58">
        <f>N22+'7.13'!O22</f>
        <v>199.7</v>
      </c>
      <c r="P22" s="58"/>
      <c r="Q22" s="58"/>
      <c r="R22" s="58">
        <f t="shared" si="2"/>
        <v>199.7</v>
      </c>
      <c r="S22" s="63"/>
      <c r="T22" s="100"/>
      <c r="U22" s="101">
        <f t="shared" si="3"/>
        <v>2</v>
      </c>
      <c r="V22" s="102">
        <f>RANK(U22,$U$5:$U$25,0)</f>
        <v>13</v>
      </c>
    </row>
    <row r="23" ht="15.95" customHeight="1" spans="1:22">
      <c r="A23" s="67" t="s">
        <v>48</v>
      </c>
      <c r="B23" s="68">
        <v>10</v>
      </c>
      <c r="C23" s="63">
        <f>统计!AH37</f>
        <v>0</v>
      </c>
      <c r="D23" s="64">
        <f>C23+'7.13'!D23</f>
        <v>63</v>
      </c>
      <c r="E23" s="58"/>
      <c r="F23" s="58"/>
      <c r="G23" s="58">
        <f t="shared" si="0"/>
        <v>63</v>
      </c>
      <c r="H23" s="63">
        <f>统计!AI37</f>
        <v>0</v>
      </c>
      <c r="I23" s="58">
        <f>H23+'7.13'!I23</f>
        <v>14.7</v>
      </c>
      <c r="J23" s="58"/>
      <c r="K23" s="58"/>
      <c r="L23" s="58">
        <f t="shared" si="1"/>
        <v>14.7</v>
      </c>
      <c r="M23" s="63">
        <v>30</v>
      </c>
      <c r="N23" s="63">
        <f>统计!AJ37</f>
        <v>0</v>
      </c>
      <c r="O23" s="58">
        <f>N23+'7.13'!O23</f>
        <v>296.2</v>
      </c>
      <c r="P23" s="58"/>
      <c r="Q23" s="58"/>
      <c r="R23" s="58">
        <f t="shared" si="2"/>
        <v>296.2</v>
      </c>
      <c r="S23" s="63"/>
      <c r="T23" s="100"/>
      <c r="U23" s="101">
        <f t="shared" si="3"/>
        <v>0</v>
      </c>
      <c r="V23" s="102">
        <f>RANK(U23,$U$5:$U$25,0)</f>
        <v>15</v>
      </c>
    </row>
    <row r="24" ht="15.95" customHeight="1" spans="1:22">
      <c r="A24" s="67" t="s">
        <v>49</v>
      </c>
      <c r="B24" s="68">
        <v>10</v>
      </c>
      <c r="C24" s="63">
        <f>统计!AL37</f>
        <v>0</v>
      </c>
      <c r="D24" s="64">
        <f>C24+'7.13'!D24</f>
        <v>81.5</v>
      </c>
      <c r="E24" s="58"/>
      <c r="F24" s="58"/>
      <c r="G24" s="58">
        <f t="shared" si="0"/>
        <v>81.5</v>
      </c>
      <c r="H24" s="63">
        <f>统计!AM37</f>
        <v>8.2</v>
      </c>
      <c r="I24" s="58">
        <f>H24+'7.13'!I24</f>
        <v>106.9</v>
      </c>
      <c r="J24" s="58"/>
      <c r="K24" s="58"/>
      <c r="L24" s="58">
        <f t="shared" si="1"/>
        <v>106.9</v>
      </c>
      <c r="M24" s="63">
        <v>18</v>
      </c>
      <c r="N24" s="63">
        <f>统计!AN37</f>
        <v>7</v>
      </c>
      <c r="O24" s="58">
        <f>N24+'7.13'!O24</f>
        <v>135.97</v>
      </c>
      <c r="P24" s="58"/>
      <c r="Q24" s="58"/>
      <c r="R24" s="58">
        <f t="shared" si="2"/>
        <v>135.97</v>
      </c>
      <c r="S24" s="63"/>
      <c r="T24" s="100"/>
      <c r="U24" s="101">
        <f t="shared" si="3"/>
        <v>15.2</v>
      </c>
      <c r="V24" s="102">
        <f>RANK(U24,$U$5:$U$25,0)</f>
        <v>6</v>
      </c>
    </row>
    <row r="25" ht="15.95" customHeight="1" spans="1:22">
      <c r="A25" s="67" t="s">
        <v>50</v>
      </c>
      <c r="B25" s="68">
        <v>5</v>
      </c>
      <c r="C25" s="63">
        <f>统计!AP18</f>
        <v>2</v>
      </c>
      <c r="D25" s="64">
        <f>C25+'7.13'!D25</f>
        <v>5</v>
      </c>
      <c r="E25" s="58"/>
      <c r="F25" s="58"/>
      <c r="G25" s="58">
        <f t="shared" si="0"/>
        <v>5</v>
      </c>
      <c r="H25" s="63">
        <f>统计!AQ18</f>
        <v>0</v>
      </c>
      <c r="I25" s="58">
        <f>H25+'7.13'!I25</f>
        <v>41</v>
      </c>
      <c r="J25" s="58"/>
      <c r="K25" s="58"/>
      <c r="L25" s="58">
        <f t="shared" si="1"/>
        <v>41</v>
      </c>
      <c r="M25" s="63">
        <v>18</v>
      </c>
      <c r="N25" s="63">
        <f>统计!AR18</f>
        <v>0</v>
      </c>
      <c r="O25" s="58">
        <f>N25+'7.13'!O25</f>
        <v>194.5</v>
      </c>
      <c r="P25" s="58"/>
      <c r="Q25" s="58"/>
      <c r="R25" s="58">
        <f t="shared" si="2"/>
        <v>194.5</v>
      </c>
      <c r="S25" s="63"/>
      <c r="T25" s="100"/>
      <c r="U25" s="101">
        <f t="shared" si="3"/>
        <v>2</v>
      </c>
      <c r="V25" s="102">
        <f>RANK(U25,$U$5:$U$25,0)</f>
        <v>13</v>
      </c>
    </row>
    <row r="26" ht="15.95" customHeight="1" spans="1:22">
      <c r="A26" s="69" t="s">
        <v>72</v>
      </c>
      <c r="B26" s="70">
        <v>5</v>
      </c>
      <c r="C26" s="71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</row>
    <row r="27" ht="24" customHeight="1" spans="1:22">
      <c r="A27" s="75" t="s">
        <v>51</v>
      </c>
      <c r="B27" s="76">
        <v>300</v>
      </c>
      <c r="C27" s="77">
        <f t="shared" ref="C27:J27" si="4">SUM(C5:C25)</f>
        <v>51.5</v>
      </c>
      <c r="D27" s="78">
        <f t="shared" si="4"/>
        <v>2121.3</v>
      </c>
      <c r="E27" s="78">
        <f t="shared" si="4"/>
        <v>0</v>
      </c>
      <c r="F27" s="78"/>
      <c r="G27" s="78">
        <f t="shared" si="4"/>
        <v>2121.3</v>
      </c>
      <c r="H27" s="77">
        <f t="shared" si="4"/>
        <v>81.2</v>
      </c>
      <c r="I27" s="78">
        <f t="shared" si="4"/>
        <v>3123.06</v>
      </c>
      <c r="J27" s="78">
        <f t="shared" si="4"/>
        <v>0</v>
      </c>
      <c r="K27" s="78"/>
      <c r="L27" s="78">
        <f t="shared" ref="L27:P27" si="5">SUM(L5:L25)</f>
        <v>3123.06</v>
      </c>
      <c r="M27" s="78">
        <v>600</v>
      </c>
      <c r="N27" s="77">
        <f t="shared" si="5"/>
        <v>73</v>
      </c>
      <c r="O27" s="78">
        <f t="shared" si="5"/>
        <v>5037.37</v>
      </c>
      <c r="P27" s="78">
        <f t="shared" si="5"/>
        <v>0</v>
      </c>
      <c r="Q27" s="78"/>
      <c r="R27" s="78">
        <f t="shared" ref="R27:U27" si="6">SUM(R5:R25)</f>
        <v>5037.37</v>
      </c>
      <c r="S27" s="77">
        <f t="shared" si="6"/>
        <v>3</v>
      </c>
      <c r="T27" s="106">
        <f t="shared" si="6"/>
        <v>0</v>
      </c>
      <c r="U27" s="107">
        <f t="shared" si="6"/>
        <v>208.7</v>
      </c>
      <c r="V27" s="108"/>
    </row>
    <row r="28" s="45" customFormat="1" ht="21" customHeight="1" spans="1:24">
      <c r="A28" s="79" t="s">
        <v>78</v>
      </c>
      <c r="B28" s="80"/>
      <c r="C28" s="81">
        <f>COUNTIF(C5:C25,"=0")</f>
        <v>15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19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7</v>
      </c>
      <c r="V28" s="110" t="s">
        <v>67</v>
      </c>
      <c r="X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6" operator="equal">
      <formula>0</formula>
    </cfRule>
    <cfRule type="top10" dxfId="3" priority="5" rank="3"/>
  </conditionalFormatting>
  <conditionalFormatting sqref="H5:H25">
    <cfRule type="cellIs" dxfId="1" priority="4" operator="equal">
      <formula>0</formula>
    </cfRule>
    <cfRule type="top10" dxfId="3" priority="3" rank="3"/>
  </conditionalFormatting>
  <conditionalFormatting sqref="N5:N25">
    <cfRule type="cellIs" dxfId="1" priority="2" operator="equal">
      <formula>0</formula>
    </cfRule>
    <cfRule type="top10" dxfId="3" priority="1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selection activeCell="B7" sqref="B7"/>
    </sheetView>
  </sheetViews>
  <sheetFormatPr defaultColWidth="9" defaultRowHeight="13.5"/>
  <cols>
    <col min="1" max="1" width="10.5" style="46" customWidth="1"/>
    <col min="2" max="7" width="5.75" style="46" customWidth="1"/>
    <col min="8" max="8" width="5.25" style="46" customWidth="1"/>
    <col min="9" max="9" width="4.875" style="46" customWidth="1"/>
    <col min="10" max="10" width="5.75" style="46" customWidth="1"/>
    <col min="11" max="11" width="6.125" style="46" customWidth="1"/>
    <col min="12" max="12" width="5" style="46" customWidth="1"/>
    <col min="13" max="13" width="5.375" style="46" customWidth="1"/>
    <col min="14" max="14" width="4.875" style="46" customWidth="1"/>
    <col min="15" max="15" width="6" style="46" customWidth="1"/>
    <col min="16" max="16" width="5.5" style="46" customWidth="1"/>
    <col min="17" max="17" width="5.25" style="46" customWidth="1"/>
    <col min="18" max="18" width="5.375" style="46" customWidth="1"/>
    <col min="19" max="19" width="5.75" style="46" customWidth="1"/>
    <col min="20" max="20" width="9" style="46" customWidth="1"/>
    <col min="21" max="21" width="9" style="46"/>
    <col min="22" max="23" width="9" style="47"/>
    <col min="24" max="24" width="38.5" style="47" customWidth="1"/>
    <col min="25" max="33" width="9" style="47"/>
    <col min="34" max="16384" width="9" style="46"/>
  </cols>
  <sheetData>
    <row r="1" ht="32.1" customHeight="1" spans="1:20">
      <c r="A1" s="121" t="s">
        <v>52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ht="18.95" customHeight="1" spans="1:20">
      <c r="A2" s="122" t="s">
        <v>3</v>
      </c>
      <c r="B2" s="123" t="s">
        <v>53</v>
      </c>
      <c r="C2" s="124"/>
      <c r="D2" s="124"/>
      <c r="E2" s="124"/>
      <c r="F2" s="125"/>
      <c r="G2" s="123" t="s">
        <v>54</v>
      </c>
      <c r="H2" s="124"/>
      <c r="I2" s="124"/>
      <c r="J2" s="125"/>
      <c r="K2" s="123" t="s">
        <v>55</v>
      </c>
      <c r="L2" s="124"/>
      <c r="M2" s="124"/>
      <c r="N2" s="124"/>
      <c r="O2" s="134"/>
      <c r="P2" s="135" t="s">
        <v>56</v>
      </c>
      <c r="Q2" s="145"/>
      <c r="R2" s="145"/>
      <c r="S2" s="145"/>
      <c r="T2" s="146"/>
    </row>
    <row r="3" s="44" customFormat="1" ht="15" customHeight="1" spans="1:33">
      <c r="A3" s="126"/>
      <c r="B3" s="56"/>
      <c r="C3" s="54"/>
      <c r="D3" s="54"/>
      <c r="E3" s="54"/>
      <c r="F3" s="55"/>
      <c r="G3" s="56"/>
      <c r="H3" s="54"/>
      <c r="I3" s="54"/>
      <c r="J3" s="55"/>
      <c r="K3" s="56"/>
      <c r="L3" s="54"/>
      <c r="M3" s="54"/>
      <c r="N3" s="54"/>
      <c r="O3" s="136"/>
      <c r="P3" s="137"/>
      <c r="Q3" s="147"/>
      <c r="R3" s="147"/>
      <c r="S3" s="147"/>
      <c r="T3" s="148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="44" customFormat="1" ht="15" customHeight="1" spans="1:33">
      <c r="A4" s="126"/>
      <c r="B4" s="59" t="s">
        <v>28</v>
      </c>
      <c r="C4" s="59" t="s">
        <v>57</v>
      </c>
      <c r="D4" s="59" t="s">
        <v>58</v>
      </c>
      <c r="E4" s="59" t="s">
        <v>59</v>
      </c>
      <c r="F4" s="59" t="s">
        <v>60</v>
      </c>
      <c r="G4" s="59" t="s">
        <v>28</v>
      </c>
      <c r="H4" s="59" t="s">
        <v>57</v>
      </c>
      <c r="I4" s="59" t="s">
        <v>58</v>
      </c>
      <c r="J4" s="59" t="s">
        <v>51</v>
      </c>
      <c r="K4" s="88" t="s">
        <v>7</v>
      </c>
      <c r="L4" s="88" t="s">
        <v>28</v>
      </c>
      <c r="M4" s="59" t="s">
        <v>57</v>
      </c>
      <c r="N4" s="59" t="s">
        <v>58</v>
      </c>
      <c r="O4" s="138" t="s">
        <v>51</v>
      </c>
      <c r="P4" s="139" t="s">
        <v>61</v>
      </c>
      <c r="Q4" s="149" t="s">
        <v>62</v>
      </c>
      <c r="R4" s="149" t="s">
        <v>63</v>
      </c>
      <c r="S4" s="149" t="s">
        <v>64</v>
      </c>
      <c r="T4" s="150" t="s">
        <v>65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ht="15.95" customHeight="1" spans="1:20">
      <c r="A5" s="127" t="s">
        <v>30</v>
      </c>
      <c r="B5" s="117">
        <v>1</v>
      </c>
      <c r="C5" s="118">
        <v>2.98</v>
      </c>
      <c r="D5" s="118">
        <v>0</v>
      </c>
      <c r="E5" s="58">
        <v>121.5</v>
      </c>
      <c r="F5" s="58">
        <f>E5+D5+C5</f>
        <v>124.48</v>
      </c>
      <c r="G5" s="118"/>
      <c r="H5" s="58">
        <v>94.4</v>
      </c>
      <c r="I5" s="58">
        <v>9</v>
      </c>
      <c r="J5" s="58">
        <f>H5+I5</f>
        <v>103.4</v>
      </c>
      <c r="K5" s="63">
        <v>6</v>
      </c>
      <c r="L5" s="63">
        <v>6</v>
      </c>
      <c r="M5" s="63">
        <v>37.4</v>
      </c>
      <c r="N5" s="63">
        <v>1</v>
      </c>
      <c r="O5" s="140">
        <f>N5+M5</f>
        <v>38.4</v>
      </c>
      <c r="P5" s="141">
        <v>7</v>
      </c>
      <c r="Q5" s="151"/>
      <c r="R5" s="151"/>
      <c r="S5" s="151"/>
      <c r="T5" s="152">
        <f>S5+Q5+P5+R5</f>
        <v>7</v>
      </c>
    </row>
    <row r="6" ht="15.95" customHeight="1" spans="1:20">
      <c r="A6" s="128" t="s">
        <v>31</v>
      </c>
      <c r="B6" s="117">
        <v>30</v>
      </c>
      <c r="C6" s="118">
        <v>71</v>
      </c>
      <c r="D6" s="118">
        <v>3</v>
      </c>
      <c r="E6" s="58">
        <v>377.6</v>
      </c>
      <c r="F6" s="58">
        <f t="shared" ref="F6:F25" si="0">E6+D6+C6</f>
        <v>451.6</v>
      </c>
      <c r="G6" s="118">
        <v>5</v>
      </c>
      <c r="H6" s="58">
        <v>57.6</v>
      </c>
      <c r="I6" s="58">
        <v>17.5</v>
      </c>
      <c r="J6" s="58">
        <f t="shared" ref="J6:J25" si="1">H6+I6</f>
        <v>75.1</v>
      </c>
      <c r="K6" s="63">
        <v>6</v>
      </c>
      <c r="L6" s="63">
        <v>24</v>
      </c>
      <c r="M6" s="63">
        <v>46</v>
      </c>
      <c r="N6" s="63">
        <v>0</v>
      </c>
      <c r="O6" s="140">
        <f t="shared" ref="O6:O25" si="2">N6+M6</f>
        <v>46</v>
      </c>
      <c r="P6" s="141">
        <v>59</v>
      </c>
      <c r="Q6" s="151"/>
      <c r="R6" s="151"/>
      <c r="S6" s="151"/>
      <c r="T6" s="152">
        <f t="shared" ref="T6:T25" si="3">S6+Q6+P6+R6</f>
        <v>59</v>
      </c>
    </row>
    <row r="7" ht="15.95" customHeight="1" spans="1:20">
      <c r="A7" s="128" t="s">
        <v>32</v>
      </c>
      <c r="B7" s="117">
        <v>5</v>
      </c>
      <c r="C7" s="118">
        <v>56.8</v>
      </c>
      <c r="D7" s="118">
        <v>1.8</v>
      </c>
      <c r="E7" s="58">
        <v>452.5</v>
      </c>
      <c r="F7" s="58">
        <f t="shared" si="0"/>
        <v>511.1</v>
      </c>
      <c r="G7" s="118">
        <v>52</v>
      </c>
      <c r="H7" s="58">
        <v>127.6</v>
      </c>
      <c r="I7" s="58">
        <v>7</v>
      </c>
      <c r="J7" s="58">
        <f t="shared" si="1"/>
        <v>134.6</v>
      </c>
      <c r="K7" s="63">
        <v>6</v>
      </c>
      <c r="L7" s="63">
        <v>13</v>
      </c>
      <c r="M7" s="63">
        <v>33</v>
      </c>
      <c r="N7" s="63">
        <v>3</v>
      </c>
      <c r="O7" s="140">
        <f t="shared" si="2"/>
        <v>36</v>
      </c>
      <c r="P7" s="141">
        <v>70</v>
      </c>
      <c r="Q7" s="151"/>
      <c r="R7" s="151"/>
      <c r="S7" s="151"/>
      <c r="T7" s="152">
        <f t="shared" si="3"/>
        <v>70</v>
      </c>
    </row>
    <row r="8" ht="15.95" customHeight="1" spans="1:20">
      <c r="A8" s="128" t="s">
        <v>33</v>
      </c>
      <c r="B8" s="117"/>
      <c r="C8" s="118">
        <v>26.5</v>
      </c>
      <c r="D8" s="118">
        <v>1</v>
      </c>
      <c r="E8" s="58">
        <v>68</v>
      </c>
      <c r="F8" s="58">
        <f t="shared" si="0"/>
        <v>95.5</v>
      </c>
      <c r="G8" s="118"/>
      <c r="H8" s="58">
        <v>37</v>
      </c>
      <c r="I8" s="58">
        <v>64</v>
      </c>
      <c r="J8" s="58">
        <f t="shared" si="1"/>
        <v>101</v>
      </c>
      <c r="K8" s="63">
        <v>6</v>
      </c>
      <c r="L8" s="63">
        <v>33</v>
      </c>
      <c r="M8" s="63">
        <v>55</v>
      </c>
      <c r="N8" s="63">
        <v>1</v>
      </c>
      <c r="O8" s="140">
        <f t="shared" si="2"/>
        <v>56</v>
      </c>
      <c r="P8" s="141">
        <v>23</v>
      </c>
      <c r="Q8" s="151">
        <v>10</v>
      </c>
      <c r="R8" s="151"/>
      <c r="S8" s="151"/>
      <c r="T8" s="152">
        <f t="shared" si="3"/>
        <v>33</v>
      </c>
    </row>
    <row r="9" ht="15.95" customHeight="1" spans="1:20">
      <c r="A9" s="128" t="s">
        <v>34</v>
      </c>
      <c r="B9" s="117"/>
      <c r="C9" s="118">
        <v>7</v>
      </c>
      <c r="D9" s="118">
        <v>0</v>
      </c>
      <c r="E9" s="58">
        <v>95</v>
      </c>
      <c r="F9" s="58">
        <f t="shared" si="0"/>
        <v>102</v>
      </c>
      <c r="G9" s="118"/>
      <c r="H9" s="58">
        <v>59.3</v>
      </c>
      <c r="I9" s="58">
        <v>44.5</v>
      </c>
      <c r="J9" s="58">
        <f t="shared" si="1"/>
        <v>103.8</v>
      </c>
      <c r="K9" s="63">
        <v>6</v>
      </c>
      <c r="L9" s="63">
        <v>5</v>
      </c>
      <c r="M9" s="63">
        <v>113</v>
      </c>
      <c r="N9" s="63">
        <v>0</v>
      </c>
      <c r="O9" s="140">
        <f t="shared" si="2"/>
        <v>113</v>
      </c>
      <c r="P9" s="141">
        <v>5</v>
      </c>
      <c r="Q9" s="151"/>
      <c r="R9" s="151"/>
      <c r="S9" s="151"/>
      <c r="T9" s="152">
        <f t="shared" si="3"/>
        <v>5</v>
      </c>
    </row>
    <row r="10" ht="15.95" customHeight="1" spans="1:20">
      <c r="A10" s="128" t="s">
        <v>35</v>
      </c>
      <c r="B10" s="117"/>
      <c r="C10" s="118">
        <v>4</v>
      </c>
      <c r="D10" s="118">
        <v>0</v>
      </c>
      <c r="E10" s="58">
        <v>153.3</v>
      </c>
      <c r="F10" s="58">
        <f t="shared" si="0"/>
        <v>157.3</v>
      </c>
      <c r="G10" s="118"/>
      <c r="H10" s="58">
        <v>90</v>
      </c>
      <c r="I10" s="58">
        <v>9.5</v>
      </c>
      <c r="J10" s="58">
        <f t="shared" si="1"/>
        <v>99.5</v>
      </c>
      <c r="K10" s="63">
        <v>6</v>
      </c>
      <c r="L10" s="63">
        <v>16</v>
      </c>
      <c r="M10" s="63">
        <v>62</v>
      </c>
      <c r="N10" s="63">
        <v>5</v>
      </c>
      <c r="O10" s="140">
        <f t="shared" si="2"/>
        <v>67</v>
      </c>
      <c r="P10" s="141">
        <v>16</v>
      </c>
      <c r="Q10" s="151"/>
      <c r="R10" s="151"/>
      <c r="S10" s="151"/>
      <c r="T10" s="152">
        <f t="shared" si="3"/>
        <v>16</v>
      </c>
    </row>
    <row r="11" ht="15.95" customHeight="1" spans="1:20">
      <c r="A11" s="128" t="s">
        <v>36</v>
      </c>
      <c r="B11" s="117">
        <v>5</v>
      </c>
      <c r="C11" s="118">
        <v>19.2</v>
      </c>
      <c r="D11" s="118">
        <v>0</v>
      </c>
      <c r="E11" s="58">
        <v>43.2</v>
      </c>
      <c r="F11" s="58">
        <f t="shared" si="0"/>
        <v>62.4</v>
      </c>
      <c r="G11" s="118">
        <v>4</v>
      </c>
      <c r="H11" s="58">
        <v>85.3</v>
      </c>
      <c r="I11" s="58">
        <v>4.3</v>
      </c>
      <c r="J11" s="58">
        <f t="shared" si="1"/>
        <v>89.6</v>
      </c>
      <c r="K11" s="63">
        <v>6</v>
      </c>
      <c r="L11" s="63">
        <v>11</v>
      </c>
      <c r="M11" s="63">
        <v>178.9</v>
      </c>
      <c r="N11" s="63">
        <v>9</v>
      </c>
      <c r="O11" s="140">
        <f t="shared" si="2"/>
        <v>187.9</v>
      </c>
      <c r="P11" s="141">
        <v>20</v>
      </c>
      <c r="Q11" s="151"/>
      <c r="R11" s="151"/>
      <c r="S11" s="151"/>
      <c r="T11" s="152">
        <f t="shared" si="3"/>
        <v>20</v>
      </c>
    </row>
    <row r="12" ht="15.95" customHeight="1" spans="1:20">
      <c r="A12" s="128" t="s">
        <v>37</v>
      </c>
      <c r="B12" s="117"/>
      <c r="C12" s="118">
        <v>55</v>
      </c>
      <c r="D12" s="118">
        <v>46</v>
      </c>
      <c r="E12" s="58">
        <v>78.5</v>
      </c>
      <c r="F12" s="58">
        <f t="shared" si="0"/>
        <v>179.5</v>
      </c>
      <c r="G12" s="118">
        <v>1.6</v>
      </c>
      <c r="H12" s="58">
        <v>33.8</v>
      </c>
      <c r="I12" s="58">
        <v>19</v>
      </c>
      <c r="J12" s="58">
        <f t="shared" si="1"/>
        <v>52.8</v>
      </c>
      <c r="K12" s="63">
        <v>6</v>
      </c>
      <c r="L12" s="63">
        <v>6</v>
      </c>
      <c r="M12" s="63">
        <v>163.1</v>
      </c>
      <c r="N12" s="63">
        <v>9</v>
      </c>
      <c r="O12" s="140">
        <f t="shared" si="2"/>
        <v>172.1</v>
      </c>
      <c r="P12" s="141">
        <v>7.6</v>
      </c>
      <c r="Q12" s="151"/>
      <c r="R12" s="151"/>
      <c r="S12" s="151"/>
      <c r="T12" s="152">
        <f t="shared" si="3"/>
        <v>7.6</v>
      </c>
    </row>
    <row r="13" ht="15.95" customHeight="1" spans="1:20">
      <c r="A13" s="128" t="s">
        <v>38</v>
      </c>
      <c r="B13" s="117"/>
      <c r="C13" s="118">
        <v>18.8</v>
      </c>
      <c r="D13" s="118">
        <v>3</v>
      </c>
      <c r="E13" s="58">
        <v>115.2</v>
      </c>
      <c r="F13" s="58">
        <f t="shared" si="0"/>
        <v>137</v>
      </c>
      <c r="G13" s="118"/>
      <c r="H13" s="58">
        <v>353.62</v>
      </c>
      <c r="I13" s="58">
        <v>23.5</v>
      </c>
      <c r="J13" s="58">
        <f t="shared" si="1"/>
        <v>377.12</v>
      </c>
      <c r="K13" s="63">
        <v>6</v>
      </c>
      <c r="L13" s="63">
        <v>20</v>
      </c>
      <c r="M13" s="63">
        <v>72.5</v>
      </c>
      <c r="N13" s="63">
        <v>6</v>
      </c>
      <c r="O13" s="140">
        <f t="shared" si="2"/>
        <v>78.5</v>
      </c>
      <c r="P13" s="141">
        <v>20</v>
      </c>
      <c r="Q13" s="151"/>
      <c r="R13" s="151"/>
      <c r="S13" s="151"/>
      <c r="T13" s="152">
        <f t="shared" si="3"/>
        <v>20</v>
      </c>
    </row>
    <row r="14" ht="15.95" customHeight="1" spans="1:20">
      <c r="A14" s="128" t="s">
        <v>39</v>
      </c>
      <c r="B14" s="117"/>
      <c r="C14" s="118">
        <v>1</v>
      </c>
      <c r="D14" s="118">
        <v>1</v>
      </c>
      <c r="E14" s="58">
        <v>133.2</v>
      </c>
      <c r="F14" s="58">
        <f t="shared" si="0"/>
        <v>135.2</v>
      </c>
      <c r="G14" s="118">
        <v>5</v>
      </c>
      <c r="H14" s="58">
        <v>101.3</v>
      </c>
      <c r="I14" s="58">
        <v>63</v>
      </c>
      <c r="J14" s="58">
        <f t="shared" si="1"/>
        <v>164.3</v>
      </c>
      <c r="K14" s="63">
        <v>6</v>
      </c>
      <c r="L14" s="63">
        <v>11</v>
      </c>
      <c r="M14" s="63">
        <v>55.7</v>
      </c>
      <c r="N14" s="63">
        <v>0</v>
      </c>
      <c r="O14" s="140">
        <f t="shared" si="2"/>
        <v>55.7</v>
      </c>
      <c r="P14" s="141">
        <v>5</v>
      </c>
      <c r="Q14" s="151"/>
      <c r="R14" s="151">
        <v>11</v>
      </c>
      <c r="S14" s="151"/>
      <c r="T14" s="152">
        <f t="shared" si="3"/>
        <v>16</v>
      </c>
    </row>
    <row r="15" ht="15.95" customHeight="1" spans="1:20">
      <c r="A15" s="128" t="s">
        <v>40</v>
      </c>
      <c r="B15" s="117">
        <v>41</v>
      </c>
      <c r="C15" s="118">
        <v>58</v>
      </c>
      <c r="D15" s="118">
        <v>25.2</v>
      </c>
      <c r="E15" s="58">
        <v>119.5</v>
      </c>
      <c r="F15" s="58">
        <f t="shared" si="0"/>
        <v>202.7</v>
      </c>
      <c r="G15" s="118">
        <v>6</v>
      </c>
      <c r="H15" s="58">
        <v>169</v>
      </c>
      <c r="I15" s="58">
        <v>7.4</v>
      </c>
      <c r="J15" s="58">
        <f t="shared" si="1"/>
        <v>176.4</v>
      </c>
      <c r="K15" s="63">
        <v>6</v>
      </c>
      <c r="L15" s="63">
        <v>3</v>
      </c>
      <c r="M15" s="63">
        <v>74</v>
      </c>
      <c r="N15" s="63">
        <v>0</v>
      </c>
      <c r="O15" s="140">
        <f t="shared" si="2"/>
        <v>74</v>
      </c>
      <c r="P15" s="141">
        <v>50</v>
      </c>
      <c r="Q15" s="151"/>
      <c r="R15" s="151"/>
      <c r="S15" s="151"/>
      <c r="T15" s="152">
        <f t="shared" si="3"/>
        <v>50</v>
      </c>
    </row>
    <row r="16" ht="15.95" customHeight="1" spans="1:20">
      <c r="A16" s="128" t="s">
        <v>41</v>
      </c>
      <c r="B16" s="117">
        <v>8</v>
      </c>
      <c r="C16" s="118">
        <v>31</v>
      </c>
      <c r="D16" s="118">
        <v>2</v>
      </c>
      <c r="E16" s="58">
        <v>130</v>
      </c>
      <c r="F16" s="58">
        <f t="shared" si="0"/>
        <v>163</v>
      </c>
      <c r="G16" s="118"/>
      <c r="H16" s="58">
        <v>408.8</v>
      </c>
      <c r="I16" s="58">
        <v>9.9</v>
      </c>
      <c r="J16" s="58">
        <f t="shared" si="1"/>
        <v>418.7</v>
      </c>
      <c r="K16" s="63">
        <v>6</v>
      </c>
      <c r="L16" s="63">
        <v>35</v>
      </c>
      <c r="M16" s="63">
        <v>83.5</v>
      </c>
      <c r="N16" s="63">
        <v>1</v>
      </c>
      <c r="O16" s="140">
        <f t="shared" si="2"/>
        <v>84.5</v>
      </c>
      <c r="P16" s="141">
        <v>26</v>
      </c>
      <c r="Q16" s="151">
        <v>17</v>
      </c>
      <c r="R16" s="151"/>
      <c r="S16" s="151"/>
      <c r="T16" s="152">
        <f t="shared" si="3"/>
        <v>43</v>
      </c>
    </row>
    <row r="17" ht="15.95" customHeight="1" spans="1:20">
      <c r="A17" s="128" t="s">
        <v>42</v>
      </c>
      <c r="B17" s="117"/>
      <c r="C17" s="118">
        <v>61</v>
      </c>
      <c r="D17" s="118">
        <v>1</v>
      </c>
      <c r="E17" s="58">
        <v>105.6</v>
      </c>
      <c r="F17" s="58">
        <f t="shared" si="0"/>
        <v>167.6</v>
      </c>
      <c r="G17" s="118">
        <v>5</v>
      </c>
      <c r="H17" s="58">
        <v>147.8</v>
      </c>
      <c r="I17" s="58">
        <v>23.3</v>
      </c>
      <c r="J17" s="58">
        <f t="shared" si="1"/>
        <v>171.1</v>
      </c>
      <c r="K17" s="63">
        <v>6</v>
      </c>
      <c r="L17" s="63">
        <v>14</v>
      </c>
      <c r="M17" s="63">
        <v>73.9</v>
      </c>
      <c r="N17" s="63">
        <v>1</v>
      </c>
      <c r="O17" s="140">
        <f t="shared" si="2"/>
        <v>74.9</v>
      </c>
      <c r="P17" s="141">
        <v>19</v>
      </c>
      <c r="Q17" s="151"/>
      <c r="R17" s="151"/>
      <c r="S17" s="151"/>
      <c r="T17" s="152">
        <f t="shared" si="3"/>
        <v>19</v>
      </c>
    </row>
    <row r="18" ht="15.95" customHeight="1" spans="1:20">
      <c r="A18" s="128" t="s">
        <v>43</v>
      </c>
      <c r="B18" s="117"/>
      <c r="C18" s="118">
        <v>2</v>
      </c>
      <c r="D18" s="118">
        <v>1</v>
      </c>
      <c r="E18" s="58">
        <v>8</v>
      </c>
      <c r="F18" s="58">
        <f t="shared" si="0"/>
        <v>11</v>
      </c>
      <c r="G18" s="118"/>
      <c r="H18" s="58">
        <v>23</v>
      </c>
      <c r="I18" s="58">
        <v>7.5</v>
      </c>
      <c r="J18" s="58">
        <f t="shared" si="1"/>
        <v>30.5</v>
      </c>
      <c r="K18" s="63">
        <v>6</v>
      </c>
      <c r="L18" s="63"/>
      <c r="M18" s="63">
        <v>10.7</v>
      </c>
      <c r="N18" s="63">
        <v>1</v>
      </c>
      <c r="O18" s="140">
        <f t="shared" si="2"/>
        <v>11.7</v>
      </c>
      <c r="P18" s="141"/>
      <c r="Q18" s="151"/>
      <c r="R18" s="151"/>
      <c r="S18" s="151"/>
      <c r="T18" s="152">
        <f t="shared" si="3"/>
        <v>0</v>
      </c>
    </row>
    <row r="19" ht="15.95" customHeight="1" spans="1:20">
      <c r="A19" s="128" t="s">
        <v>44</v>
      </c>
      <c r="B19" s="117"/>
      <c r="C19" s="118">
        <v>3.5</v>
      </c>
      <c r="D19" s="118">
        <v>0</v>
      </c>
      <c r="E19" s="58">
        <v>202.1</v>
      </c>
      <c r="F19" s="58">
        <f t="shared" si="0"/>
        <v>205.6</v>
      </c>
      <c r="G19" s="118"/>
      <c r="H19" s="58">
        <v>42.34</v>
      </c>
      <c r="I19" s="58">
        <v>13.4</v>
      </c>
      <c r="J19" s="58">
        <f t="shared" si="1"/>
        <v>55.74</v>
      </c>
      <c r="K19" s="63">
        <v>6</v>
      </c>
      <c r="L19" s="63"/>
      <c r="M19" s="63">
        <v>5</v>
      </c>
      <c r="N19" s="63">
        <v>2</v>
      </c>
      <c r="O19" s="140">
        <f t="shared" si="2"/>
        <v>7</v>
      </c>
      <c r="P19" s="141"/>
      <c r="Q19" s="151"/>
      <c r="R19" s="151"/>
      <c r="S19" s="151"/>
      <c r="T19" s="152">
        <f t="shared" si="3"/>
        <v>0</v>
      </c>
    </row>
    <row r="20" ht="15.95" customHeight="1" spans="1:20">
      <c r="A20" s="129" t="s">
        <v>45</v>
      </c>
      <c r="B20" s="117"/>
      <c r="C20" s="118">
        <v>4.5</v>
      </c>
      <c r="D20" s="118">
        <v>1</v>
      </c>
      <c r="E20" s="58">
        <v>155.96</v>
      </c>
      <c r="F20" s="58">
        <f t="shared" si="0"/>
        <v>161.46</v>
      </c>
      <c r="G20" s="118">
        <v>10</v>
      </c>
      <c r="H20" s="58">
        <v>71.1</v>
      </c>
      <c r="I20" s="58">
        <v>11.5</v>
      </c>
      <c r="J20" s="58">
        <f t="shared" si="1"/>
        <v>82.6</v>
      </c>
      <c r="K20" s="63">
        <v>5</v>
      </c>
      <c r="L20" s="63">
        <v>49</v>
      </c>
      <c r="M20" s="63">
        <v>52.7</v>
      </c>
      <c r="N20" s="63">
        <v>9</v>
      </c>
      <c r="O20" s="140">
        <f t="shared" si="2"/>
        <v>61.7</v>
      </c>
      <c r="P20" s="141">
        <v>13</v>
      </c>
      <c r="Q20" s="151">
        <v>46</v>
      </c>
      <c r="R20" s="151"/>
      <c r="S20" s="151"/>
      <c r="T20" s="152">
        <f t="shared" si="3"/>
        <v>59</v>
      </c>
    </row>
    <row r="21" ht="15.95" customHeight="1" spans="1:20">
      <c r="A21" s="129" t="s">
        <v>46</v>
      </c>
      <c r="B21" s="117"/>
      <c r="C21" s="118">
        <v>2</v>
      </c>
      <c r="D21" s="118">
        <v>0</v>
      </c>
      <c r="E21" s="58">
        <v>48</v>
      </c>
      <c r="F21" s="58">
        <f t="shared" si="0"/>
        <v>50</v>
      </c>
      <c r="G21" s="118"/>
      <c r="H21" s="58">
        <v>105.3</v>
      </c>
      <c r="I21" s="58">
        <v>81.1</v>
      </c>
      <c r="J21" s="58">
        <f t="shared" si="1"/>
        <v>186.4</v>
      </c>
      <c r="K21" s="63">
        <v>5</v>
      </c>
      <c r="L21" s="63"/>
      <c r="M21" s="63">
        <v>19</v>
      </c>
      <c r="N21" s="63">
        <v>1.6</v>
      </c>
      <c r="O21" s="140">
        <f t="shared" si="2"/>
        <v>20.6</v>
      </c>
      <c r="P21" s="141"/>
      <c r="Q21" s="151"/>
      <c r="R21" s="151"/>
      <c r="S21" s="151"/>
      <c r="T21" s="152">
        <f t="shared" si="3"/>
        <v>0</v>
      </c>
    </row>
    <row r="22" ht="15.95" customHeight="1" spans="1:20">
      <c r="A22" s="129" t="s">
        <v>47</v>
      </c>
      <c r="B22" s="117"/>
      <c r="C22" s="118">
        <v>4</v>
      </c>
      <c r="D22" s="118">
        <v>0</v>
      </c>
      <c r="E22" s="58">
        <v>14</v>
      </c>
      <c r="F22" s="58">
        <f t="shared" si="0"/>
        <v>18</v>
      </c>
      <c r="G22" s="118"/>
      <c r="H22" s="58">
        <v>26.66</v>
      </c>
      <c r="I22" s="58">
        <v>25.1</v>
      </c>
      <c r="J22" s="58">
        <f t="shared" si="1"/>
        <v>51.76</v>
      </c>
      <c r="K22" s="63">
        <v>5</v>
      </c>
      <c r="L22" s="63"/>
      <c r="M22" s="63">
        <v>17.8</v>
      </c>
      <c r="N22" s="63">
        <v>2</v>
      </c>
      <c r="O22" s="140">
        <f t="shared" si="2"/>
        <v>19.8</v>
      </c>
      <c r="P22" s="141"/>
      <c r="Q22" s="151"/>
      <c r="R22" s="151"/>
      <c r="S22" s="151"/>
      <c r="T22" s="152">
        <f t="shared" si="3"/>
        <v>0</v>
      </c>
    </row>
    <row r="23" ht="15.95" customHeight="1" spans="1:20">
      <c r="A23" s="129" t="s">
        <v>48</v>
      </c>
      <c r="B23" s="117"/>
      <c r="C23" s="118">
        <v>8.2</v>
      </c>
      <c r="D23" s="118">
        <v>0</v>
      </c>
      <c r="E23" s="58">
        <v>136.4</v>
      </c>
      <c r="F23" s="58">
        <f t="shared" si="0"/>
        <v>144.6</v>
      </c>
      <c r="G23" s="118"/>
      <c r="H23" s="58">
        <v>105</v>
      </c>
      <c r="I23" s="58">
        <v>24</v>
      </c>
      <c r="J23" s="58">
        <f t="shared" si="1"/>
        <v>129</v>
      </c>
      <c r="K23" s="63">
        <v>5</v>
      </c>
      <c r="L23" s="63">
        <v>30</v>
      </c>
      <c r="M23" s="63">
        <v>41</v>
      </c>
      <c r="N23" s="63">
        <v>1</v>
      </c>
      <c r="O23" s="140">
        <f t="shared" si="2"/>
        <v>42</v>
      </c>
      <c r="P23" s="141">
        <v>30</v>
      </c>
      <c r="Q23" s="151"/>
      <c r="R23" s="151"/>
      <c r="S23" s="151"/>
      <c r="T23" s="152">
        <f t="shared" si="3"/>
        <v>30</v>
      </c>
    </row>
    <row r="24" ht="15.95" customHeight="1" spans="1:20">
      <c r="A24" s="129" t="s">
        <v>49</v>
      </c>
      <c r="B24" s="117"/>
      <c r="C24" s="118">
        <v>1.5</v>
      </c>
      <c r="D24" s="118">
        <v>0</v>
      </c>
      <c r="E24" s="58">
        <v>55.8</v>
      </c>
      <c r="F24" s="58">
        <f t="shared" si="0"/>
        <v>57.3</v>
      </c>
      <c r="G24" s="118"/>
      <c r="H24" s="58">
        <v>43.2</v>
      </c>
      <c r="I24" s="58">
        <v>15.5</v>
      </c>
      <c r="J24" s="58">
        <f t="shared" si="1"/>
        <v>58.7</v>
      </c>
      <c r="K24" s="63">
        <v>5</v>
      </c>
      <c r="L24" s="63"/>
      <c r="M24" s="63">
        <v>15.1</v>
      </c>
      <c r="N24" s="63">
        <v>0</v>
      </c>
      <c r="O24" s="140">
        <f t="shared" si="2"/>
        <v>15.1</v>
      </c>
      <c r="P24" s="141"/>
      <c r="Q24" s="151"/>
      <c r="R24" s="151"/>
      <c r="S24" s="151"/>
      <c r="T24" s="152">
        <f t="shared" si="3"/>
        <v>0</v>
      </c>
    </row>
    <row r="25" ht="15.95" customHeight="1" spans="1:20">
      <c r="A25" s="129" t="s">
        <v>50</v>
      </c>
      <c r="B25" s="117">
        <v>5</v>
      </c>
      <c r="C25" s="118">
        <v>7</v>
      </c>
      <c r="D25" s="118">
        <v>0</v>
      </c>
      <c r="E25" s="58">
        <v>10</v>
      </c>
      <c r="F25" s="58">
        <f t="shared" si="0"/>
        <v>17</v>
      </c>
      <c r="G25" s="118">
        <v>5</v>
      </c>
      <c r="H25" s="58">
        <v>30.98</v>
      </c>
      <c r="I25" s="58">
        <v>10</v>
      </c>
      <c r="J25" s="58">
        <f t="shared" si="1"/>
        <v>40.98</v>
      </c>
      <c r="K25" s="63">
        <v>5</v>
      </c>
      <c r="L25" s="63"/>
      <c r="M25" s="63">
        <v>30</v>
      </c>
      <c r="N25" s="63">
        <v>2</v>
      </c>
      <c r="O25" s="140">
        <f t="shared" si="2"/>
        <v>32</v>
      </c>
      <c r="P25" s="141"/>
      <c r="Q25" s="151">
        <v>10</v>
      </c>
      <c r="R25" s="151"/>
      <c r="S25" s="151"/>
      <c r="T25" s="152">
        <f t="shared" si="3"/>
        <v>10</v>
      </c>
    </row>
    <row r="26" ht="24" customHeight="1" spans="1:20">
      <c r="A26" s="130" t="s">
        <v>51</v>
      </c>
      <c r="B26" s="131">
        <f t="shared" ref="B26:H26" si="4">SUM(B5:B25)</f>
        <v>95</v>
      </c>
      <c r="C26" s="132">
        <f t="shared" si="4"/>
        <v>444.98</v>
      </c>
      <c r="D26" s="132">
        <f t="shared" si="4"/>
        <v>86</v>
      </c>
      <c r="E26" s="132">
        <f t="shared" si="4"/>
        <v>2623.36</v>
      </c>
      <c r="F26" s="133">
        <f t="shared" si="4"/>
        <v>3154.34</v>
      </c>
      <c r="G26" s="131">
        <f t="shared" si="4"/>
        <v>93.6</v>
      </c>
      <c r="H26" s="133">
        <f t="shared" si="4"/>
        <v>2213.1</v>
      </c>
      <c r="I26" s="133">
        <v>490</v>
      </c>
      <c r="J26" s="133">
        <f t="shared" ref="J26:M26" si="5">SUM(J5:J25)</f>
        <v>2703.1</v>
      </c>
      <c r="K26" s="133">
        <v>120</v>
      </c>
      <c r="L26" s="131">
        <f t="shared" si="5"/>
        <v>276</v>
      </c>
      <c r="M26" s="133">
        <f t="shared" si="5"/>
        <v>1239.3</v>
      </c>
      <c r="N26" s="142">
        <v>54.6</v>
      </c>
      <c r="O26" s="143">
        <f>SUM(O5:O25)</f>
        <v>1293.9</v>
      </c>
      <c r="P26" s="144">
        <f t="shared" ref="P26:T26" si="6">SUM(P5:P25)</f>
        <v>370.6</v>
      </c>
      <c r="Q26" s="153">
        <f t="shared" si="6"/>
        <v>83</v>
      </c>
      <c r="R26" s="153">
        <f t="shared" si="6"/>
        <v>11</v>
      </c>
      <c r="S26" s="153">
        <f t="shared" si="6"/>
        <v>0</v>
      </c>
      <c r="T26" s="154">
        <f t="shared" si="6"/>
        <v>464.6</v>
      </c>
    </row>
    <row r="27" s="45" customFormat="1" ht="21" customHeight="1" spans="1:33">
      <c r="A27" s="79" t="s">
        <v>66</v>
      </c>
      <c r="B27" s="80"/>
      <c r="C27" s="80"/>
      <c r="D27" s="80"/>
      <c r="E27" s="81">
        <f>COUNTIF(B5:B25,"&gt;0")</f>
        <v>7</v>
      </c>
      <c r="F27" s="80" t="s">
        <v>67</v>
      </c>
      <c r="G27" s="80"/>
      <c r="H27" s="80"/>
      <c r="I27" s="80"/>
      <c r="J27" s="80"/>
      <c r="K27" s="80" t="s">
        <v>68</v>
      </c>
      <c r="L27" s="80"/>
      <c r="M27" s="80"/>
      <c r="N27" s="81">
        <f>COUNTIF(T5:T25,"=0")</f>
        <v>5</v>
      </c>
      <c r="O27" s="80" t="s">
        <v>67</v>
      </c>
      <c r="P27" s="80"/>
      <c r="Q27" s="155"/>
      <c r="R27" s="155"/>
      <c r="S27" s="155"/>
      <c r="T27" s="155"/>
      <c r="V27" s="111"/>
      <c r="W27" s="111"/>
      <c r="X27" s="156"/>
      <c r="Y27" s="111"/>
      <c r="Z27" s="111"/>
      <c r="AA27" s="111"/>
      <c r="AB27" s="111"/>
      <c r="AC27" s="111"/>
      <c r="AD27" s="111"/>
      <c r="AE27" s="111"/>
      <c r="AF27" s="111"/>
      <c r="AG27" s="111"/>
    </row>
  </sheetData>
  <mergeCells count="6">
    <mergeCell ref="A1:T1"/>
    <mergeCell ref="A2:A4"/>
    <mergeCell ref="B2:F3"/>
    <mergeCell ref="G2:J3"/>
    <mergeCell ref="K2:O3"/>
    <mergeCell ref="P2:T3"/>
  </mergeCells>
  <conditionalFormatting sqref="B5:B25">
    <cfRule type="cellIs" dxfId="0" priority="2" operator="equal">
      <formula>0</formula>
    </cfRule>
  </conditionalFormatting>
  <conditionalFormatting sqref="T5:T25">
    <cfRule type="cellIs" dxfId="0" priority="1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zoomScale="80" zoomScaleNormal="80" workbookViewId="0">
      <selection activeCell="M1" sqref="M1:M17"/>
    </sheetView>
  </sheetViews>
  <sheetFormatPr defaultColWidth="9.625" defaultRowHeight="13.5"/>
  <cols>
    <col min="1" max="1" width="6.5" style="32" customWidth="1"/>
    <col min="2" max="2" width="5.75" style="31" customWidth="1"/>
    <col min="3" max="3" width="6.25" style="31" customWidth="1"/>
    <col min="4" max="4" width="6.125" style="31" customWidth="1"/>
    <col min="5" max="5" width="5.5" style="31" customWidth="1"/>
    <col min="6" max="6" width="5.75" style="31" customWidth="1"/>
    <col min="7" max="7" width="6.25" style="31" customWidth="1"/>
    <col min="8" max="8" width="6.125" style="31" customWidth="1"/>
    <col min="9" max="10" width="5.75" style="31" customWidth="1"/>
    <col min="11" max="11" width="6.25" style="31" customWidth="1"/>
    <col min="12" max="12" width="6.125" style="31" customWidth="1"/>
    <col min="13" max="13" width="4.75" style="31" customWidth="1"/>
    <col min="14" max="14" width="5.75" style="31" customWidth="1"/>
    <col min="15" max="15" width="6.25" style="31" customWidth="1"/>
    <col min="16" max="16" width="6.125" style="31" customWidth="1"/>
    <col min="17" max="17" width="5.125" style="31" customWidth="1"/>
    <col min="18" max="18" width="5.75" style="31" customWidth="1"/>
    <col min="19" max="19" width="6.25" style="31" customWidth="1"/>
    <col min="20" max="20" width="6.125" style="31" customWidth="1"/>
    <col min="21" max="21" width="5.875" style="31" customWidth="1"/>
    <col min="22" max="22" width="5.75" style="31" customWidth="1"/>
    <col min="23" max="23" width="6.25" style="31" customWidth="1"/>
    <col min="24" max="24" width="6.125" style="31" customWidth="1"/>
    <col min="25" max="25" width="6" style="31" customWidth="1"/>
    <col min="26" max="26" width="5.75" style="31" customWidth="1"/>
    <col min="27" max="27" width="6.25" style="31" customWidth="1"/>
    <col min="28" max="29" width="6.125" style="31" customWidth="1"/>
    <col min="30" max="30" width="5.75" style="31" customWidth="1"/>
    <col min="31" max="31" width="6.25" style="31" customWidth="1"/>
    <col min="32" max="32" width="6.125" style="31" customWidth="1"/>
    <col min="33" max="33" width="5.625" style="31" customWidth="1"/>
    <col min="34" max="34" width="5.75" style="31" customWidth="1"/>
    <col min="35" max="35" width="6.25" style="31" customWidth="1"/>
    <col min="36" max="36" width="6.125" style="31" customWidth="1"/>
    <col min="37" max="37" width="5.625" style="31" customWidth="1"/>
    <col min="38" max="38" width="5.75" style="31" customWidth="1"/>
    <col min="39" max="39" width="6.25" style="31" customWidth="1"/>
    <col min="40" max="40" width="6.125" style="31" customWidth="1"/>
    <col min="41" max="41" width="6.375" style="31" customWidth="1"/>
    <col min="42" max="42" width="6.25" style="31" customWidth="1"/>
    <col min="43" max="43" width="5.875" style="31" customWidth="1"/>
    <col min="44" max="44" width="6.25" style="31" customWidth="1"/>
    <col min="45" max="256" width="9" style="32"/>
    <col min="257" max="257" width="6.5" style="32" customWidth="1"/>
    <col min="258" max="258" width="5.75" style="32" customWidth="1"/>
    <col min="259" max="259" width="6.25" style="32" customWidth="1"/>
    <col min="260" max="260" width="6.125" style="32" customWidth="1"/>
    <col min="261" max="261" width="5.5" style="32" customWidth="1"/>
    <col min="262" max="262" width="5.75" style="32" customWidth="1"/>
    <col min="263" max="263" width="6.25" style="32" customWidth="1"/>
    <col min="264" max="264" width="6.125" style="32" customWidth="1"/>
    <col min="265" max="266" width="5.75" style="32" customWidth="1"/>
    <col min="267" max="267" width="6.25" style="32" customWidth="1"/>
    <col min="268" max="268" width="6.125" style="32" customWidth="1"/>
    <col min="269" max="269" width="4.75" style="32" customWidth="1"/>
    <col min="270" max="270" width="5.75" style="32" customWidth="1"/>
    <col min="271" max="271" width="6.25" style="32" customWidth="1"/>
    <col min="272" max="272" width="6.125" style="32" customWidth="1"/>
    <col min="273" max="273" width="5.125" style="32" customWidth="1"/>
    <col min="274" max="274" width="5.75" style="32" customWidth="1"/>
    <col min="275" max="275" width="6.25" style="32" customWidth="1"/>
    <col min="276" max="276" width="6.125" style="32" customWidth="1"/>
    <col min="277" max="277" width="5.875" style="32" customWidth="1"/>
    <col min="278" max="278" width="5.75" style="32" customWidth="1"/>
    <col min="279" max="279" width="6.25" style="32" customWidth="1"/>
    <col min="280" max="280" width="6.125" style="32" customWidth="1"/>
    <col min="281" max="281" width="6" style="32" customWidth="1"/>
    <col min="282" max="282" width="5.75" style="32" customWidth="1"/>
    <col min="283" max="283" width="6.25" style="32" customWidth="1"/>
    <col min="284" max="285" width="6.125" style="32" customWidth="1"/>
    <col min="286" max="286" width="5.75" style="32" customWidth="1"/>
    <col min="287" max="287" width="6.25" style="32" customWidth="1"/>
    <col min="288" max="288" width="6.125" style="32" customWidth="1"/>
    <col min="289" max="289" width="5.625" style="32" customWidth="1"/>
    <col min="290" max="290" width="5.75" style="32" customWidth="1"/>
    <col min="291" max="291" width="6.25" style="32" customWidth="1"/>
    <col min="292" max="292" width="6.125" style="32" customWidth="1"/>
    <col min="293" max="293" width="5.625" style="32" customWidth="1"/>
    <col min="294" max="294" width="5.75" style="32" customWidth="1"/>
    <col min="295" max="295" width="6.25" style="32" customWidth="1"/>
    <col min="296" max="296" width="6.125" style="32" customWidth="1"/>
    <col min="297" max="297" width="6.375" style="32" customWidth="1"/>
    <col min="298" max="298" width="6.25" style="32" customWidth="1"/>
    <col min="299" max="299" width="5.875" style="32" customWidth="1"/>
    <col min="300" max="300" width="6.25" style="32" customWidth="1"/>
    <col min="301" max="512" width="9" style="32"/>
    <col min="513" max="513" width="6.5" style="32" customWidth="1"/>
    <col min="514" max="514" width="5.75" style="32" customWidth="1"/>
    <col min="515" max="515" width="6.25" style="32" customWidth="1"/>
    <col min="516" max="516" width="6.125" style="32" customWidth="1"/>
    <col min="517" max="517" width="5.5" style="32" customWidth="1"/>
    <col min="518" max="518" width="5.75" style="32" customWidth="1"/>
    <col min="519" max="519" width="6.25" style="32" customWidth="1"/>
    <col min="520" max="520" width="6.125" style="32" customWidth="1"/>
    <col min="521" max="522" width="5.75" style="32" customWidth="1"/>
    <col min="523" max="523" width="6.25" style="32" customWidth="1"/>
    <col min="524" max="524" width="6.125" style="32" customWidth="1"/>
    <col min="525" max="525" width="4.75" style="32" customWidth="1"/>
    <col min="526" max="526" width="5.75" style="32" customWidth="1"/>
    <col min="527" max="527" width="6.25" style="32" customWidth="1"/>
    <col min="528" max="528" width="6.125" style="32" customWidth="1"/>
    <col min="529" max="529" width="5.125" style="32" customWidth="1"/>
    <col min="530" max="530" width="5.75" style="32" customWidth="1"/>
    <col min="531" max="531" width="6.25" style="32" customWidth="1"/>
    <col min="532" max="532" width="6.125" style="32" customWidth="1"/>
    <col min="533" max="533" width="5.875" style="32" customWidth="1"/>
    <col min="534" max="534" width="5.75" style="32" customWidth="1"/>
    <col min="535" max="535" width="6.25" style="32" customWidth="1"/>
    <col min="536" max="536" width="6.125" style="32" customWidth="1"/>
    <col min="537" max="537" width="6" style="32" customWidth="1"/>
    <col min="538" max="538" width="5.75" style="32" customWidth="1"/>
    <col min="539" max="539" width="6.25" style="32" customWidth="1"/>
    <col min="540" max="541" width="6.125" style="32" customWidth="1"/>
    <col min="542" max="542" width="5.75" style="32" customWidth="1"/>
    <col min="543" max="543" width="6.25" style="32" customWidth="1"/>
    <col min="544" max="544" width="6.125" style="32" customWidth="1"/>
    <col min="545" max="545" width="5.625" style="32" customWidth="1"/>
    <col min="546" max="546" width="5.75" style="32" customWidth="1"/>
    <col min="547" max="547" width="6.25" style="32" customWidth="1"/>
    <col min="548" max="548" width="6.125" style="32" customWidth="1"/>
    <col min="549" max="549" width="5.625" style="32" customWidth="1"/>
    <col min="550" max="550" width="5.75" style="32" customWidth="1"/>
    <col min="551" max="551" width="6.25" style="32" customWidth="1"/>
    <col min="552" max="552" width="6.125" style="32" customWidth="1"/>
    <col min="553" max="553" width="6.375" style="32" customWidth="1"/>
    <col min="554" max="554" width="6.25" style="32" customWidth="1"/>
    <col min="555" max="555" width="5.875" style="32" customWidth="1"/>
    <col min="556" max="556" width="6.25" style="32" customWidth="1"/>
    <col min="557" max="768" width="9" style="32"/>
    <col min="769" max="769" width="6.5" style="32" customWidth="1"/>
    <col min="770" max="770" width="5.75" style="32" customWidth="1"/>
    <col min="771" max="771" width="6.25" style="32" customWidth="1"/>
    <col min="772" max="772" width="6.125" style="32" customWidth="1"/>
    <col min="773" max="773" width="5.5" style="32" customWidth="1"/>
    <col min="774" max="774" width="5.75" style="32" customWidth="1"/>
    <col min="775" max="775" width="6.25" style="32" customWidth="1"/>
    <col min="776" max="776" width="6.125" style="32" customWidth="1"/>
    <col min="777" max="778" width="5.75" style="32" customWidth="1"/>
    <col min="779" max="779" width="6.25" style="32" customWidth="1"/>
    <col min="780" max="780" width="6.125" style="32" customWidth="1"/>
    <col min="781" max="781" width="4.75" style="32" customWidth="1"/>
    <col min="782" max="782" width="5.75" style="32" customWidth="1"/>
    <col min="783" max="783" width="6.25" style="32" customWidth="1"/>
    <col min="784" max="784" width="6.125" style="32" customWidth="1"/>
    <col min="785" max="785" width="5.125" style="32" customWidth="1"/>
    <col min="786" max="786" width="5.75" style="32" customWidth="1"/>
    <col min="787" max="787" width="6.25" style="32" customWidth="1"/>
    <col min="788" max="788" width="6.125" style="32" customWidth="1"/>
    <col min="789" max="789" width="5.875" style="32" customWidth="1"/>
    <col min="790" max="790" width="5.75" style="32" customWidth="1"/>
    <col min="791" max="791" width="6.25" style="32" customWidth="1"/>
    <col min="792" max="792" width="6.125" style="32" customWidth="1"/>
    <col min="793" max="793" width="6" style="32" customWidth="1"/>
    <col min="794" max="794" width="5.75" style="32" customWidth="1"/>
    <col min="795" max="795" width="6.25" style="32" customWidth="1"/>
    <col min="796" max="797" width="6.125" style="32" customWidth="1"/>
    <col min="798" max="798" width="5.75" style="32" customWidth="1"/>
    <col min="799" max="799" width="6.25" style="32" customWidth="1"/>
    <col min="800" max="800" width="6.125" style="32" customWidth="1"/>
    <col min="801" max="801" width="5.625" style="32" customWidth="1"/>
    <col min="802" max="802" width="5.75" style="32" customWidth="1"/>
    <col min="803" max="803" width="6.25" style="32" customWidth="1"/>
    <col min="804" max="804" width="6.125" style="32" customWidth="1"/>
    <col min="805" max="805" width="5.625" style="32" customWidth="1"/>
    <col min="806" max="806" width="5.75" style="32" customWidth="1"/>
    <col min="807" max="807" width="6.25" style="32" customWidth="1"/>
    <col min="808" max="808" width="6.125" style="32" customWidth="1"/>
    <col min="809" max="809" width="6.375" style="32" customWidth="1"/>
    <col min="810" max="810" width="6.25" style="32" customWidth="1"/>
    <col min="811" max="811" width="5.875" style="32" customWidth="1"/>
    <col min="812" max="812" width="6.25" style="32" customWidth="1"/>
    <col min="813" max="1024" width="9" style="32"/>
    <col min="1025" max="1025" width="6.5" style="32" customWidth="1"/>
    <col min="1026" max="1026" width="5.75" style="32" customWidth="1"/>
    <col min="1027" max="1027" width="6.25" style="32" customWidth="1"/>
    <col min="1028" max="1028" width="6.125" style="32" customWidth="1"/>
    <col min="1029" max="1029" width="5.5" style="32" customWidth="1"/>
    <col min="1030" max="1030" width="5.75" style="32" customWidth="1"/>
    <col min="1031" max="1031" width="6.25" style="32" customWidth="1"/>
    <col min="1032" max="1032" width="6.125" style="32" customWidth="1"/>
    <col min="1033" max="1034" width="5.75" style="32" customWidth="1"/>
    <col min="1035" max="1035" width="6.25" style="32" customWidth="1"/>
    <col min="1036" max="1036" width="6.125" style="32" customWidth="1"/>
    <col min="1037" max="1037" width="4.75" style="32" customWidth="1"/>
    <col min="1038" max="1038" width="5.75" style="32" customWidth="1"/>
    <col min="1039" max="1039" width="6.25" style="32" customWidth="1"/>
    <col min="1040" max="1040" width="6.125" style="32" customWidth="1"/>
    <col min="1041" max="1041" width="5.125" style="32" customWidth="1"/>
    <col min="1042" max="1042" width="5.75" style="32" customWidth="1"/>
    <col min="1043" max="1043" width="6.25" style="32" customWidth="1"/>
    <col min="1044" max="1044" width="6.125" style="32" customWidth="1"/>
    <col min="1045" max="1045" width="5.875" style="32" customWidth="1"/>
    <col min="1046" max="1046" width="5.75" style="32" customWidth="1"/>
    <col min="1047" max="1047" width="6.25" style="32" customWidth="1"/>
    <col min="1048" max="1048" width="6.125" style="32" customWidth="1"/>
    <col min="1049" max="1049" width="6" style="32" customWidth="1"/>
    <col min="1050" max="1050" width="5.75" style="32" customWidth="1"/>
    <col min="1051" max="1051" width="6.25" style="32" customWidth="1"/>
    <col min="1052" max="1053" width="6.125" style="32" customWidth="1"/>
    <col min="1054" max="1054" width="5.75" style="32" customWidth="1"/>
    <col min="1055" max="1055" width="6.25" style="32" customWidth="1"/>
    <col min="1056" max="1056" width="6.125" style="32" customWidth="1"/>
    <col min="1057" max="1057" width="5.625" style="32" customWidth="1"/>
    <col min="1058" max="1058" width="5.75" style="32" customWidth="1"/>
    <col min="1059" max="1059" width="6.25" style="32" customWidth="1"/>
    <col min="1060" max="1060" width="6.125" style="32" customWidth="1"/>
    <col min="1061" max="1061" width="5.625" style="32" customWidth="1"/>
    <col min="1062" max="1062" width="5.75" style="32" customWidth="1"/>
    <col min="1063" max="1063" width="6.25" style="32" customWidth="1"/>
    <col min="1064" max="1064" width="6.125" style="32" customWidth="1"/>
    <col min="1065" max="1065" width="6.375" style="32" customWidth="1"/>
    <col min="1066" max="1066" width="6.25" style="32" customWidth="1"/>
    <col min="1067" max="1067" width="5.875" style="32" customWidth="1"/>
    <col min="1068" max="1068" width="6.25" style="32" customWidth="1"/>
    <col min="1069" max="1280" width="9" style="32"/>
    <col min="1281" max="1281" width="6.5" style="32" customWidth="1"/>
    <col min="1282" max="1282" width="5.75" style="32" customWidth="1"/>
    <col min="1283" max="1283" width="6.25" style="32" customWidth="1"/>
    <col min="1284" max="1284" width="6.125" style="32" customWidth="1"/>
    <col min="1285" max="1285" width="5.5" style="32" customWidth="1"/>
    <col min="1286" max="1286" width="5.75" style="32" customWidth="1"/>
    <col min="1287" max="1287" width="6.25" style="32" customWidth="1"/>
    <col min="1288" max="1288" width="6.125" style="32" customWidth="1"/>
    <col min="1289" max="1290" width="5.75" style="32" customWidth="1"/>
    <col min="1291" max="1291" width="6.25" style="32" customWidth="1"/>
    <col min="1292" max="1292" width="6.125" style="32" customWidth="1"/>
    <col min="1293" max="1293" width="4.75" style="32" customWidth="1"/>
    <col min="1294" max="1294" width="5.75" style="32" customWidth="1"/>
    <col min="1295" max="1295" width="6.25" style="32" customWidth="1"/>
    <col min="1296" max="1296" width="6.125" style="32" customWidth="1"/>
    <col min="1297" max="1297" width="5.125" style="32" customWidth="1"/>
    <col min="1298" max="1298" width="5.75" style="32" customWidth="1"/>
    <col min="1299" max="1299" width="6.25" style="32" customWidth="1"/>
    <col min="1300" max="1300" width="6.125" style="32" customWidth="1"/>
    <col min="1301" max="1301" width="5.875" style="32" customWidth="1"/>
    <col min="1302" max="1302" width="5.75" style="32" customWidth="1"/>
    <col min="1303" max="1303" width="6.25" style="32" customWidth="1"/>
    <col min="1304" max="1304" width="6.125" style="32" customWidth="1"/>
    <col min="1305" max="1305" width="6" style="32" customWidth="1"/>
    <col min="1306" max="1306" width="5.75" style="32" customWidth="1"/>
    <col min="1307" max="1307" width="6.25" style="32" customWidth="1"/>
    <col min="1308" max="1309" width="6.125" style="32" customWidth="1"/>
    <col min="1310" max="1310" width="5.75" style="32" customWidth="1"/>
    <col min="1311" max="1311" width="6.25" style="32" customWidth="1"/>
    <col min="1312" max="1312" width="6.125" style="32" customWidth="1"/>
    <col min="1313" max="1313" width="5.625" style="32" customWidth="1"/>
    <col min="1314" max="1314" width="5.75" style="32" customWidth="1"/>
    <col min="1315" max="1315" width="6.25" style="32" customWidth="1"/>
    <col min="1316" max="1316" width="6.125" style="32" customWidth="1"/>
    <col min="1317" max="1317" width="5.625" style="32" customWidth="1"/>
    <col min="1318" max="1318" width="5.75" style="32" customWidth="1"/>
    <col min="1319" max="1319" width="6.25" style="32" customWidth="1"/>
    <col min="1320" max="1320" width="6.125" style="32" customWidth="1"/>
    <col min="1321" max="1321" width="6.375" style="32" customWidth="1"/>
    <col min="1322" max="1322" width="6.25" style="32" customWidth="1"/>
    <col min="1323" max="1323" width="5.875" style="32" customWidth="1"/>
    <col min="1324" max="1324" width="6.25" style="32" customWidth="1"/>
    <col min="1325" max="1536" width="9" style="32"/>
    <col min="1537" max="1537" width="6.5" style="32" customWidth="1"/>
    <col min="1538" max="1538" width="5.75" style="32" customWidth="1"/>
    <col min="1539" max="1539" width="6.25" style="32" customWidth="1"/>
    <col min="1540" max="1540" width="6.125" style="32" customWidth="1"/>
    <col min="1541" max="1541" width="5.5" style="32" customWidth="1"/>
    <col min="1542" max="1542" width="5.75" style="32" customWidth="1"/>
    <col min="1543" max="1543" width="6.25" style="32" customWidth="1"/>
    <col min="1544" max="1544" width="6.125" style="32" customWidth="1"/>
    <col min="1545" max="1546" width="5.75" style="32" customWidth="1"/>
    <col min="1547" max="1547" width="6.25" style="32" customWidth="1"/>
    <col min="1548" max="1548" width="6.125" style="32" customWidth="1"/>
    <col min="1549" max="1549" width="4.75" style="32" customWidth="1"/>
    <col min="1550" max="1550" width="5.75" style="32" customWidth="1"/>
    <col min="1551" max="1551" width="6.25" style="32" customWidth="1"/>
    <col min="1552" max="1552" width="6.125" style="32" customWidth="1"/>
    <col min="1553" max="1553" width="5.125" style="32" customWidth="1"/>
    <col min="1554" max="1554" width="5.75" style="32" customWidth="1"/>
    <col min="1555" max="1555" width="6.25" style="32" customWidth="1"/>
    <col min="1556" max="1556" width="6.125" style="32" customWidth="1"/>
    <col min="1557" max="1557" width="5.875" style="32" customWidth="1"/>
    <col min="1558" max="1558" width="5.75" style="32" customWidth="1"/>
    <col min="1559" max="1559" width="6.25" style="32" customWidth="1"/>
    <col min="1560" max="1560" width="6.125" style="32" customWidth="1"/>
    <col min="1561" max="1561" width="6" style="32" customWidth="1"/>
    <col min="1562" max="1562" width="5.75" style="32" customWidth="1"/>
    <col min="1563" max="1563" width="6.25" style="32" customWidth="1"/>
    <col min="1564" max="1565" width="6.125" style="32" customWidth="1"/>
    <col min="1566" max="1566" width="5.75" style="32" customWidth="1"/>
    <col min="1567" max="1567" width="6.25" style="32" customWidth="1"/>
    <col min="1568" max="1568" width="6.125" style="32" customWidth="1"/>
    <col min="1569" max="1569" width="5.625" style="32" customWidth="1"/>
    <col min="1570" max="1570" width="5.75" style="32" customWidth="1"/>
    <col min="1571" max="1571" width="6.25" style="32" customWidth="1"/>
    <col min="1572" max="1572" width="6.125" style="32" customWidth="1"/>
    <col min="1573" max="1573" width="5.625" style="32" customWidth="1"/>
    <col min="1574" max="1574" width="5.75" style="32" customWidth="1"/>
    <col min="1575" max="1575" width="6.25" style="32" customWidth="1"/>
    <col min="1576" max="1576" width="6.125" style="32" customWidth="1"/>
    <col min="1577" max="1577" width="6.375" style="32" customWidth="1"/>
    <col min="1578" max="1578" width="6.25" style="32" customWidth="1"/>
    <col min="1579" max="1579" width="5.875" style="32" customWidth="1"/>
    <col min="1580" max="1580" width="6.25" style="32" customWidth="1"/>
    <col min="1581" max="1792" width="9" style="32"/>
    <col min="1793" max="1793" width="6.5" style="32" customWidth="1"/>
    <col min="1794" max="1794" width="5.75" style="32" customWidth="1"/>
    <col min="1795" max="1795" width="6.25" style="32" customWidth="1"/>
    <col min="1796" max="1796" width="6.125" style="32" customWidth="1"/>
    <col min="1797" max="1797" width="5.5" style="32" customWidth="1"/>
    <col min="1798" max="1798" width="5.75" style="32" customWidth="1"/>
    <col min="1799" max="1799" width="6.25" style="32" customWidth="1"/>
    <col min="1800" max="1800" width="6.125" style="32" customWidth="1"/>
    <col min="1801" max="1802" width="5.75" style="32" customWidth="1"/>
    <col min="1803" max="1803" width="6.25" style="32" customWidth="1"/>
    <col min="1804" max="1804" width="6.125" style="32" customWidth="1"/>
    <col min="1805" max="1805" width="4.75" style="32" customWidth="1"/>
    <col min="1806" max="1806" width="5.75" style="32" customWidth="1"/>
    <col min="1807" max="1807" width="6.25" style="32" customWidth="1"/>
    <col min="1808" max="1808" width="6.125" style="32" customWidth="1"/>
    <col min="1809" max="1809" width="5.125" style="32" customWidth="1"/>
    <col min="1810" max="1810" width="5.75" style="32" customWidth="1"/>
    <col min="1811" max="1811" width="6.25" style="32" customWidth="1"/>
    <col min="1812" max="1812" width="6.125" style="32" customWidth="1"/>
    <col min="1813" max="1813" width="5.875" style="32" customWidth="1"/>
    <col min="1814" max="1814" width="5.75" style="32" customWidth="1"/>
    <col min="1815" max="1815" width="6.25" style="32" customWidth="1"/>
    <col min="1816" max="1816" width="6.125" style="32" customWidth="1"/>
    <col min="1817" max="1817" width="6" style="32" customWidth="1"/>
    <col min="1818" max="1818" width="5.75" style="32" customWidth="1"/>
    <col min="1819" max="1819" width="6.25" style="32" customWidth="1"/>
    <col min="1820" max="1821" width="6.125" style="32" customWidth="1"/>
    <col min="1822" max="1822" width="5.75" style="32" customWidth="1"/>
    <col min="1823" max="1823" width="6.25" style="32" customWidth="1"/>
    <col min="1824" max="1824" width="6.125" style="32" customWidth="1"/>
    <col min="1825" max="1825" width="5.625" style="32" customWidth="1"/>
    <col min="1826" max="1826" width="5.75" style="32" customWidth="1"/>
    <col min="1827" max="1827" width="6.25" style="32" customWidth="1"/>
    <col min="1828" max="1828" width="6.125" style="32" customWidth="1"/>
    <col min="1829" max="1829" width="5.625" style="32" customWidth="1"/>
    <col min="1830" max="1830" width="5.75" style="32" customWidth="1"/>
    <col min="1831" max="1831" width="6.25" style="32" customWidth="1"/>
    <col min="1832" max="1832" width="6.125" style="32" customWidth="1"/>
    <col min="1833" max="1833" width="6.375" style="32" customWidth="1"/>
    <col min="1834" max="1834" width="6.25" style="32" customWidth="1"/>
    <col min="1835" max="1835" width="5.875" style="32" customWidth="1"/>
    <col min="1836" max="1836" width="6.25" style="32" customWidth="1"/>
    <col min="1837" max="2048" width="9" style="32"/>
    <col min="2049" max="2049" width="6.5" style="32" customWidth="1"/>
    <col min="2050" max="2050" width="5.75" style="32" customWidth="1"/>
    <col min="2051" max="2051" width="6.25" style="32" customWidth="1"/>
    <col min="2052" max="2052" width="6.125" style="32" customWidth="1"/>
    <col min="2053" max="2053" width="5.5" style="32" customWidth="1"/>
    <col min="2054" max="2054" width="5.75" style="32" customWidth="1"/>
    <col min="2055" max="2055" width="6.25" style="32" customWidth="1"/>
    <col min="2056" max="2056" width="6.125" style="32" customWidth="1"/>
    <col min="2057" max="2058" width="5.75" style="32" customWidth="1"/>
    <col min="2059" max="2059" width="6.25" style="32" customWidth="1"/>
    <col min="2060" max="2060" width="6.125" style="32" customWidth="1"/>
    <col min="2061" max="2061" width="4.75" style="32" customWidth="1"/>
    <col min="2062" max="2062" width="5.75" style="32" customWidth="1"/>
    <col min="2063" max="2063" width="6.25" style="32" customWidth="1"/>
    <col min="2064" max="2064" width="6.125" style="32" customWidth="1"/>
    <col min="2065" max="2065" width="5.125" style="32" customWidth="1"/>
    <col min="2066" max="2066" width="5.75" style="32" customWidth="1"/>
    <col min="2067" max="2067" width="6.25" style="32" customWidth="1"/>
    <col min="2068" max="2068" width="6.125" style="32" customWidth="1"/>
    <col min="2069" max="2069" width="5.875" style="32" customWidth="1"/>
    <col min="2070" max="2070" width="5.75" style="32" customWidth="1"/>
    <col min="2071" max="2071" width="6.25" style="32" customWidth="1"/>
    <col min="2072" max="2072" width="6.125" style="32" customWidth="1"/>
    <col min="2073" max="2073" width="6" style="32" customWidth="1"/>
    <col min="2074" max="2074" width="5.75" style="32" customWidth="1"/>
    <col min="2075" max="2075" width="6.25" style="32" customWidth="1"/>
    <col min="2076" max="2077" width="6.125" style="32" customWidth="1"/>
    <col min="2078" max="2078" width="5.75" style="32" customWidth="1"/>
    <col min="2079" max="2079" width="6.25" style="32" customWidth="1"/>
    <col min="2080" max="2080" width="6.125" style="32" customWidth="1"/>
    <col min="2081" max="2081" width="5.625" style="32" customWidth="1"/>
    <col min="2082" max="2082" width="5.75" style="32" customWidth="1"/>
    <col min="2083" max="2083" width="6.25" style="32" customWidth="1"/>
    <col min="2084" max="2084" width="6.125" style="32" customWidth="1"/>
    <col min="2085" max="2085" width="5.625" style="32" customWidth="1"/>
    <col min="2086" max="2086" width="5.75" style="32" customWidth="1"/>
    <col min="2087" max="2087" width="6.25" style="32" customWidth="1"/>
    <col min="2088" max="2088" width="6.125" style="32" customWidth="1"/>
    <col min="2089" max="2089" width="6.375" style="32" customWidth="1"/>
    <col min="2090" max="2090" width="6.25" style="32" customWidth="1"/>
    <col min="2091" max="2091" width="5.875" style="32" customWidth="1"/>
    <col min="2092" max="2092" width="6.25" style="32" customWidth="1"/>
    <col min="2093" max="2304" width="9" style="32"/>
    <col min="2305" max="2305" width="6.5" style="32" customWidth="1"/>
    <col min="2306" max="2306" width="5.75" style="32" customWidth="1"/>
    <col min="2307" max="2307" width="6.25" style="32" customWidth="1"/>
    <col min="2308" max="2308" width="6.125" style="32" customWidth="1"/>
    <col min="2309" max="2309" width="5.5" style="32" customWidth="1"/>
    <col min="2310" max="2310" width="5.75" style="32" customWidth="1"/>
    <col min="2311" max="2311" width="6.25" style="32" customWidth="1"/>
    <col min="2312" max="2312" width="6.125" style="32" customWidth="1"/>
    <col min="2313" max="2314" width="5.75" style="32" customWidth="1"/>
    <col min="2315" max="2315" width="6.25" style="32" customWidth="1"/>
    <col min="2316" max="2316" width="6.125" style="32" customWidth="1"/>
    <col min="2317" max="2317" width="4.75" style="32" customWidth="1"/>
    <col min="2318" max="2318" width="5.75" style="32" customWidth="1"/>
    <col min="2319" max="2319" width="6.25" style="32" customWidth="1"/>
    <col min="2320" max="2320" width="6.125" style="32" customWidth="1"/>
    <col min="2321" max="2321" width="5.125" style="32" customWidth="1"/>
    <col min="2322" max="2322" width="5.75" style="32" customWidth="1"/>
    <col min="2323" max="2323" width="6.25" style="32" customWidth="1"/>
    <col min="2324" max="2324" width="6.125" style="32" customWidth="1"/>
    <col min="2325" max="2325" width="5.875" style="32" customWidth="1"/>
    <col min="2326" max="2326" width="5.75" style="32" customWidth="1"/>
    <col min="2327" max="2327" width="6.25" style="32" customWidth="1"/>
    <col min="2328" max="2328" width="6.125" style="32" customWidth="1"/>
    <col min="2329" max="2329" width="6" style="32" customWidth="1"/>
    <col min="2330" max="2330" width="5.75" style="32" customWidth="1"/>
    <col min="2331" max="2331" width="6.25" style="32" customWidth="1"/>
    <col min="2332" max="2333" width="6.125" style="32" customWidth="1"/>
    <col min="2334" max="2334" width="5.75" style="32" customWidth="1"/>
    <col min="2335" max="2335" width="6.25" style="32" customWidth="1"/>
    <col min="2336" max="2336" width="6.125" style="32" customWidth="1"/>
    <col min="2337" max="2337" width="5.625" style="32" customWidth="1"/>
    <col min="2338" max="2338" width="5.75" style="32" customWidth="1"/>
    <col min="2339" max="2339" width="6.25" style="32" customWidth="1"/>
    <col min="2340" max="2340" width="6.125" style="32" customWidth="1"/>
    <col min="2341" max="2341" width="5.625" style="32" customWidth="1"/>
    <col min="2342" max="2342" width="5.75" style="32" customWidth="1"/>
    <col min="2343" max="2343" width="6.25" style="32" customWidth="1"/>
    <col min="2344" max="2344" width="6.125" style="32" customWidth="1"/>
    <col min="2345" max="2345" width="6.375" style="32" customWidth="1"/>
    <col min="2346" max="2346" width="6.25" style="32" customWidth="1"/>
    <col min="2347" max="2347" width="5.875" style="32" customWidth="1"/>
    <col min="2348" max="2348" width="6.25" style="32" customWidth="1"/>
    <col min="2349" max="2560" width="9" style="32"/>
    <col min="2561" max="2561" width="6.5" style="32" customWidth="1"/>
    <col min="2562" max="2562" width="5.75" style="32" customWidth="1"/>
    <col min="2563" max="2563" width="6.25" style="32" customWidth="1"/>
    <col min="2564" max="2564" width="6.125" style="32" customWidth="1"/>
    <col min="2565" max="2565" width="5.5" style="32" customWidth="1"/>
    <col min="2566" max="2566" width="5.75" style="32" customWidth="1"/>
    <col min="2567" max="2567" width="6.25" style="32" customWidth="1"/>
    <col min="2568" max="2568" width="6.125" style="32" customWidth="1"/>
    <col min="2569" max="2570" width="5.75" style="32" customWidth="1"/>
    <col min="2571" max="2571" width="6.25" style="32" customWidth="1"/>
    <col min="2572" max="2572" width="6.125" style="32" customWidth="1"/>
    <col min="2573" max="2573" width="4.75" style="32" customWidth="1"/>
    <col min="2574" max="2574" width="5.75" style="32" customWidth="1"/>
    <col min="2575" max="2575" width="6.25" style="32" customWidth="1"/>
    <col min="2576" max="2576" width="6.125" style="32" customWidth="1"/>
    <col min="2577" max="2577" width="5.125" style="32" customWidth="1"/>
    <col min="2578" max="2578" width="5.75" style="32" customWidth="1"/>
    <col min="2579" max="2579" width="6.25" style="32" customWidth="1"/>
    <col min="2580" max="2580" width="6.125" style="32" customWidth="1"/>
    <col min="2581" max="2581" width="5.875" style="32" customWidth="1"/>
    <col min="2582" max="2582" width="5.75" style="32" customWidth="1"/>
    <col min="2583" max="2583" width="6.25" style="32" customWidth="1"/>
    <col min="2584" max="2584" width="6.125" style="32" customWidth="1"/>
    <col min="2585" max="2585" width="6" style="32" customWidth="1"/>
    <col min="2586" max="2586" width="5.75" style="32" customWidth="1"/>
    <col min="2587" max="2587" width="6.25" style="32" customWidth="1"/>
    <col min="2588" max="2589" width="6.125" style="32" customWidth="1"/>
    <col min="2590" max="2590" width="5.75" style="32" customWidth="1"/>
    <col min="2591" max="2591" width="6.25" style="32" customWidth="1"/>
    <col min="2592" max="2592" width="6.125" style="32" customWidth="1"/>
    <col min="2593" max="2593" width="5.625" style="32" customWidth="1"/>
    <col min="2594" max="2594" width="5.75" style="32" customWidth="1"/>
    <col min="2595" max="2595" width="6.25" style="32" customWidth="1"/>
    <col min="2596" max="2596" width="6.125" style="32" customWidth="1"/>
    <col min="2597" max="2597" width="5.625" style="32" customWidth="1"/>
    <col min="2598" max="2598" width="5.75" style="32" customWidth="1"/>
    <col min="2599" max="2599" width="6.25" style="32" customWidth="1"/>
    <col min="2600" max="2600" width="6.125" style="32" customWidth="1"/>
    <col min="2601" max="2601" width="6.375" style="32" customWidth="1"/>
    <col min="2602" max="2602" width="6.25" style="32" customWidth="1"/>
    <col min="2603" max="2603" width="5.875" style="32" customWidth="1"/>
    <col min="2604" max="2604" width="6.25" style="32" customWidth="1"/>
    <col min="2605" max="2816" width="9" style="32"/>
    <col min="2817" max="2817" width="6.5" style="32" customWidth="1"/>
    <col min="2818" max="2818" width="5.75" style="32" customWidth="1"/>
    <col min="2819" max="2819" width="6.25" style="32" customWidth="1"/>
    <col min="2820" max="2820" width="6.125" style="32" customWidth="1"/>
    <col min="2821" max="2821" width="5.5" style="32" customWidth="1"/>
    <col min="2822" max="2822" width="5.75" style="32" customWidth="1"/>
    <col min="2823" max="2823" width="6.25" style="32" customWidth="1"/>
    <col min="2824" max="2824" width="6.125" style="32" customWidth="1"/>
    <col min="2825" max="2826" width="5.75" style="32" customWidth="1"/>
    <col min="2827" max="2827" width="6.25" style="32" customWidth="1"/>
    <col min="2828" max="2828" width="6.125" style="32" customWidth="1"/>
    <col min="2829" max="2829" width="4.75" style="32" customWidth="1"/>
    <col min="2830" max="2830" width="5.75" style="32" customWidth="1"/>
    <col min="2831" max="2831" width="6.25" style="32" customWidth="1"/>
    <col min="2832" max="2832" width="6.125" style="32" customWidth="1"/>
    <col min="2833" max="2833" width="5.125" style="32" customWidth="1"/>
    <col min="2834" max="2834" width="5.75" style="32" customWidth="1"/>
    <col min="2835" max="2835" width="6.25" style="32" customWidth="1"/>
    <col min="2836" max="2836" width="6.125" style="32" customWidth="1"/>
    <col min="2837" max="2837" width="5.875" style="32" customWidth="1"/>
    <col min="2838" max="2838" width="5.75" style="32" customWidth="1"/>
    <col min="2839" max="2839" width="6.25" style="32" customWidth="1"/>
    <col min="2840" max="2840" width="6.125" style="32" customWidth="1"/>
    <col min="2841" max="2841" width="6" style="32" customWidth="1"/>
    <col min="2842" max="2842" width="5.75" style="32" customWidth="1"/>
    <col min="2843" max="2843" width="6.25" style="32" customWidth="1"/>
    <col min="2844" max="2845" width="6.125" style="32" customWidth="1"/>
    <col min="2846" max="2846" width="5.75" style="32" customWidth="1"/>
    <col min="2847" max="2847" width="6.25" style="32" customWidth="1"/>
    <col min="2848" max="2848" width="6.125" style="32" customWidth="1"/>
    <col min="2849" max="2849" width="5.625" style="32" customWidth="1"/>
    <col min="2850" max="2850" width="5.75" style="32" customWidth="1"/>
    <col min="2851" max="2851" width="6.25" style="32" customWidth="1"/>
    <col min="2852" max="2852" width="6.125" style="32" customWidth="1"/>
    <col min="2853" max="2853" width="5.625" style="32" customWidth="1"/>
    <col min="2854" max="2854" width="5.75" style="32" customWidth="1"/>
    <col min="2855" max="2855" width="6.25" style="32" customWidth="1"/>
    <col min="2856" max="2856" width="6.125" style="32" customWidth="1"/>
    <col min="2857" max="2857" width="6.375" style="32" customWidth="1"/>
    <col min="2858" max="2858" width="6.25" style="32" customWidth="1"/>
    <col min="2859" max="2859" width="5.875" style="32" customWidth="1"/>
    <col min="2860" max="2860" width="6.25" style="32" customWidth="1"/>
    <col min="2861" max="3072" width="9" style="32"/>
    <col min="3073" max="3073" width="6.5" style="32" customWidth="1"/>
    <col min="3074" max="3074" width="5.75" style="32" customWidth="1"/>
    <col min="3075" max="3075" width="6.25" style="32" customWidth="1"/>
    <col min="3076" max="3076" width="6.125" style="32" customWidth="1"/>
    <col min="3077" max="3077" width="5.5" style="32" customWidth="1"/>
    <col min="3078" max="3078" width="5.75" style="32" customWidth="1"/>
    <col min="3079" max="3079" width="6.25" style="32" customWidth="1"/>
    <col min="3080" max="3080" width="6.125" style="32" customWidth="1"/>
    <col min="3081" max="3082" width="5.75" style="32" customWidth="1"/>
    <col min="3083" max="3083" width="6.25" style="32" customWidth="1"/>
    <col min="3084" max="3084" width="6.125" style="32" customWidth="1"/>
    <col min="3085" max="3085" width="4.75" style="32" customWidth="1"/>
    <col min="3086" max="3086" width="5.75" style="32" customWidth="1"/>
    <col min="3087" max="3087" width="6.25" style="32" customWidth="1"/>
    <col min="3088" max="3088" width="6.125" style="32" customWidth="1"/>
    <col min="3089" max="3089" width="5.125" style="32" customWidth="1"/>
    <col min="3090" max="3090" width="5.75" style="32" customWidth="1"/>
    <col min="3091" max="3091" width="6.25" style="32" customWidth="1"/>
    <col min="3092" max="3092" width="6.125" style="32" customWidth="1"/>
    <col min="3093" max="3093" width="5.875" style="32" customWidth="1"/>
    <col min="3094" max="3094" width="5.75" style="32" customWidth="1"/>
    <col min="3095" max="3095" width="6.25" style="32" customWidth="1"/>
    <col min="3096" max="3096" width="6.125" style="32" customWidth="1"/>
    <col min="3097" max="3097" width="6" style="32" customWidth="1"/>
    <col min="3098" max="3098" width="5.75" style="32" customWidth="1"/>
    <col min="3099" max="3099" width="6.25" style="32" customWidth="1"/>
    <col min="3100" max="3101" width="6.125" style="32" customWidth="1"/>
    <col min="3102" max="3102" width="5.75" style="32" customWidth="1"/>
    <col min="3103" max="3103" width="6.25" style="32" customWidth="1"/>
    <col min="3104" max="3104" width="6.125" style="32" customWidth="1"/>
    <col min="3105" max="3105" width="5.625" style="32" customWidth="1"/>
    <col min="3106" max="3106" width="5.75" style="32" customWidth="1"/>
    <col min="3107" max="3107" width="6.25" style="32" customWidth="1"/>
    <col min="3108" max="3108" width="6.125" style="32" customWidth="1"/>
    <col min="3109" max="3109" width="5.625" style="32" customWidth="1"/>
    <col min="3110" max="3110" width="5.75" style="32" customWidth="1"/>
    <col min="3111" max="3111" width="6.25" style="32" customWidth="1"/>
    <col min="3112" max="3112" width="6.125" style="32" customWidth="1"/>
    <col min="3113" max="3113" width="6.375" style="32" customWidth="1"/>
    <col min="3114" max="3114" width="6.25" style="32" customWidth="1"/>
    <col min="3115" max="3115" width="5.875" style="32" customWidth="1"/>
    <col min="3116" max="3116" width="6.25" style="32" customWidth="1"/>
    <col min="3117" max="3328" width="9" style="32"/>
    <col min="3329" max="3329" width="6.5" style="32" customWidth="1"/>
    <col min="3330" max="3330" width="5.75" style="32" customWidth="1"/>
    <col min="3331" max="3331" width="6.25" style="32" customWidth="1"/>
    <col min="3332" max="3332" width="6.125" style="32" customWidth="1"/>
    <col min="3333" max="3333" width="5.5" style="32" customWidth="1"/>
    <col min="3334" max="3334" width="5.75" style="32" customWidth="1"/>
    <col min="3335" max="3335" width="6.25" style="32" customWidth="1"/>
    <col min="3336" max="3336" width="6.125" style="32" customWidth="1"/>
    <col min="3337" max="3338" width="5.75" style="32" customWidth="1"/>
    <col min="3339" max="3339" width="6.25" style="32" customWidth="1"/>
    <col min="3340" max="3340" width="6.125" style="32" customWidth="1"/>
    <col min="3341" max="3341" width="4.75" style="32" customWidth="1"/>
    <col min="3342" max="3342" width="5.75" style="32" customWidth="1"/>
    <col min="3343" max="3343" width="6.25" style="32" customWidth="1"/>
    <col min="3344" max="3344" width="6.125" style="32" customWidth="1"/>
    <col min="3345" max="3345" width="5.125" style="32" customWidth="1"/>
    <col min="3346" max="3346" width="5.75" style="32" customWidth="1"/>
    <col min="3347" max="3347" width="6.25" style="32" customWidth="1"/>
    <col min="3348" max="3348" width="6.125" style="32" customWidth="1"/>
    <col min="3349" max="3349" width="5.875" style="32" customWidth="1"/>
    <col min="3350" max="3350" width="5.75" style="32" customWidth="1"/>
    <col min="3351" max="3351" width="6.25" style="32" customWidth="1"/>
    <col min="3352" max="3352" width="6.125" style="32" customWidth="1"/>
    <col min="3353" max="3353" width="6" style="32" customWidth="1"/>
    <col min="3354" max="3354" width="5.75" style="32" customWidth="1"/>
    <col min="3355" max="3355" width="6.25" style="32" customWidth="1"/>
    <col min="3356" max="3357" width="6.125" style="32" customWidth="1"/>
    <col min="3358" max="3358" width="5.75" style="32" customWidth="1"/>
    <col min="3359" max="3359" width="6.25" style="32" customWidth="1"/>
    <col min="3360" max="3360" width="6.125" style="32" customWidth="1"/>
    <col min="3361" max="3361" width="5.625" style="32" customWidth="1"/>
    <col min="3362" max="3362" width="5.75" style="32" customWidth="1"/>
    <col min="3363" max="3363" width="6.25" style="32" customWidth="1"/>
    <col min="3364" max="3364" width="6.125" style="32" customWidth="1"/>
    <col min="3365" max="3365" width="5.625" style="32" customWidth="1"/>
    <col min="3366" max="3366" width="5.75" style="32" customWidth="1"/>
    <col min="3367" max="3367" width="6.25" style="32" customWidth="1"/>
    <col min="3368" max="3368" width="6.125" style="32" customWidth="1"/>
    <col min="3369" max="3369" width="6.375" style="32" customWidth="1"/>
    <col min="3370" max="3370" width="6.25" style="32" customWidth="1"/>
    <col min="3371" max="3371" width="5.875" style="32" customWidth="1"/>
    <col min="3372" max="3372" width="6.25" style="32" customWidth="1"/>
    <col min="3373" max="3584" width="9" style="32"/>
    <col min="3585" max="3585" width="6.5" style="32" customWidth="1"/>
    <col min="3586" max="3586" width="5.75" style="32" customWidth="1"/>
    <col min="3587" max="3587" width="6.25" style="32" customWidth="1"/>
    <col min="3588" max="3588" width="6.125" style="32" customWidth="1"/>
    <col min="3589" max="3589" width="5.5" style="32" customWidth="1"/>
    <col min="3590" max="3590" width="5.75" style="32" customWidth="1"/>
    <col min="3591" max="3591" width="6.25" style="32" customWidth="1"/>
    <col min="3592" max="3592" width="6.125" style="32" customWidth="1"/>
    <col min="3593" max="3594" width="5.75" style="32" customWidth="1"/>
    <col min="3595" max="3595" width="6.25" style="32" customWidth="1"/>
    <col min="3596" max="3596" width="6.125" style="32" customWidth="1"/>
    <col min="3597" max="3597" width="4.75" style="32" customWidth="1"/>
    <col min="3598" max="3598" width="5.75" style="32" customWidth="1"/>
    <col min="3599" max="3599" width="6.25" style="32" customWidth="1"/>
    <col min="3600" max="3600" width="6.125" style="32" customWidth="1"/>
    <col min="3601" max="3601" width="5.125" style="32" customWidth="1"/>
    <col min="3602" max="3602" width="5.75" style="32" customWidth="1"/>
    <col min="3603" max="3603" width="6.25" style="32" customWidth="1"/>
    <col min="3604" max="3604" width="6.125" style="32" customWidth="1"/>
    <col min="3605" max="3605" width="5.875" style="32" customWidth="1"/>
    <col min="3606" max="3606" width="5.75" style="32" customWidth="1"/>
    <col min="3607" max="3607" width="6.25" style="32" customWidth="1"/>
    <col min="3608" max="3608" width="6.125" style="32" customWidth="1"/>
    <col min="3609" max="3609" width="6" style="32" customWidth="1"/>
    <col min="3610" max="3610" width="5.75" style="32" customWidth="1"/>
    <col min="3611" max="3611" width="6.25" style="32" customWidth="1"/>
    <col min="3612" max="3613" width="6.125" style="32" customWidth="1"/>
    <col min="3614" max="3614" width="5.75" style="32" customWidth="1"/>
    <col min="3615" max="3615" width="6.25" style="32" customWidth="1"/>
    <col min="3616" max="3616" width="6.125" style="32" customWidth="1"/>
    <col min="3617" max="3617" width="5.625" style="32" customWidth="1"/>
    <col min="3618" max="3618" width="5.75" style="32" customWidth="1"/>
    <col min="3619" max="3619" width="6.25" style="32" customWidth="1"/>
    <col min="3620" max="3620" width="6.125" style="32" customWidth="1"/>
    <col min="3621" max="3621" width="5.625" style="32" customWidth="1"/>
    <col min="3622" max="3622" width="5.75" style="32" customWidth="1"/>
    <col min="3623" max="3623" width="6.25" style="32" customWidth="1"/>
    <col min="3624" max="3624" width="6.125" style="32" customWidth="1"/>
    <col min="3625" max="3625" width="6.375" style="32" customWidth="1"/>
    <col min="3626" max="3626" width="6.25" style="32" customWidth="1"/>
    <col min="3627" max="3627" width="5.875" style="32" customWidth="1"/>
    <col min="3628" max="3628" width="6.25" style="32" customWidth="1"/>
    <col min="3629" max="3840" width="9" style="32"/>
    <col min="3841" max="3841" width="6.5" style="32" customWidth="1"/>
    <col min="3842" max="3842" width="5.75" style="32" customWidth="1"/>
    <col min="3843" max="3843" width="6.25" style="32" customWidth="1"/>
    <col min="3844" max="3844" width="6.125" style="32" customWidth="1"/>
    <col min="3845" max="3845" width="5.5" style="32" customWidth="1"/>
    <col min="3846" max="3846" width="5.75" style="32" customWidth="1"/>
    <col min="3847" max="3847" width="6.25" style="32" customWidth="1"/>
    <col min="3848" max="3848" width="6.125" style="32" customWidth="1"/>
    <col min="3849" max="3850" width="5.75" style="32" customWidth="1"/>
    <col min="3851" max="3851" width="6.25" style="32" customWidth="1"/>
    <col min="3852" max="3852" width="6.125" style="32" customWidth="1"/>
    <col min="3853" max="3853" width="4.75" style="32" customWidth="1"/>
    <col min="3854" max="3854" width="5.75" style="32" customWidth="1"/>
    <col min="3855" max="3855" width="6.25" style="32" customWidth="1"/>
    <col min="3856" max="3856" width="6.125" style="32" customWidth="1"/>
    <col min="3857" max="3857" width="5.125" style="32" customWidth="1"/>
    <col min="3858" max="3858" width="5.75" style="32" customWidth="1"/>
    <col min="3859" max="3859" width="6.25" style="32" customWidth="1"/>
    <col min="3860" max="3860" width="6.125" style="32" customWidth="1"/>
    <col min="3861" max="3861" width="5.875" style="32" customWidth="1"/>
    <col min="3862" max="3862" width="5.75" style="32" customWidth="1"/>
    <col min="3863" max="3863" width="6.25" style="32" customWidth="1"/>
    <col min="3864" max="3864" width="6.125" style="32" customWidth="1"/>
    <col min="3865" max="3865" width="6" style="32" customWidth="1"/>
    <col min="3866" max="3866" width="5.75" style="32" customWidth="1"/>
    <col min="3867" max="3867" width="6.25" style="32" customWidth="1"/>
    <col min="3868" max="3869" width="6.125" style="32" customWidth="1"/>
    <col min="3870" max="3870" width="5.75" style="32" customWidth="1"/>
    <col min="3871" max="3871" width="6.25" style="32" customWidth="1"/>
    <col min="3872" max="3872" width="6.125" style="32" customWidth="1"/>
    <col min="3873" max="3873" width="5.625" style="32" customWidth="1"/>
    <col min="3874" max="3874" width="5.75" style="32" customWidth="1"/>
    <col min="3875" max="3875" width="6.25" style="32" customWidth="1"/>
    <col min="3876" max="3876" width="6.125" style="32" customWidth="1"/>
    <col min="3877" max="3877" width="5.625" style="32" customWidth="1"/>
    <col min="3878" max="3878" width="5.75" style="32" customWidth="1"/>
    <col min="3879" max="3879" width="6.25" style="32" customWidth="1"/>
    <col min="3880" max="3880" width="6.125" style="32" customWidth="1"/>
    <col min="3881" max="3881" width="6.375" style="32" customWidth="1"/>
    <col min="3882" max="3882" width="6.25" style="32" customWidth="1"/>
    <col min="3883" max="3883" width="5.875" style="32" customWidth="1"/>
    <col min="3884" max="3884" width="6.25" style="32" customWidth="1"/>
    <col min="3885" max="4096" width="9" style="32"/>
    <col min="4097" max="4097" width="6.5" style="32" customWidth="1"/>
    <col min="4098" max="4098" width="5.75" style="32" customWidth="1"/>
    <col min="4099" max="4099" width="6.25" style="32" customWidth="1"/>
    <col min="4100" max="4100" width="6.125" style="32" customWidth="1"/>
    <col min="4101" max="4101" width="5.5" style="32" customWidth="1"/>
    <col min="4102" max="4102" width="5.75" style="32" customWidth="1"/>
    <col min="4103" max="4103" width="6.25" style="32" customWidth="1"/>
    <col min="4104" max="4104" width="6.125" style="32" customWidth="1"/>
    <col min="4105" max="4106" width="5.75" style="32" customWidth="1"/>
    <col min="4107" max="4107" width="6.25" style="32" customWidth="1"/>
    <col min="4108" max="4108" width="6.125" style="32" customWidth="1"/>
    <col min="4109" max="4109" width="4.75" style="32" customWidth="1"/>
    <col min="4110" max="4110" width="5.75" style="32" customWidth="1"/>
    <col min="4111" max="4111" width="6.25" style="32" customWidth="1"/>
    <col min="4112" max="4112" width="6.125" style="32" customWidth="1"/>
    <col min="4113" max="4113" width="5.125" style="32" customWidth="1"/>
    <col min="4114" max="4114" width="5.75" style="32" customWidth="1"/>
    <col min="4115" max="4115" width="6.25" style="32" customWidth="1"/>
    <col min="4116" max="4116" width="6.125" style="32" customWidth="1"/>
    <col min="4117" max="4117" width="5.875" style="32" customWidth="1"/>
    <col min="4118" max="4118" width="5.75" style="32" customWidth="1"/>
    <col min="4119" max="4119" width="6.25" style="32" customWidth="1"/>
    <col min="4120" max="4120" width="6.125" style="32" customWidth="1"/>
    <col min="4121" max="4121" width="6" style="32" customWidth="1"/>
    <col min="4122" max="4122" width="5.75" style="32" customWidth="1"/>
    <col min="4123" max="4123" width="6.25" style="32" customWidth="1"/>
    <col min="4124" max="4125" width="6.125" style="32" customWidth="1"/>
    <col min="4126" max="4126" width="5.75" style="32" customWidth="1"/>
    <col min="4127" max="4127" width="6.25" style="32" customWidth="1"/>
    <col min="4128" max="4128" width="6.125" style="32" customWidth="1"/>
    <col min="4129" max="4129" width="5.625" style="32" customWidth="1"/>
    <col min="4130" max="4130" width="5.75" style="32" customWidth="1"/>
    <col min="4131" max="4131" width="6.25" style="32" customWidth="1"/>
    <col min="4132" max="4132" width="6.125" style="32" customWidth="1"/>
    <col min="4133" max="4133" width="5.625" style="32" customWidth="1"/>
    <col min="4134" max="4134" width="5.75" style="32" customWidth="1"/>
    <col min="4135" max="4135" width="6.25" style="32" customWidth="1"/>
    <col min="4136" max="4136" width="6.125" style="32" customWidth="1"/>
    <col min="4137" max="4137" width="6.375" style="32" customWidth="1"/>
    <col min="4138" max="4138" width="6.25" style="32" customWidth="1"/>
    <col min="4139" max="4139" width="5.875" style="32" customWidth="1"/>
    <col min="4140" max="4140" width="6.25" style="32" customWidth="1"/>
    <col min="4141" max="4352" width="9" style="32"/>
    <col min="4353" max="4353" width="6.5" style="32" customWidth="1"/>
    <col min="4354" max="4354" width="5.75" style="32" customWidth="1"/>
    <col min="4355" max="4355" width="6.25" style="32" customWidth="1"/>
    <col min="4356" max="4356" width="6.125" style="32" customWidth="1"/>
    <col min="4357" max="4357" width="5.5" style="32" customWidth="1"/>
    <col min="4358" max="4358" width="5.75" style="32" customWidth="1"/>
    <col min="4359" max="4359" width="6.25" style="32" customWidth="1"/>
    <col min="4360" max="4360" width="6.125" style="32" customWidth="1"/>
    <col min="4361" max="4362" width="5.75" style="32" customWidth="1"/>
    <col min="4363" max="4363" width="6.25" style="32" customWidth="1"/>
    <col min="4364" max="4364" width="6.125" style="32" customWidth="1"/>
    <col min="4365" max="4365" width="4.75" style="32" customWidth="1"/>
    <col min="4366" max="4366" width="5.75" style="32" customWidth="1"/>
    <col min="4367" max="4367" width="6.25" style="32" customWidth="1"/>
    <col min="4368" max="4368" width="6.125" style="32" customWidth="1"/>
    <col min="4369" max="4369" width="5.125" style="32" customWidth="1"/>
    <col min="4370" max="4370" width="5.75" style="32" customWidth="1"/>
    <col min="4371" max="4371" width="6.25" style="32" customWidth="1"/>
    <col min="4372" max="4372" width="6.125" style="32" customWidth="1"/>
    <col min="4373" max="4373" width="5.875" style="32" customWidth="1"/>
    <col min="4374" max="4374" width="5.75" style="32" customWidth="1"/>
    <col min="4375" max="4375" width="6.25" style="32" customWidth="1"/>
    <col min="4376" max="4376" width="6.125" style="32" customWidth="1"/>
    <col min="4377" max="4377" width="6" style="32" customWidth="1"/>
    <col min="4378" max="4378" width="5.75" style="32" customWidth="1"/>
    <col min="4379" max="4379" width="6.25" style="32" customWidth="1"/>
    <col min="4380" max="4381" width="6.125" style="32" customWidth="1"/>
    <col min="4382" max="4382" width="5.75" style="32" customWidth="1"/>
    <col min="4383" max="4383" width="6.25" style="32" customWidth="1"/>
    <col min="4384" max="4384" width="6.125" style="32" customWidth="1"/>
    <col min="4385" max="4385" width="5.625" style="32" customWidth="1"/>
    <col min="4386" max="4386" width="5.75" style="32" customWidth="1"/>
    <col min="4387" max="4387" width="6.25" style="32" customWidth="1"/>
    <col min="4388" max="4388" width="6.125" style="32" customWidth="1"/>
    <col min="4389" max="4389" width="5.625" style="32" customWidth="1"/>
    <col min="4390" max="4390" width="5.75" style="32" customWidth="1"/>
    <col min="4391" max="4391" width="6.25" style="32" customWidth="1"/>
    <col min="4392" max="4392" width="6.125" style="32" customWidth="1"/>
    <col min="4393" max="4393" width="6.375" style="32" customWidth="1"/>
    <col min="4394" max="4394" width="6.25" style="32" customWidth="1"/>
    <col min="4395" max="4395" width="5.875" style="32" customWidth="1"/>
    <col min="4396" max="4396" width="6.25" style="32" customWidth="1"/>
    <col min="4397" max="4608" width="9" style="32"/>
    <col min="4609" max="4609" width="6.5" style="32" customWidth="1"/>
    <col min="4610" max="4610" width="5.75" style="32" customWidth="1"/>
    <col min="4611" max="4611" width="6.25" style="32" customWidth="1"/>
    <col min="4612" max="4612" width="6.125" style="32" customWidth="1"/>
    <col min="4613" max="4613" width="5.5" style="32" customWidth="1"/>
    <col min="4614" max="4614" width="5.75" style="32" customWidth="1"/>
    <col min="4615" max="4615" width="6.25" style="32" customWidth="1"/>
    <col min="4616" max="4616" width="6.125" style="32" customWidth="1"/>
    <col min="4617" max="4618" width="5.75" style="32" customWidth="1"/>
    <col min="4619" max="4619" width="6.25" style="32" customWidth="1"/>
    <col min="4620" max="4620" width="6.125" style="32" customWidth="1"/>
    <col min="4621" max="4621" width="4.75" style="32" customWidth="1"/>
    <col min="4622" max="4622" width="5.75" style="32" customWidth="1"/>
    <col min="4623" max="4623" width="6.25" style="32" customWidth="1"/>
    <col min="4624" max="4624" width="6.125" style="32" customWidth="1"/>
    <col min="4625" max="4625" width="5.125" style="32" customWidth="1"/>
    <col min="4626" max="4626" width="5.75" style="32" customWidth="1"/>
    <col min="4627" max="4627" width="6.25" style="32" customWidth="1"/>
    <col min="4628" max="4628" width="6.125" style="32" customWidth="1"/>
    <col min="4629" max="4629" width="5.875" style="32" customWidth="1"/>
    <col min="4630" max="4630" width="5.75" style="32" customWidth="1"/>
    <col min="4631" max="4631" width="6.25" style="32" customWidth="1"/>
    <col min="4632" max="4632" width="6.125" style="32" customWidth="1"/>
    <col min="4633" max="4633" width="6" style="32" customWidth="1"/>
    <col min="4634" max="4634" width="5.75" style="32" customWidth="1"/>
    <col min="4635" max="4635" width="6.25" style="32" customWidth="1"/>
    <col min="4636" max="4637" width="6.125" style="32" customWidth="1"/>
    <col min="4638" max="4638" width="5.75" style="32" customWidth="1"/>
    <col min="4639" max="4639" width="6.25" style="32" customWidth="1"/>
    <col min="4640" max="4640" width="6.125" style="32" customWidth="1"/>
    <col min="4641" max="4641" width="5.625" style="32" customWidth="1"/>
    <col min="4642" max="4642" width="5.75" style="32" customWidth="1"/>
    <col min="4643" max="4643" width="6.25" style="32" customWidth="1"/>
    <col min="4644" max="4644" width="6.125" style="32" customWidth="1"/>
    <col min="4645" max="4645" width="5.625" style="32" customWidth="1"/>
    <col min="4646" max="4646" width="5.75" style="32" customWidth="1"/>
    <col min="4647" max="4647" width="6.25" style="32" customWidth="1"/>
    <col min="4648" max="4648" width="6.125" style="32" customWidth="1"/>
    <col min="4649" max="4649" width="6.375" style="32" customWidth="1"/>
    <col min="4650" max="4650" width="6.25" style="32" customWidth="1"/>
    <col min="4651" max="4651" width="5.875" style="32" customWidth="1"/>
    <col min="4652" max="4652" width="6.25" style="32" customWidth="1"/>
    <col min="4653" max="4864" width="9" style="32"/>
    <col min="4865" max="4865" width="6.5" style="32" customWidth="1"/>
    <col min="4866" max="4866" width="5.75" style="32" customWidth="1"/>
    <col min="4867" max="4867" width="6.25" style="32" customWidth="1"/>
    <col min="4868" max="4868" width="6.125" style="32" customWidth="1"/>
    <col min="4869" max="4869" width="5.5" style="32" customWidth="1"/>
    <col min="4870" max="4870" width="5.75" style="32" customWidth="1"/>
    <col min="4871" max="4871" width="6.25" style="32" customWidth="1"/>
    <col min="4872" max="4872" width="6.125" style="32" customWidth="1"/>
    <col min="4873" max="4874" width="5.75" style="32" customWidth="1"/>
    <col min="4875" max="4875" width="6.25" style="32" customWidth="1"/>
    <col min="4876" max="4876" width="6.125" style="32" customWidth="1"/>
    <col min="4877" max="4877" width="4.75" style="32" customWidth="1"/>
    <col min="4878" max="4878" width="5.75" style="32" customWidth="1"/>
    <col min="4879" max="4879" width="6.25" style="32" customWidth="1"/>
    <col min="4880" max="4880" width="6.125" style="32" customWidth="1"/>
    <col min="4881" max="4881" width="5.125" style="32" customWidth="1"/>
    <col min="4882" max="4882" width="5.75" style="32" customWidth="1"/>
    <col min="4883" max="4883" width="6.25" style="32" customWidth="1"/>
    <col min="4884" max="4884" width="6.125" style="32" customWidth="1"/>
    <col min="4885" max="4885" width="5.875" style="32" customWidth="1"/>
    <col min="4886" max="4886" width="5.75" style="32" customWidth="1"/>
    <col min="4887" max="4887" width="6.25" style="32" customWidth="1"/>
    <col min="4888" max="4888" width="6.125" style="32" customWidth="1"/>
    <col min="4889" max="4889" width="6" style="32" customWidth="1"/>
    <col min="4890" max="4890" width="5.75" style="32" customWidth="1"/>
    <col min="4891" max="4891" width="6.25" style="32" customWidth="1"/>
    <col min="4892" max="4893" width="6.125" style="32" customWidth="1"/>
    <col min="4894" max="4894" width="5.75" style="32" customWidth="1"/>
    <col min="4895" max="4895" width="6.25" style="32" customWidth="1"/>
    <col min="4896" max="4896" width="6.125" style="32" customWidth="1"/>
    <col min="4897" max="4897" width="5.625" style="32" customWidth="1"/>
    <col min="4898" max="4898" width="5.75" style="32" customWidth="1"/>
    <col min="4899" max="4899" width="6.25" style="32" customWidth="1"/>
    <col min="4900" max="4900" width="6.125" style="32" customWidth="1"/>
    <col min="4901" max="4901" width="5.625" style="32" customWidth="1"/>
    <col min="4902" max="4902" width="5.75" style="32" customWidth="1"/>
    <col min="4903" max="4903" width="6.25" style="32" customWidth="1"/>
    <col min="4904" max="4904" width="6.125" style="32" customWidth="1"/>
    <col min="4905" max="4905" width="6.375" style="32" customWidth="1"/>
    <col min="4906" max="4906" width="6.25" style="32" customWidth="1"/>
    <col min="4907" max="4907" width="5.875" style="32" customWidth="1"/>
    <col min="4908" max="4908" width="6.25" style="32" customWidth="1"/>
    <col min="4909" max="5120" width="9" style="32"/>
    <col min="5121" max="5121" width="6.5" style="32" customWidth="1"/>
    <col min="5122" max="5122" width="5.75" style="32" customWidth="1"/>
    <col min="5123" max="5123" width="6.25" style="32" customWidth="1"/>
    <col min="5124" max="5124" width="6.125" style="32" customWidth="1"/>
    <col min="5125" max="5125" width="5.5" style="32" customWidth="1"/>
    <col min="5126" max="5126" width="5.75" style="32" customWidth="1"/>
    <col min="5127" max="5127" width="6.25" style="32" customWidth="1"/>
    <col min="5128" max="5128" width="6.125" style="32" customWidth="1"/>
    <col min="5129" max="5130" width="5.75" style="32" customWidth="1"/>
    <col min="5131" max="5131" width="6.25" style="32" customWidth="1"/>
    <col min="5132" max="5132" width="6.125" style="32" customWidth="1"/>
    <col min="5133" max="5133" width="4.75" style="32" customWidth="1"/>
    <col min="5134" max="5134" width="5.75" style="32" customWidth="1"/>
    <col min="5135" max="5135" width="6.25" style="32" customWidth="1"/>
    <col min="5136" max="5136" width="6.125" style="32" customWidth="1"/>
    <col min="5137" max="5137" width="5.125" style="32" customWidth="1"/>
    <col min="5138" max="5138" width="5.75" style="32" customWidth="1"/>
    <col min="5139" max="5139" width="6.25" style="32" customWidth="1"/>
    <col min="5140" max="5140" width="6.125" style="32" customWidth="1"/>
    <col min="5141" max="5141" width="5.875" style="32" customWidth="1"/>
    <col min="5142" max="5142" width="5.75" style="32" customWidth="1"/>
    <col min="5143" max="5143" width="6.25" style="32" customWidth="1"/>
    <col min="5144" max="5144" width="6.125" style="32" customWidth="1"/>
    <col min="5145" max="5145" width="6" style="32" customWidth="1"/>
    <col min="5146" max="5146" width="5.75" style="32" customWidth="1"/>
    <col min="5147" max="5147" width="6.25" style="32" customWidth="1"/>
    <col min="5148" max="5149" width="6.125" style="32" customWidth="1"/>
    <col min="5150" max="5150" width="5.75" style="32" customWidth="1"/>
    <col min="5151" max="5151" width="6.25" style="32" customWidth="1"/>
    <col min="5152" max="5152" width="6.125" style="32" customWidth="1"/>
    <col min="5153" max="5153" width="5.625" style="32" customWidth="1"/>
    <col min="5154" max="5154" width="5.75" style="32" customWidth="1"/>
    <col min="5155" max="5155" width="6.25" style="32" customWidth="1"/>
    <col min="5156" max="5156" width="6.125" style="32" customWidth="1"/>
    <col min="5157" max="5157" width="5.625" style="32" customWidth="1"/>
    <col min="5158" max="5158" width="5.75" style="32" customWidth="1"/>
    <col min="5159" max="5159" width="6.25" style="32" customWidth="1"/>
    <col min="5160" max="5160" width="6.125" style="32" customWidth="1"/>
    <col min="5161" max="5161" width="6.375" style="32" customWidth="1"/>
    <col min="5162" max="5162" width="6.25" style="32" customWidth="1"/>
    <col min="5163" max="5163" width="5.875" style="32" customWidth="1"/>
    <col min="5164" max="5164" width="6.25" style="32" customWidth="1"/>
    <col min="5165" max="5376" width="9" style="32"/>
    <col min="5377" max="5377" width="6.5" style="32" customWidth="1"/>
    <col min="5378" max="5378" width="5.75" style="32" customWidth="1"/>
    <col min="5379" max="5379" width="6.25" style="32" customWidth="1"/>
    <col min="5380" max="5380" width="6.125" style="32" customWidth="1"/>
    <col min="5381" max="5381" width="5.5" style="32" customWidth="1"/>
    <col min="5382" max="5382" width="5.75" style="32" customWidth="1"/>
    <col min="5383" max="5383" width="6.25" style="32" customWidth="1"/>
    <col min="5384" max="5384" width="6.125" style="32" customWidth="1"/>
    <col min="5385" max="5386" width="5.75" style="32" customWidth="1"/>
    <col min="5387" max="5387" width="6.25" style="32" customWidth="1"/>
    <col min="5388" max="5388" width="6.125" style="32" customWidth="1"/>
    <col min="5389" max="5389" width="4.75" style="32" customWidth="1"/>
    <col min="5390" max="5390" width="5.75" style="32" customWidth="1"/>
    <col min="5391" max="5391" width="6.25" style="32" customWidth="1"/>
    <col min="5392" max="5392" width="6.125" style="32" customWidth="1"/>
    <col min="5393" max="5393" width="5.125" style="32" customWidth="1"/>
    <col min="5394" max="5394" width="5.75" style="32" customWidth="1"/>
    <col min="5395" max="5395" width="6.25" style="32" customWidth="1"/>
    <col min="5396" max="5396" width="6.125" style="32" customWidth="1"/>
    <col min="5397" max="5397" width="5.875" style="32" customWidth="1"/>
    <col min="5398" max="5398" width="5.75" style="32" customWidth="1"/>
    <col min="5399" max="5399" width="6.25" style="32" customWidth="1"/>
    <col min="5400" max="5400" width="6.125" style="32" customWidth="1"/>
    <col min="5401" max="5401" width="6" style="32" customWidth="1"/>
    <col min="5402" max="5402" width="5.75" style="32" customWidth="1"/>
    <col min="5403" max="5403" width="6.25" style="32" customWidth="1"/>
    <col min="5404" max="5405" width="6.125" style="32" customWidth="1"/>
    <col min="5406" max="5406" width="5.75" style="32" customWidth="1"/>
    <col min="5407" max="5407" width="6.25" style="32" customWidth="1"/>
    <col min="5408" max="5408" width="6.125" style="32" customWidth="1"/>
    <col min="5409" max="5409" width="5.625" style="32" customWidth="1"/>
    <col min="5410" max="5410" width="5.75" style="32" customWidth="1"/>
    <col min="5411" max="5411" width="6.25" style="32" customWidth="1"/>
    <col min="5412" max="5412" width="6.125" style="32" customWidth="1"/>
    <col min="5413" max="5413" width="5.625" style="32" customWidth="1"/>
    <col min="5414" max="5414" width="5.75" style="32" customWidth="1"/>
    <col min="5415" max="5415" width="6.25" style="32" customWidth="1"/>
    <col min="5416" max="5416" width="6.125" style="32" customWidth="1"/>
    <col min="5417" max="5417" width="6.375" style="32" customWidth="1"/>
    <col min="5418" max="5418" width="6.25" style="32" customWidth="1"/>
    <col min="5419" max="5419" width="5.875" style="32" customWidth="1"/>
    <col min="5420" max="5420" width="6.25" style="32" customWidth="1"/>
    <col min="5421" max="5632" width="9" style="32"/>
    <col min="5633" max="5633" width="6.5" style="32" customWidth="1"/>
    <col min="5634" max="5634" width="5.75" style="32" customWidth="1"/>
    <col min="5635" max="5635" width="6.25" style="32" customWidth="1"/>
    <col min="5636" max="5636" width="6.125" style="32" customWidth="1"/>
    <col min="5637" max="5637" width="5.5" style="32" customWidth="1"/>
    <col min="5638" max="5638" width="5.75" style="32" customWidth="1"/>
    <col min="5639" max="5639" width="6.25" style="32" customWidth="1"/>
    <col min="5640" max="5640" width="6.125" style="32" customWidth="1"/>
    <col min="5641" max="5642" width="5.75" style="32" customWidth="1"/>
    <col min="5643" max="5643" width="6.25" style="32" customWidth="1"/>
    <col min="5644" max="5644" width="6.125" style="32" customWidth="1"/>
    <col min="5645" max="5645" width="4.75" style="32" customWidth="1"/>
    <col min="5646" max="5646" width="5.75" style="32" customWidth="1"/>
    <col min="5647" max="5647" width="6.25" style="32" customWidth="1"/>
    <col min="5648" max="5648" width="6.125" style="32" customWidth="1"/>
    <col min="5649" max="5649" width="5.125" style="32" customWidth="1"/>
    <col min="5650" max="5650" width="5.75" style="32" customWidth="1"/>
    <col min="5651" max="5651" width="6.25" style="32" customWidth="1"/>
    <col min="5652" max="5652" width="6.125" style="32" customWidth="1"/>
    <col min="5653" max="5653" width="5.875" style="32" customWidth="1"/>
    <col min="5654" max="5654" width="5.75" style="32" customWidth="1"/>
    <col min="5655" max="5655" width="6.25" style="32" customWidth="1"/>
    <col min="5656" max="5656" width="6.125" style="32" customWidth="1"/>
    <col min="5657" max="5657" width="6" style="32" customWidth="1"/>
    <col min="5658" max="5658" width="5.75" style="32" customWidth="1"/>
    <col min="5659" max="5659" width="6.25" style="32" customWidth="1"/>
    <col min="5660" max="5661" width="6.125" style="32" customWidth="1"/>
    <col min="5662" max="5662" width="5.75" style="32" customWidth="1"/>
    <col min="5663" max="5663" width="6.25" style="32" customWidth="1"/>
    <col min="5664" max="5664" width="6.125" style="32" customWidth="1"/>
    <col min="5665" max="5665" width="5.625" style="32" customWidth="1"/>
    <col min="5666" max="5666" width="5.75" style="32" customWidth="1"/>
    <col min="5667" max="5667" width="6.25" style="32" customWidth="1"/>
    <col min="5668" max="5668" width="6.125" style="32" customWidth="1"/>
    <col min="5669" max="5669" width="5.625" style="32" customWidth="1"/>
    <col min="5670" max="5670" width="5.75" style="32" customWidth="1"/>
    <col min="5671" max="5671" width="6.25" style="32" customWidth="1"/>
    <col min="5672" max="5672" width="6.125" style="32" customWidth="1"/>
    <col min="5673" max="5673" width="6.375" style="32" customWidth="1"/>
    <col min="5674" max="5674" width="6.25" style="32" customWidth="1"/>
    <col min="5675" max="5675" width="5.875" style="32" customWidth="1"/>
    <col min="5676" max="5676" width="6.25" style="32" customWidth="1"/>
    <col min="5677" max="5888" width="9" style="32"/>
    <col min="5889" max="5889" width="6.5" style="32" customWidth="1"/>
    <col min="5890" max="5890" width="5.75" style="32" customWidth="1"/>
    <col min="5891" max="5891" width="6.25" style="32" customWidth="1"/>
    <col min="5892" max="5892" width="6.125" style="32" customWidth="1"/>
    <col min="5893" max="5893" width="5.5" style="32" customWidth="1"/>
    <col min="5894" max="5894" width="5.75" style="32" customWidth="1"/>
    <col min="5895" max="5895" width="6.25" style="32" customWidth="1"/>
    <col min="5896" max="5896" width="6.125" style="32" customWidth="1"/>
    <col min="5897" max="5898" width="5.75" style="32" customWidth="1"/>
    <col min="5899" max="5899" width="6.25" style="32" customWidth="1"/>
    <col min="5900" max="5900" width="6.125" style="32" customWidth="1"/>
    <col min="5901" max="5901" width="4.75" style="32" customWidth="1"/>
    <col min="5902" max="5902" width="5.75" style="32" customWidth="1"/>
    <col min="5903" max="5903" width="6.25" style="32" customWidth="1"/>
    <col min="5904" max="5904" width="6.125" style="32" customWidth="1"/>
    <col min="5905" max="5905" width="5.125" style="32" customWidth="1"/>
    <col min="5906" max="5906" width="5.75" style="32" customWidth="1"/>
    <col min="5907" max="5907" width="6.25" style="32" customWidth="1"/>
    <col min="5908" max="5908" width="6.125" style="32" customWidth="1"/>
    <col min="5909" max="5909" width="5.875" style="32" customWidth="1"/>
    <col min="5910" max="5910" width="5.75" style="32" customWidth="1"/>
    <col min="5911" max="5911" width="6.25" style="32" customWidth="1"/>
    <col min="5912" max="5912" width="6.125" style="32" customWidth="1"/>
    <col min="5913" max="5913" width="6" style="32" customWidth="1"/>
    <col min="5914" max="5914" width="5.75" style="32" customWidth="1"/>
    <col min="5915" max="5915" width="6.25" style="32" customWidth="1"/>
    <col min="5916" max="5917" width="6.125" style="32" customWidth="1"/>
    <col min="5918" max="5918" width="5.75" style="32" customWidth="1"/>
    <col min="5919" max="5919" width="6.25" style="32" customWidth="1"/>
    <col min="5920" max="5920" width="6.125" style="32" customWidth="1"/>
    <col min="5921" max="5921" width="5.625" style="32" customWidth="1"/>
    <col min="5922" max="5922" width="5.75" style="32" customWidth="1"/>
    <col min="5923" max="5923" width="6.25" style="32" customWidth="1"/>
    <col min="5924" max="5924" width="6.125" style="32" customWidth="1"/>
    <col min="5925" max="5925" width="5.625" style="32" customWidth="1"/>
    <col min="5926" max="5926" width="5.75" style="32" customWidth="1"/>
    <col min="5927" max="5927" width="6.25" style="32" customWidth="1"/>
    <col min="5928" max="5928" width="6.125" style="32" customWidth="1"/>
    <col min="5929" max="5929" width="6.375" style="32" customWidth="1"/>
    <col min="5930" max="5930" width="6.25" style="32" customWidth="1"/>
    <col min="5931" max="5931" width="5.875" style="32" customWidth="1"/>
    <col min="5932" max="5932" width="6.25" style="32" customWidth="1"/>
    <col min="5933" max="6144" width="9" style="32"/>
    <col min="6145" max="6145" width="6.5" style="32" customWidth="1"/>
    <col min="6146" max="6146" width="5.75" style="32" customWidth="1"/>
    <col min="6147" max="6147" width="6.25" style="32" customWidth="1"/>
    <col min="6148" max="6148" width="6.125" style="32" customWidth="1"/>
    <col min="6149" max="6149" width="5.5" style="32" customWidth="1"/>
    <col min="6150" max="6150" width="5.75" style="32" customWidth="1"/>
    <col min="6151" max="6151" width="6.25" style="32" customWidth="1"/>
    <col min="6152" max="6152" width="6.125" style="32" customWidth="1"/>
    <col min="6153" max="6154" width="5.75" style="32" customWidth="1"/>
    <col min="6155" max="6155" width="6.25" style="32" customWidth="1"/>
    <col min="6156" max="6156" width="6.125" style="32" customWidth="1"/>
    <col min="6157" max="6157" width="4.75" style="32" customWidth="1"/>
    <col min="6158" max="6158" width="5.75" style="32" customWidth="1"/>
    <col min="6159" max="6159" width="6.25" style="32" customWidth="1"/>
    <col min="6160" max="6160" width="6.125" style="32" customWidth="1"/>
    <col min="6161" max="6161" width="5.125" style="32" customWidth="1"/>
    <col min="6162" max="6162" width="5.75" style="32" customWidth="1"/>
    <col min="6163" max="6163" width="6.25" style="32" customWidth="1"/>
    <col min="6164" max="6164" width="6.125" style="32" customWidth="1"/>
    <col min="6165" max="6165" width="5.875" style="32" customWidth="1"/>
    <col min="6166" max="6166" width="5.75" style="32" customWidth="1"/>
    <col min="6167" max="6167" width="6.25" style="32" customWidth="1"/>
    <col min="6168" max="6168" width="6.125" style="32" customWidth="1"/>
    <col min="6169" max="6169" width="6" style="32" customWidth="1"/>
    <col min="6170" max="6170" width="5.75" style="32" customWidth="1"/>
    <col min="6171" max="6171" width="6.25" style="32" customWidth="1"/>
    <col min="6172" max="6173" width="6.125" style="32" customWidth="1"/>
    <col min="6174" max="6174" width="5.75" style="32" customWidth="1"/>
    <col min="6175" max="6175" width="6.25" style="32" customWidth="1"/>
    <col min="6176" max="6176" width="6.125" style="32" customWidth="1"/>
    <col min="6177" max="6177" width="5.625" style="32" customWidth="1"/>
    <col min="6178" max="6178" width="5.75" style="32" customWidth="1"/>
    <col min="6179" max="6179" width="6.25" style="32" customWidth="1"/>
    <col min="6180" max="6180" width="6.125" style="32" customWidth="1"/>
    <col min="6181" max="6181" width="5.625" style="32" customWidth="1"/>
    <col min="6182" max="6182" width="5.75" style="32" customWidth="1"/>
    <col min="6183" max="6183" width="6.25" style="32" customWidth="1"/>
    <col min="6184" max="6184" width="6.125" style="32" customWidth="1"/>
    <col min="6185" max="6185" width="6.375" style="32" customWidth="1"/>
    <col min="6186" max="6186" width="6.25" style="32" customWidth="1"/>
    <col min="6187" max="6187" width="5.875" style="32" customWidth="1"/>
    <col min="6188" max="6188" width="6.25" style="32" customWidth="1"/>
    <col min="6189" max="6400" width="9" style="32"/>
    <col min="6401" max="6401" width="6.5" style="32" customWidth="1"/>
    <col min="6402" max="6402" width="5.75" style="32" customWidth="1"/>
    <col min="6403" max="6403" width="6.25" style="32" customWidth="1"/>
    <col min="6404" max="6404" width="6.125" style="32" customWidth="1"/>
    <col min="6405" max="6405" width="5.5" style="32" customWidth="1"/>
    <col min="6406" max="6406" width="5.75" style="32" customWidth="1"/>
    <col min="6407" max="6407" width="6.25" style="32" customWidth="1"/>
    <col min="6408" max="6408" width="6.125" style="32" customWidth="1"/>
    <col min="6409" max="6410" width="5.75" style="32" customWidth="1"/>
    <col min="6411" max="6411" width="6.25" style="32" customWidth="1"/>
    <col min="6412" max="6412" width="6.125" style="32" customWidth="1"/>
    <col min="6413" max="6413" width="4.75" style="32" customWidth="1"/>
    <col min="6414" max="6414" width="5.75" style="32" customWidth="1"/>
    <col min="6415" max="6415" width="6.25" style="32" customWidth="1"/>
    <col min="6416" max="6416" width="6.125" style="32" customWidth="1"/>
    <col min="6417" max="6417" width="5.125" style="32" customWidth="1"/>
    <col min="6418" max="6418" width="5.75" style="32" customWidth="1"/>
    <col min="6419" max="6419" width="6.25" style="32" customWidth="1"/>
    <col min="6420" max="6420" width="6.125" style="32" customWidth="1"/>
    <col min="6421" max="6421" width="5.875" style="32" customWidth="1"/>
    <col min="6422" max="6422" width="5.75" style="32" customWidth="1"/>
    <col min="6423" max="6423" width="6.25" style="32" customWidth="1"/>
    <col min="6424" max="6424" width="6.125" style="32" customWidth="1"/>
    <col min="6425" max="6425" width="6" style="32" customWidth="1"/>
    <col min="6426" max="6426" width="5.75" style="32" customWidth="1"/>
    <col min="6427" max="6427" width="6.25" style="32" customWidth="1"/>
    <col min="6428" max="6429" width="6.125" style="32" customWidth="1"/>
    <col min="6430" max="6430" width="5.75" style="32" customWidth="1"/>
    <col min="6431" max="6431" width="6.25" style="32" customWidth="1"/>
    <col min="6432" max="6432" width="6.125" style="32" customWidth="1"/>
    <col min="6433" max="6433" width="5.625" style="32" customWidth="1"/>
    <col min="6434" max="6434" width="5.75" style="32" customWidth="1"/>
    <col min="6435" max="6435" width="6.25" style="32" customWidth="1"/>
    <col min="6436" max="6436" width="6.125" style="32" customWidth="1"/>
    <col min="6437" max="6437" width="5.625" style="32" customWidth="1"/>
    <col min="6438" max="6438" width="5.75" style="32" customWidth="1"/>
    <col min="6439" max="6439" width="6.25" style="32" customWidth="1"/>
    <col min="6440" max="6440" width="6.125" style="32" customWidth="1"/>
    <col min="6441" max="6441" width="6.375" style="32" customWidth="1"/>
    <col min="6442" max="6442" width="6.25" style="32" customWidth="1"/>
    <col min="6443" max="6443" width="5.875" style="32" customWidth="1"/>
    <col min="6444" max="6444" width="6.25" style="32" customWidth="1"/>
    <col min="6445" max="6656" width="9" style="32"/>
    <col min="6657" max="6657" width="6.5" style="32" customWidth="1"/>
    <col min="6658" max="6658" width="5.75" style="32" customWidth="1"/>
    <col min="6659" max="6659" width="6.25" style="32" customWidth="1"/>
    <col min="6660" max="6660" width="6.125" style="32" customWidth="1"/>
    <col min="6661" max="6661" width="5.5" style="32" customWidth="1"/>
    <col min="6662" max="6662" width="5.75" style="32" customWidth="1"/>
    <col min="6663" max="6663" width="6.25" style="32" customWidth="1"/>
    <col min="6664" max="6664" width="6.125" style="32" customWidth="1"/>
    <col min="6665" max="6666" width="5.75" style="32" customWidth="1"/>
    <col min="6667" max="6667" width="6.25" style="32" customWidth="1"/>
    <col min="6668" max="6668" width="6.125" style="32" customWidth="1"/>
    <col min="6669" max="6669" width="4.75" style="32" customWidth="1"/>
    <col min="6670" max="6670" width="5.75" style="32" customWidth="1"/>
    <col min="6671" max="6671" width="6.25" style="32" customWidth="1"/>
    <col min="6672" max="6672" width="6.125" style="32" customWidth="1"/>
    <col min="6673" max="6673" width="5.125" style="32" customWidth="1"/>
    <col min="6674" max="6674" width="5.75" style="32" customWidth="1"/>
    <col min="6675" max="6675" width="6.25" style="32" customWidth="1"/>
    <col min="6676" max="6676" width="6.125" style="32" customWidth="1"/>
    <col min="6677" max="6677" width="5.875" style="32" customWidth="1"/>
    <col min="6678" max="6678" width="5.75" style="32" customWidth="1"/>
    <col min="6679" max="6679" width="6.25" style="32" customWidth="1"/>
    <col min="6680" max="6680" width="6.125" style="32" customWidth="1"/>
    <col min="6681" max="6681" width="6" style="32" customWidth="1"/>
    <col min="6682" max="6682" width="5.75" style="32" customWidth="1"/>
    <col min="6683" max="6683" width="6.25" style="32" customWidth="1"/>
    <col min="6684" max="6685" width="6.125" style="32" customWidth="1"/>
    <col min="6686" max="6686" width="5.75" style="32" customWidth="1"/>
    <col min="6687" max="6687" width="6.25" style="32" customWidth="1"/>
    <col min="6688" max="6688" width="6.125" style="32" customWidth="1"/>
    <col min="6689" max="6689" width="5.625" style="32" customWidth="1"/>
    <col min="6690" max="6690" width="5.75" style="32" customWidth="1"/>
    <col min="6691" max="6691" width="6.25" style="32" customWidth="1"/>
    <col min="6692" max="6692" width="6.125" style="32" customWidth="1"/>
    <col min="6693" max="6693" width="5.625" style="32" customWidth="1"/>
    <col min="6694" max="6694" width="5.75" style="32" customWidth="1"/>
    <col min="6695" max="6695" width="6.25" style="32" customWidth="1"/>
    <col min="6696" max="6696" width="6.125" style="32" customWidth="1"/>
    <col min="6697" max="6697" width="6.375" style="32" customWidth="1"/>
    <col min="6698" max="6698" width="6.25" style="32" customWidth="1"/>
    <col min="6699" max="6699" width="5.875" style="32" customWidth="1"/>
    <col min="6700" max="6700" width="6.25" style="32" customWidth="1"/>
    <col min="6701" max="6912" width="9" style="32"/>
    <col min="6913" max="6913" width="6.5" style="32" customWidth="1"/>
    <col min="6914" max="6914" width="5.75" style="32" customWidth="1"/>
    <col min="6915" max="6915" width="6.25" style="32" customWidth="1"/>
    <col min="6916" max="6916" width="6.125" style="32" customWidth="1"/>
    <col min="6917" max="6917" width="5.5" style="32" customWidth="1"/>
    <col min="6918" max="6918" width="5.75" style="32" customWidth="1"/>
    <col min="6919" max="6919" width="6.25" style="32" customWidth="1"/>
    <col min="6920" max="6920" width="6.125" style="32" customWidth="1"/>
    <col min="6921" max="6922" width="5.75" style="32" customWidth="1"/>
    <col min="6923" max="6923" width="6.25" style="32" customWidth="1"/>
    <col min="6924" max="6924" width="6.125" style="32" customWidth="1"/>
    <col min="6925" max="6925" width="4.75" style="32" customWidth="1"/>
    <col min="6926" max="6926" width="5.75" style="32" customWidth="1"/>
    <col min="6927" max="6927" width="6.25" style="32" customWidth="1"/>
    <col min="6928" max="6928" width="6.125" style="32" customWidth="1"/>
    <col min="6929" max="6929" width="5.125" style="32" customWidth="1"/>
    <col min="6930" max="6930" width="5.75" style="32" customWidth="1"/>
    <col min="6931" max="6931" width="6.25" style="32" customWidth="1"/>
    <col min="6932" max="6932" width="6.125" style="32" customWidth="1"/>
    <col min="6933" max="6933" width="5.875" style="32" customWidth="1"/>
    <col min="6934" max="6934" width="5.75" style="32" customWidth="1"/>
    <col min="6935" max="6935" width="6.25" style="32" customWidth="1"/>
    <col min="6936" max="6936" width="6.125" style="32" customWidth="1"/>
    <col min="6937" max="6937" width="6" style="32" customWidth="1"/>
    <col min="6938" max="6938" width="5.75" style="32" customWidth="1"/>
    <col min="6939" max="6939" width="6.25" style="32" customWidth="1"/>
    <col min="6940" max="6941" width="6.125" style="32" customWidth="1"/>
    <col min="6942" max="6942" width="5.75" style="32" customWidth="1"/>
    <col min="6943" max="6943" width="6.25" style="32" customWidth="1"/>
    <col min="6944" max="6944" width="6.125" style="32" customWidth="1"/>
    <col min="6945" max="6945" width="5.625" style="32" customWidth="1"/>
    <col min="6946" max="6946" width="5.75" style="32" customWidth="1"/>
    <col min="6947" max="6947" width="6.25" style="32" customWidth="1"/>
    <col min="6948" max="6948" width="6.125" style="32" customWidth="1"/>
    <col min="6949" max="6949" width="5.625" style="32" customWidth="1"/>
    <col min="6950" max="6950" width="5.75" style="32" customWidth="1"/>
    <col min="6951" max="6951" width="6.25" style="32" customWidth="1"/>
    <col min="6952" max="6952" width="6.125" style="32" customWidth="1"/>
    <col min="6953" max="6953" width="6.375" style="32" customWidth="1"/>
    <col min="6954" max="6954" width="6.25" style="32" customWidth="1"/>
    <col min="6955" max="6955" width="5.875" style="32" customWidth="1"/>
    <col min="6956" max="6956" width="6.25" style="32" customWidth="1"/>
    <col min="6957" max="7168" width="9" style="32"/>
    <col min="7169" max="7169" width="6.5" style="32" customWidth="1"/>
    <col min="7170" max="7170" width="5.75" style="32" customWidth="1"/>
    <col min="7171" max="7171" width="6.25" style="32" customWidth="1"/>
    <col min="7172" max="7172" width="6.125" style="32" customWidth="1"/>
    <col min="7173" max="7173" width="5.5" style="32" customWidth="1"/>
    <col min="7174" max="7174" width="5.75" style="32" customWidth="1"/>
    <col min="7175" max="7175" width="6.25" style="32" customWidth="1"/>
    <col min="7176" max="7176" width="6.125" style="32" customWidth="1"/>
    <col min="7177" max="7178" width="5.75" style="32" customWidth="1"/>
    <col min="7179" max="7179" width="6.25" style="32" customWidth="1"/>
    <col min="7180" max="7180" width="6.125" style="32" customWidth="1"/>
    <col min="7181" max="7181" width="4.75" style="32" customWidth="1"/>
    <col min="7182" max="7182" width="5.75" style="32" customWidth="1"/>
    <col min="7183" max="7183" width="6.25" style="32" customWidth="1"/>
    <col min="7184" max="7184" width="6.125" style="32" customWidth="1"/>
    <col min="7185" max="7185" width="5.125" style="32" customWidth="1"/>
    <col min="7186" max="7186" width="5.75" style="32" customWidth="1"/>
    <col min="7187" max="7187" width="6.25" style="32" customWidth="1"/>
    <col min="7188" max="7188" width="6.125" style="32" customWidth="1"/>
    <col min="7189" max="7189" width="5.875" style="32" customWidth="1"/>
    <col min="7190" max="7190" width="5.75" style="32" customWidth="1"/>
    <col min="7191" max="7191" width="6.25" style="32" customWidth="1"/>
    <col min="7192" max="7192" width="6.125" style="32" customWidth="1"/>
    <col min="7193" max="7193" width="6" style="32" customWidth="1"/>
    <col min="7194" max="7194" width="5.75" style="32" customWidth="1"/>
    <col min="7195" max="7195" width="6.25" style="32" customWidth="1"/>
    <col min="7196" max="7197" width="6.125" style="32" customWidth="1"/>
    <col min="7198" max="7198" width="5.75" style="32" customWidth="1"/>
    <col min="7199" max="7199" width="6.25" style="32" customWidth="1"/>
    <col min="7200" max="7200" width="6.125" style="32" customWidth="1"/>
    <col min="7201" max="7201" width="5.625" style="32" customWidth="1"/>
    <col min="7202" max="7202" width="5.75" style="32" customWidth="1"/>
    <col min="7203" max="7203" width="6.25" style="32" customWidth="1"/>
    <col min="7204" max="7204" width="6.125" style="32" customWidth="1"/>
    <col min="7205" max="7205" width="5.625" style="32" customWidth="1"/>
    <col min="7206" max="7206" width="5.75" style="32" customWidth="1"/>
    <col min="7207" max="7207" width="6.25" style="32" customWidth="1"/>
    <col min="7208" max="7208" width="6.125" style="32" customWidth="1"/>
    <col min="7209" max="7209" width="6.375" style="32" customWidth="1"/>
    <col min="7210" max="7210" width="6.25" style="32" customWidth="1"/>
    <col min="7211" max="7211" width="5.875" style="32" customWidth="1"/>
    <col min="7212" max="7212" width="6.25" style="32" customWidth="1"/>
    <col min="7213" max="7424" width="9" style="32"/>
    <col min="7425" max="7425" width="6.5" style="32" customWidth="1"/>
    <col min="7426" max="7426" width="5.75" style="32" customWidth="1"/>
    <col min="7427" max="7427" width="6.25" style="32" customWidth="1"/>
    <col min="7428" max="7428" width="6.125" style="32" customWidth="1"/>
    <col min="7429" max="7429" width="5.5" style="32" customWidth="1"/>
    <col min="7430" max="7430" width="5.75" style="32" customWidth="1"/>
    <col min="7431" max="7431" width="6.25" style="32" customWidth="1"/>
    <col min="7432" max="7432" width="6.125" style="32" customWidth="1"/>
    <col min="7433" max="7434" width="5.75" style="32" customWidth="1"/>
    <col min="7435" max="7435" width="6.25" style="32" customWidth="1"/>
    <col min="7436" max="7436" width="6.125" style="32" customWidth="1"/>
    <col min="7437" max="7437" width="4.75" style="32" customWidth="1"/>
    <col min="7438" max="7438" width="5.75" style="32" customWidth="1"/>
    <col min="7439" max="7439" width="6.25" style="32" customWidth="1"/>
    <col min="7440" max="7440" width="6.125" style="32" customWidth="1"/>
    <col min="7441" max="7441" width="5.125" style="32" customWidth="1"/>
    <col min="7442" max="7442" width="5.75" style="32" customWidth="1"/>
    <col min="7443" max="7443" width="6.25" style="32" customWidth="1"/>
    <col min="7444" max="7444" width="6.125" style="32" customWidth="1"/>
    <col min="7445" max="7445" width="5.875" style="32" customWidth="1"/>
    <col min="7446" max="7446" width="5.75" style="32" customWidth="1"/>
    <col min="7447" max="7447" width="6.25" style="32" customWidth="1"/>
    <col min="7448" max="7448" width="6.125" style="32" customWidth="1"/>
    <col min="7449" max="7449" width="6" style="32" customWidth="1"/>
    <col min="7450" max="7450" width="5.75" style="32" customWidth="1"/>
    <col min="7451" max="7451" width="6.25" style="32" customWidth="1"/>
    <col min="7452" max="7453" width="6.125" style="32" customWidth="1"/>
    <col min="7454" max="7454" width="5.75" style="32" customWidth="1"/>
    <col min="7455" max="7455" width="6.25" style="32" customWidth="1"/>
    <col min="7456" max="7456" width="6.125" style="32" customWidth="1"/>
    <col min="7457" max="7457" width="5.625" style="32" customWidth="1"/>
    <col min="7458" max="7458" width="5.75" style="32" customWidth="1"/>
    <col min="7459" max="7459" width="6.25" style="32" customWidth="1"/>
    <col min="7460" max="7460" width="6.125" style="32" customWidth="1"/>
    <col min="7461" max="7461" width="5.625" style="32" customWidth="1"/>
    <col min="7462" max="7462" width="5.75" style="32" customWidth="1"/>
    <col min="7463" max="7463" width="6.25" style="32" customWidth="1"/>
    <col min="7464" max="7464" width="6.125" style="32" customWidth="1"/>
    <col min="7465" max="7465" width="6.375" style="32" customWidth="1"/>
    <col min="7466" max="7466" width="6.25" style="32" customWidth="1"/>
    <col min="7467" max="7467" width="5.875" style="32" customWidth="1"/>
    <col min="7468" max="7468" width="6.25" style="32" customWidth="1"/>
    <col min="7469" max="7680" width="9" style="32"/>
    <col min="7681" max="7681" width="6.5" style="32" customWidth="1"/>
    <col min="7682" max="7682" width="5.75" style="32" customWidth="1"/>
    <col min="7683" max="7683" width="6.25" style="32" customWidth="1"/>
    <col min="7684" max="7684" width="6.125" style="32" customWidth="1"/>
    <col min="7685" max="7685" width="5.5" style="32" customWidth="1"/>
    <col min="7686" max="7686" width="5.75" style="32" customWidth="1"/>
    <col min="7687" max="7687" width="6.25" style="32" customWidth="1"/>
    <col min="7688" max="7688" width="6.125" style="32" customWidth="1"/>
    <col min="7689" max="7690" width="5.75" style="32" customWidth="1"/>
    <col min="7691" max="7691" width="6.25" style="32" customWidth="1"/>
    <col min="7692" max="7692" width="6.125" style="32" customWidth="1"/>
    <col min="7693" max="7693" width="4.75" style="32" customWidth="1"/>
    <col min="7694" max="7694" width="5.75" style="32" customWidth="1"/>
    <col min="7695" max="7695" width="6.25" style="32" customWidth="1"/>
    <col min="7696" max="7696" width="6.125" style="32" customWidth="1"/>
    <col min="7697" max="7697" width="5.125" style="32" customWidth="1"/>
    <col min="7698" max="7698" width="5.75" style="32" customWidth="1"/>
    <col min="7699" max="7699" width="6.25" style="32" customWidth="1"/>
    <col min="7700" max="7700" width="6.125" style="32" customWidth="1"/>
    <col min="7701" max="7701" width="5.875" style="32" customWidth="1"/>
    <col min="7702" max="7702" width="5.75" style="32" customWidth="1"/>
    <col min="7703" max="7703" width="6.25" style="32" customWidth="1"/>
    <col min="7704" max="7704" width="6.125" style="32" customWidth="1"/>
    <col min="7705" max="7705" width="6" style="32" customWidth="1"/>
    <col min="7706" max="7706" width="5.75" style="32" customWidth="1"/>
    <col min="7707" max="7707" width="6.25" style="32" customWidth="1"/>
    <col min="7708" max="7709" width="6.125" style="32" customWidth="1"/>
    <col min="7710" max="7710" width="5.75" style="32" customWidth="1"/>
    <col min="7711" max="7711" width="6.25" style="32" customWidth="1"/>
    <col min="7712" max="7712" width="6.125" style="32" customWidth="1"/>
    <col min="7713" max="7713" width="5.625" style="32" customWidth="1"/>
    <col min="7714" max="7714" width="5.75" style="32" customWidth="1"/>
    <col min="7715" max="7715" width="6.25" style="32" customWidth="1"/>
    <col min="7716" max="7716" width="6.125" style="32" customWidth="1"/>
    <col min="7717" max="7717" width="5.625" style="32" customWidth="1"/>
    <col min="7718" max="7718" width="5.75" style="32" customWidth="1"/>
    <col min="7719" max="7719" width="6.25" style="32" customWidth="1"/>
    <col min="7720" max="7720" width="6.125" style="32" customWidth="1"/>
    <col min="7721" max="7721" width="6.375" style="32" customWidth="1"/>
    <col min="7722" max="7722" width="6.25" style="32" customWidth="1"/>
    <col min="7723" max="7723" width="5.875" style="32" customWidth="1"/>
    <col min="7724" max="7724" width="6.25" style="32" customWidth="1"/>
    <col min="7725" max="7936" width="9" style="32"/>
    <col min="7937" max="7937" width="6.5" style="32" customWidth="1"/>
    <col min="7938" max="7938" width="5.75" style="32" customWidth="1"/>
    <col min="7939" max="7939" width="6.25" style="32" customWidth="1"/>
    <col min="7940" max="7940" width="6.125" style="32" customWidth="1"/>
    <col min="7941" max="7941" width="5.5" style="32" customWidth="1"/>
    <col min="7942" max="7942" width="5.75" style="32" customWidth="1"/>
    <col min="7943" max="7943" width="6.25" style="32" customWidth="1"/>
    <col min="7944" max="7944" width="6.125" style="32" customWidth="1"/>
    <col min="7945" max="7946" width="5.75" style="32" customWidth="1"/>
    <col min="7947" max="7947" width="6.25" style="32" customWidth="1"/>
    <col min="7948" max="7948" width="6.125" style="32" customWidth="1"/>
    <col min="7949" max="7949" width="4.75" style="32" customWidth="1"/>
    <col min="7950" max="7950" width="5.75" style="32" customWidth="1"/>
    <col min="7951" max="7951" width="6.25" style="32" customWidth="1"/>
    <col min="7952" max="7952" width="6.125" style="32" customWidth="1"/>
    <col min="7953" max="7953" width="5.125" style="32" customWidth="1"/>
    <col min="7954" max="7954" width="5.75" style="32" customWidth="1"/>
    <col min="7955" max="7955" width="6.25" style="32" customWidth="1"/>
    <col min="7956" max="7956" width="6.125" style="32" customWidth="1"/>
    <col min="7957" max="7957" width="5.875" style="32" customWidth="1"/>
    <col min="7958" max="7958" width="5.75" style="32" customWidth="1"/>
    <col min="7959" max="7959" width="6.25" style="32" customWidth="1"/>
    <col min="7960" max="7960" width="6.125" style="32" customWidth="1"/>
    <col min="7961" max="7961" width="6" style="32" customWidth="1"/>
    <col min="7962" max="7962" width="5.75" style="32" customWidth="1"/>
    <col min="7963" max="7963" width="6.25" style="32" customWidth="1"/>
    <col min="7964" max="7965" width="6.125" style="32" customWidth="1"/>
    <col min="7966" max="7966" width="5.75" style="32" customWidth="1"/>
    <col min="7967" max="7967" width="6.25" style="32" customWidth="1"/>
    <col min="7968" max="7968" width="6.125" style="32" customWidth="1"/>
    <col min="7969" max="7969" width="5.625" style="32" customWidth="1"/>
    <col min="7970" max="7970" width="5.75" style="32" customWidth="1"/>
    <col min="7971" max="7971" width="6.25" style="32" customWidth="1"/>
    <col min="7972" max="7972" width="6.125" style="32" customWidth="1"/>
    <col min="7973" max="7973" width="5.625" style="32" customWidth="1"/>
    <col min="7974" max="7974" width="5.75" style="32" customWidth="1"/>
    <col min="7975" max="7975" width="6.25" style="32" customWidth="1"/>
    <col min="7976" max="7976" width="6.125" style="32" customWidth="1"/>
    <col min="7977" max="7977" width="6.375" style="32" customWidth="1"/>
    <col min="7978" max="7978" width="6.25" style="32" customWidth="1"/>
    <col min="7979" max="7979" width="5.875" style="32" customWidth="1"/>
    <col min="7980" max="7980" width="6.25" style="32" customWidth="1"/>
    <col min="7981" max="8192" width="9" style="32"/>
    <col min="8193" max="8193" width="6.5" style="32" customWidth="1"/>
    <col min="8194" max="8194" width="5.75" style="32" customWidth="1"/>
    <col min="8195" max="8195" width="6.25" style="32" customWidth="1"/>
    <col min="8196" max="8196" width="6.125" style="32" customWidth="1"/>
    <col min="8197" max="8197" width="5.5" style="32" customWidth="1"/>
    <col min="8198" max="8198" width="5.75" style="32" customWidth="1"/>
    <col min="8199" max="8199" width="6.25" style="32" customWidth="1"/>
    <col min="8200" max="8200" width="6.125" style="32" customWidth="1"/>
    <col min="8201" max="8202" width="5.75" style="32" customWidth="1"/>
    <col min="8203" max="8203" width="6.25" style="32" customWidth="1"/>
    <col min="8204" max="8204" width="6.125" style="32" customWidth="1"/>
    <col min="8205" max="8205" width="4.75" style="32" customWidth="1"/>
    <col min="8206" max="8206" width="5.75" style="32" customWidth="1"/>
    <col min="8207" max="8207" width="6.25" style="32" customWidth="1"/>
    <col min="8208" max="8208" width="6.125" style="32" customWidth="1"/>
    <col min="8209" max="8209" width="5.125" style="32" customWidth="1"/>
    <col min="8210" max="8210" width="5.75" style="32" customWidth="1"/>
    <col min="8211" max="8211" width="6.25" style="32" customWidth="1"/>
    <col min="8212" max="8212" width="6.125" style="32" customWidth="1"/>
    <col min="8213" max="8213" width="5.875" style="32" customWidth="1"/>
    <col min="8214" max="8214" width="5.75" style="32" customWidth="1"/>
    <col min="8215" max="8215" width="6.25" style="32" customWidth="1"/>
    <col min="8216" max="8216" width="6.125" style="32" customWidth="1"/>
    <col min="8217" max="8217" width="6" style="32" customWidth="1"/>
    <col min="8218" max="8218" width="5.75" style="32" customWidth="1"/>
    <col min="8219" max="8219" width="6.25" style="32" customWidth="1"/>
    <col min="8220" max="8221" width="6.125" style="32" customWidth="1"/>
    <col min="8222" max="8222" width="5.75" style="32" customWidth="1"/>
    <col min="8223" max="8223" width="6.25" style="32" customWidth="1"/>
    <col min="8224" max="8224" width="6.125" style="32" customWidth="1"/>
    <col min="8225" max="8225" width="5.625" style="32" customWidth="1"/>
    <col min="8226" max="8226" width="5.75" style="32" customWidth="1"/>
    <col min="8227" max="8227" width="6.25" style="32" customWidth="1"/>
    <col min="8228" max="8228" width="6.125" style="32" customWidth="1"/>
    <col min="8229" max="8229" width="5.625" style="32" customWidth="1"/>
    <col min="8230" max="8230" width="5.75" style="32" customWidth="1"/>
    <col min="8231" max="8231" width="6.25" style="32" customWidth="1"/>
    <col min="8232" max="8232" width="6.125" style="32" customWidth="1"/>
    <col min="8233" max="8233" width="6.375" style="32" customWidth="1"/>
    <col min="8234" max="8234" width="6.25" style="32" customWidth="1"/>
    <col min="8235" max="8235" width="5.875" style="32" customWidth="1"/>
    <col min="8236" max="8236" width="6.25" style="32" customWidth="1"/>
    <col min="8237" max="8448" width="9" style="32"/>
    <col min="8449" max="8449" width="6.5" style="32" customWidth="1"/>
    <col min="8450" max="8450" width="5.75" style="32" customWidth="1"/>
    <col min="8451" max="8451" width="6.25" style="32" customWidth="1"/>
    <col min="8452" max="8452" width="6.125" style="32" customWidth="1"/>
    <col min="8453" max="8453" width="5.5" style="32" customWidth="1"/>
    <col min="8454" max="8454" width="5.75" style="32" customWidth="1"/>
    <col min="8455" max="8455" width="6.25" style="32" customWidth="1"/>
    <col min="8456" max="8456" width="6.125" style="32" customWidth="1"/>
    <col min="8457" max="8458" width="5.75" style="32" customWidth="1"/>
    <col min="8459" max="8459" width="6.25" style="32" customWidth="1"/>
    <col min="8460" max="8460" width="6.125" style="32" customWidth="1"/>
    <col min="8461" max="8461" width="4.75" style="32" customWidth="1"/>
    <col min="8462" max="8462" width="5.75" style="32" customWidth="1"/>
    <col min="8463" max="8463" width="6.25" style="32" customWidth="1"/>
    <col min="8464" max="8464" width="6.125" style="32" customWidth="1"/>
    <col min="8465" max="8465" width="5.125" style="32" customWidth="1"/>
    <col min="8466" max="8466" width="5.75" style="32" customWidth="1"/>
    <col min="8467" max="8467" width="6.25" style="32" customWidth="1"/>
    <col min="8468" max="8468" width="6.125" style="32" customWidth="1"/>
    <col min="8469" max="8469" width="5.875" style="32" customWidth="1"/>
    <col min="8470" max="8470" width="5.75" style="32" customWidth="1"/>
    <col min="8471" max="8471" width="6.25" style="32" customWidth="1"/>
    <col min="8472" max="8472" width="6.125" style="32" customWidth="1"/>
    <col min="8473" max="8473" width="6" style="32" customWidth="1"/>
    <col min="8474" max="8474" width="5.75" style="32" customWidth="1"/>
    <col min="8475" max="8475" width="6.25" style="32" customWidth="1"/>
    <col min="8476" max="8477" width="6.125" style="32" customWidth="1"/>
    <col min="8478" max="8478" width="5.75" style="32" customWidth="1"/>
    <col min="8479" max="8479" width="6.25" style="32" customWidth="1"/>
    <col min="8480" max="8480" width="6.125" style="32" customWidth="1"/>
    <col min="8481" max="8481" width="5.625" style="32" customWidth="1"/>
    <col min="8482" max="8482" width="5.75" style="32" customWidth="1"/>
    <col min="8483" max="8483" width="6.25" style="32" customWidth="1"/>
    <col min="8484" max="8484" width="6.125" style="32" customWidth="1"/>
    <col min="8485" max="8485" width="5.625" style="32" customWidth="1"/>
    <col min="8486" max="8486" width="5.75" style="32" customWidth="1"/>
    <col min="8487" max="8487" width="6.25" style="32" customWidth="1"/>
    <col min="8488" max="8488" width="6.125" style="32" customWidth="1"/>
    <col min="8489" max="8489" width="6.375" style="32" customWidth="1"/>
    <col min="8490" max="8490" width="6.25" style="32" customWidth="1"/>
    <col min="8491" max="8491" width="5.875" style="32" customWidth="1"/>
    <col min="8492" max="8492" width="6.25" style="32" customWidth="1"/>
    <col min="8493" max="8704" width="9" style="32"/>
    <col min="8705" max="8705" width="6.5" style="32" customWidth="1"/>
    <col min="8706" max="8706" width="5.75" style="32" customWidth="1"/>
    <col min="8707" max="8707" width="6.25" style="32" customWidth="1"/>
    <col min="8708" max="8708" width="6.125" style="32" customWidth="1"/>
    <col min="8709" max="8709" width="5.5" style="32" customWidth="1"/>
    <col min="8710" max="8710" width="5.75" style="32" customWidth="1"/>
    <col min="8711" max="8711" width="6.25" style="32" customWidth="1"/>
    <col min="8712" max="8712" width="6.125" style="32" customWidth="1"/>
    <col min="8713" max="8714" width="5.75" style="32" customWidth="1"/>
    <col min="8715" max="8715" width="6.25" style="32" customWidth="1"/>
    <col min="8716" max="8716" width="6.125" style="32" customWidth="1"/>
    <col min="8717" max="8717" width="4.75" style="32" customWidth="1"/>
    <col min="8718" max="8718" width="5.75" style="32" customWidth="1"/>
    <col min="8719" max="8719" width="6.25" style="32" customWidth="1"/>
    <col min="8720" max="8720" width="6.125" style="32" customWidth="1"/>
    <col min="8721" max="8721" width="5.125" style="32" customWidth="1"/>
    <col min="8722" max="8722" width="5.75" style="32" customWidth="1"/>
    <col min="8723" max="8723" width="6.25" style="32" customWidth="1"/>
    <col min="8724" max="8724" width="6.125" style="32" customWidth="1"/>
    <col min="8725" max="8725" width="5.875" style="32" customWidth="1"/>
    <col min="8726" max="8726" width="5.75" style="32" customWidth="1"/>
    <col min="8727" max="8727" width="6.25" style="32" customWidth="1"/>
    <col min="8728" max="8728" width="6.125" style="32" customWidth="1"/>
    <col min="8729" max="8729" width="6" style="32" customWidth="1"/>
    <col min="8730" max="8730" width="5.75" style="32" customWidth="1"/>
    <col min="8731" max="8731" width="6.25" style="32" customWidth="1"/>
    <col min="8732" max="8733" width="6.125" style="32" customWidth="1"/>
    <col min="8734" max="8734" width="5.75" style="32" customWidth="1"/>
    <col min="8735" max="8735" width="6.25" style="32" customWidth="1"/>
    <col min="8736" max="8736" width="6.125" style="32" customWidth="1"/>
    <col min="8737" max="8737" width="5.625" style="32" customWidth="1"/>
    <col min="8738" max="8738" width="5.75" style="32" customWidth="1"/>
    <col min="8739" max="8739" width="6.25" style="32" customWidth="1"/>
    <col min="8740" max="8740" width="6.125" style="32" customWidth="1"/>
    <col min="8741" max="8741" width="5.625" style="32" customWidth="1"/>
    <col min="8742" max="8742" width="5.75" style="32" customWidth="1"/>
    <col min="8743" max="8743" width="6.25" style="32" customWidth="1"/>
    <col min="8744" max="8744" width="6.125" style="32" customWidth="1"/>
    <col min="8745" max="8745" width="6.375" style="32" customWidth="1"/>
    <col min="8746" max="8746" width="6.25" style="32" customWidth="1"/>
    <col min="8747" max="8747" width="5.875" style="32" customWidth="1"/>
    <col min="8748" max="8748" width="6.25" style="32" customWidth="1"/>
    <col min="8749" max="8960" width="9" style="32"/>
    <col min="8961" max="8961" width="6.5" style="32" customWidth="1"/>
    <col min="8962" max="8962" width="5.75" style="32" customWidth="1"/>
    <col min="8963" max="8963" width="6.25" style="32" customWidth="1"/>
    <col min="8964" max="8964" width="6.125" style="32" customWidth="1"/>
    <col min="8965" max="8965" width="5.5" style="32" customWidth="1"/>
    <col min="8966" max="8966" width="5.75" style="32" customWidth="1"/>
    <col min="8967" max="8967" width="6.25" style="32" customWidth="1"/>
    <col min="8968" max="8968" width="6.125" style="32" customWidth="1"/>
    <col min="8969" max="8970" width="5.75" style="32" customWidth="1"/>
    <col min="8971" max="8971" width="6.25" style="32" customWidth="1"/>
    <col min="8972" max="8972" width="6.125" style="32" customWidth="1"/>
    <col min="8973" max="8973" width="4.75" style="32" customWidth="1"/>
    <col min="8974" max="8974" width="5.75" style="32" customWidth="1"/>
    <col min="8975" max="8975" width="6.25" style="32" customWidth="1"/>
    <col min="8976" max="8976" width="6.125" style="32" customWidth="1"/>
    <col min="8977" max="8977" width="5.125" style="32" customWidth="1"/>
    <col min="8978" max="8978" width="5.75" style="32" customWidth="1"/>
    <col min="8979" max="8979" width="6.25" style="32" customWidth="1"/>
    <col min="8980" max="8980" width="6.125" style="32" customWidth="1"/>
    <col min="8981" max="8981" width="5.875" style="32" customWidth="1"/>
    <col min="8982" max="8982" width="5.75" style="32" customWidth="1"/>
    <col min="8983" max="8983" width="6.25" style="32" customWidth="1"/>
    <col min="8984" max="8984" width="6.125" style="32" customWidth="1"/>
    <col min="8985" max="8985" width="6" style="32" customWidth="1"/>
    <col min="8986" max="8986" width="5.75" style="32" customWidth="1"/>
    <col min="8987" max="8987" width="6.25" style="32" customWidth="1"/>
    <col min="8988" max="8989" width="6.125" style="32" customWidth="1"/>
    <col min="8990" max="8990" width="5.75" style="32" customWidth="1"/>
    <col min="8991" max="8991" width="6.25" style="32" customWidth="1"/>
    <col min="8992" max="8992" width="6.125" style="32" customWidth="1"/>
    <col min="8993" max="8993" width="5.625" style="32" customWidth="1"/>
    <col min="8994" max="8994" width="5.75" style="32" customWidth="1"/>
    <col min="8995" max="8995" width="6.25" style="32" customWidth="1"/>
    <col min="8996" max="8996" width="6.125" style="32" customWidth="1"/>
    <col min="8997" max="8997" width="5.625" style="32" customWidth="1"/>
    <col min="8998" max="8998" width="5.75" style="32" customWidth="1"/>
    <col min="8999" max="8999" width="6.25" style="32" customWidth="1"/>
    <col min="9000" max="9000" width="6.125" style="32" customWidth="1"/>
    <col min="9001" max="9001" width="6.375" style="32" customWidth="1"/>
    <col min="9002" max="9002" width="6.25" style="32" customWidth="1"/>
    <col min="9003" max="9003" width="5.875" style="32" customWidth="1"/>
    <col min="9004" max="9004" width="6.25" style="32" customWidth="1"/>
    <col min="9005" max="9216" width="9" style="32"/>
    <col min="9217" max="9217" width="6.5" style="32" customWidth="1"/>
    <col min="9218" max="9218" width="5.75" style="32" customWidth="1"/>
    <col min="9219" max="9219" width="6.25" style="32" customWidth="1"/>
    <col min="9220" max="9220" width="6.125" style="32" customWidth="1"/>
    <col min="9221" max="9221" width="5.5" style="32" customWidth="1"/>
    <col min="9222" max="9222" width="5.75" style="32" customWidth="1"/>
    <col min="9223" max="9223" width="6.25" style="32" customWidth="1"/>
    <col min="9224" max="9224" width="6.125" style="32" customWidth="1"/>
    <col min="9225" max="9226" width="5.75" style="32" customWidth="1"/>
    <col min="9227" max="9227" width="6.25" style="32" customWidth="1"/>
    <col min="9228" max="9228" width="6.125" style="32" customWidth="1"/>
    <col min="9229" max="9229" width="4.75" style="32" customWidth="1"/>
    <col min="9230" max="9230" width="5.75" style="32" customWidth="1"/>
    <col min="9231" max="9231" width="6.25" style="32" customWidth="1"/>
    <col min="9232" max="9232" width="6.125" style="32" customWidth="1"/>
    <col min="9233" max="9233" width="5.125" style="32" customWidth="1"/>
    <col min="9234" max="9234" width="5.75" style="32" customWidth="1"/>
    <col min="9235" max="9235" width="6.25" style="32" customWidth="1"/>
    <col min="9236" max="9236" width="6.125" style="32" customWidth="1"/>
    <col min="9237" max="9237" width="5.875" style="32" customWidth="1"/>
    <col min="9238" max="9238" width="5.75" style="32" customWidth="1"/>
    <col min="9239" max="9239" width="6.25" style="32" customWidth="1"/>
    <col min="9240" max="9240" width="6.125" style="32" customWidth="1"/>
    <col min="9241" max="9241" width="6" style="32" customWidth="1"/>
    <col min="9242" max="9242" width="5.75" style="32" customWidth="1"/>
    <col min="9243" max="9243" width="6.25" style="32" customWidth="1"/>
    <col min="9244" max="9245" width="6.125" style="32" customWidth="1"/>
    <col min="9246" max="9246" width="5.75" style="32" customWidth="1"/>
    <col min="9247" max="9247" width="6.25" style="32" customWidth="1"/>
    <col min="9248" max="9248" width="6.125" style="32" customWidth="1"/>
    <col min="9249" max="9249" width="5.625" style="32" customWidth="1"/>
    <col min="9250" max="9250" width="5.75" style="32" customWidth="1"/>
    <col min="9251" max="9251" width="6.25" style="32" customWidth="1"/>
    <col min="9252" max="9252" width="6.125" style="32" customWidth="1"/>
    <col min="9253" max="9253" width="5.625" style="32" customWidth="1"/>
    <col min="9254" max="9254" width="5.75" style="32" customWidth="1"/>
    <col min="9255" max="9255" width="6.25" style="32" customWidth="1"/>
    <col min="9256" max="9256" width="6.125" style="32" customWidth="1"/>
    <col min="9257" max="9257" width="6.375" style="32" customWidth="1"/>
    <col min="9258" max="9258" width="6.25" style="32" customWidth="1"/>
    <col min="9259" max="9259" width="5.875" style="32" customWidth="1"/>
    <col min="9260" max="9260" width="6.25" style="32" customWidth="1"/>
    <col min="9261" max="9472" width="9" style="32"/>
    <col min="9473" max="9473" width="6.5" style="32" customWidth="1"/>
    <col min="9474" max="9474" width="5.75" style="32" customWidth="1"/>
    <col min="9475" max="9475" width="6.25" style="32" customWidth="1"/>
    <col min="9476" max="9476" width="6.125" style="32" customWidth="1"/>
    <col min="9477" max="9477" width="5.5" style="32" customWidth="1"/>
    <col min="9478" max="9478" width="5.75" style="32" customWidth="1"/>
    <col min="9479" max="9479" width="6.25" style="32" customWidth="1"/>
    <col min="9480" max="9480" width="6.125" style="32" customWidth="1"/>
    <col min="9481" max="9482" width="5.75" style="32" customWidth="1"/>
    <col min="9483" max="9483" width="6.25" style="32" customWidth="1"/>
    <col min="9484" max="9484" width="6.125" style="32" customWidth="1"/>
    <col min="9485" max="9485" width="4.75" style="32" customWidth="1"/>
    <col min="9486" max="9486" width="5.75" style="32" customWidth="1"/>
    <col min="9487" max="9487" width="6.25" style="32" customWidth="1"/>
    <col min="9488" max="9488" width="6.125" style="32" customWidth="1"/>
    <col min="9489" max="9489" width="5.125" style="32" customWidth="1"/>
    <col min="9490" max="9490" width="5.75" style="32" customWidth="1"/>
    <col min="9491" max="9491" width="6.25" style="32" customWidth="1"/>
    <col min="9492" max="9492" width="6.125" style="32" customWidth="1"/>
    <col min="9493" max="9493" width="5.875" style="32" customWidth="1"/>
    <col min="9494" max="9494" width="5.75" style="32" customWidth="1"/>
    <col min="9495" max="9495" width="6.25" style="32" customWidth="1"/>
    <col min="9496" max="9496" width="6.125" style="32" customWidth="1"/>
    <col min="9497" max="9497" width="6" style="32" customWidth="1"/>
    <col min="9498" max="9498" width="5.75" style="32" customWidth="1"/>
    <col min="9499" max="9499" width="6.25" style="32" customWidth="1"/>
    <col min="9500" max="9501" width="6.125" style="32" customWidth="1"/>
    <col min="9502" max="9502" width="5.75" style="32" customWidth="1"/>
    <col min="9503" max="9503" width="6.25" style="32" customWidth="1"/>
    <col min="9504" max="9504" width="6.125" style="32" customWidth="1"/>
    <col min="9505" max="9505" width="5.625" style="32" customWidth="1"/>
    <col min="9506" max="9506" width="5.75" style="32" customWidth="1"/>
    <col min="9507" max="9507" width="6.25" style="32" customWidth="1"/>
    <col min="9508" max="9508" width="6.125" style="32" customWidth="1"/>
    <col min="9509" max="9509" width="5.625" style="32" customWidth="1"/>
    <col min="9510" max="9510" width="5.75" style="32" customWidth="1"/>
    <col min="9511" max="9511" width="6.25" style="32" customWidth="1"/>
    <col min="9512" max="9512" width="6.125" style="32" customWidth="1"/>
    <col min="9513" max="9513" width="6.375" style="32" customWidth="1"/>
    <col min="9514" max="9514" width="6.25" style="32" customWidth="1"/>
    <col min="9515" max="9515" width="5.875" style="32" customWidth="1"/>
    <col min="9516" max="9516" width="6.25" style="32" customWidth="1"/>
    <col min="9517" max="9728" width="9" style="32"/>
    <col min="9729" max="9729" width="6.5" style="32" customWidth="1"/>
    <col min="9730" max="9730" width="5.75" style="32" customWidth="1"/>
    <col min="9731" max="9731" width="6.25" style="32" customWidth="1"/>
    <col min="9732" max="9732" width="6.125" style="32" customWidth="1"/>
    <col min="9733" max="9733" width="5.5" style="32" customWidth="1"/>
    <col min="9734" max="9734" width="5.75" style="32" customWidth="1"/>
    <col min="9735" max="9735" width="6.25" style="32" customWidth="1"/>
    <col min="9736" max="9736" width="6.125" style="32" customWidth="1"/>
    <col min="9737" max="9738" width="5.75" style="32" customWidth="1"/>
    <col min="9739" max="9739" width="6.25" style="32" customWidth="1"/>
    <col min="9740" max="9740" width="6.125" style="32" customWidth="1"/>
    <col min="9741" max="9741" width="4.75" style="32" customWidth="1"/>
    <col min="9742" max="9742" width="5.75" style="32" customWidth="1"/>
    <col min="9743" max="9743" width="6.25" style="32" customWidth="1"/>
    <col min="9744" max="9744" width="6.125" style="32" customWidth="1"/>
    <col min="9745" max="9745" width="5.125" style="32" customWidth="1"/>
    <col min="9746" max="9746" width="5.75" style="32" customWidth="1"/>
    <col min="9747" max="9747" width="6.25" style="32" customWidth="1"/>
    <col min="9748" max="9748" width="6.125" style="32" customWidth="1"/>
    <col min="9749" max="9749" width="5.875" style="32" customWidth="1"/>
    <col min="9750" max="9750" width="5.75" style="32" customWidth="1"/>
    <col min="9751" max="9751" width="6.25" style="32" customWidth="1"/>
    <col min="9752" max="9752" width="6.125" style="32" customWidth="1"/>
    <col min="9753" max="9753" width="6" style="32" customWidth="1"/>
    <col min="9754" max="9754" width="5.75" style="32" customWidth="1"/>
    <col min="9755" max="9755" width="6.25" style="32" customWidth="1"/>
    <col min="9756" max="9757" width="6.125" style="32" customWidth="1"/>
    <col min="9758" max="9758" width="5.75" style="32" customWidth="1"/>
    <col min="9759" max="9759" width="6.25" style="32" customWidth="1"/>
    <col min="9760" max="9760" width="6.125" style="32" customWidth="1"/>
    <col min="9761" max="9761" width="5.625" style="32" customWidth="1"/>
    <col min="9762" max="9762" width="5.75" style="32" customWidth="1"/>
    <col min="9763" max="9763" width="6.25" style="32" customWidth="1"/>
    <col min="9764" max="9764" width="6.125" style="32" customWidth="1"/>
    <col min="9765" max="9765" width="5.625" style="32" customWidth="1"/>
    <col min="9766" max="9766" width="5.75" style="32" customWidth="1"/>
    <col min="9767" max="9767" width="6.25" style="32" customWidth="1"/>
    <col min="9768" max="9768" width="6.125" style="32" customWidth="1"/>
    <col min="9769" max="9769" width="6.375" style="32" customWidth="1"/>
    <col min="9770" max="9770" width="6.25" style="32" customWidth="1"/>
    <col min="9771" max="9771" width="5.875" style="32" customWidth="1"/>
    <col min="9772" max="9772" width="6.25" style="32" customWidth="1"/>
    <col min="9773" max="9984" width="9" style="32"/>
    <col min="9985" max="9985" width="6.5" style="32" customWidth="1"/>
    <col min="9986" max="9986" width="5.75" style="32" customWidth="1"/>
    <col min="9987" max="9987" width="6.25" style="32" customWidth="1"/>
    <col min="9988" max="9988" width="6.125" style="32" customWidth="1"/>
    <col min="9989" max="9989" width="5.5" style="32" customWidth="1"/>
    <col min="9990" max="9990" width="5.75" style="32" customWidth="1"/>
    <col min="9991" max="9991" width="6.25" style="32" customWidth="1"/>
    <col min="9992" max="9992" width="6.125" style="32" customWidth="1"/>
    <col min="9993" max="9994" width="5.75" style="32" customWidth="1"/>
    <col min="9995" max="9995" width="6.25" style="32" customWidth="1"/>
    <col min="9996" max="9996" width="6.125" style="32" customWidth="1"/>
    <col min="9997" max="9997" width="4.75" style="32" customWidth="1"/>
    <col min="9998" max="9998" width="5.75" style="32" customWidth="1"/>
    <col min="9999" max="9999" width="6.25" style="32" customWidth="1"/>
    <col min="10000" max="10000" width="6.125" style="32" customWidth="1"/>
    <col min="10001" max="10001" width="5.125" style="32" customWidth="1"/>
    <col min="10002" max="10002" width="5.75" style="32" customWidth="1"/>
    <col min="10003" max="10003" width="6.25" style="32" customWidth="1"/>
    <col min="10004" max="10004" width="6.125" style="32" customWidth="1"/>
    <col min="10005" max="10005" width="5.875" style="32" customWidth="1"/>
    <col min="10006" max="10006" width="5.75" style="32" customWidth="1"/>
    <col min="10007" max="10007" width="6.25" style="32" customWidth="1"/>
    <col min="10008" max="10008" width="6.125" style="32" customWidth="1"/>
    <col min="10009" max="10009" width="6" style="32" customWidth="1"/>
    <col min="10010" max="10010" width="5.75" style="32" customWidth="1"/>
    <col min="10011" max="10011" width="6.25" style="32" customWidth="1"/>
    <col min="10012" max="10013" width="6.125" style="32" customWidth="1"/>
    <col min="10014" max="10014" width="5.75" style="32" customWidth="1"/>
    <col min="10015" max="10015" width="6.25" style="32" customWidth="1"/>
    <col min="10016" max="10016" width="6.125" style="32" customWidth="1"/>
    <col min="10017" max="10017" width="5.625" style="32" customWidth="1"/>
    <col min="10018" max="10018" width="5.75" style="32" customWidth="1"/>
    <col min="10019" max="10019" width="6.25" style="32" customWidth="1"/>
    <col min="10020" max="10020" width="6.125" style="32" customWidth="1"/>
    <col min="10021" max="10021" width="5.625" style="32" customWidth="1"/>
    <col min="10022" max="10022" width="5.75" style="32" customWidth="1"/>
    <col min="10023" max="10023" width="6.25" style="32" customWidth="1"/>
    <col min="10024" max="10024" width="6.125" style="32" customWidth="1"/>
    <col min="10025" max="10025" width="6.375" style="32" customWidth="1"/>
    <col min="10026" max="10026" width="6.25" style="32" customWidth="1"/>
    <col min="10027" max="10027" width="5.875" style="32" customWidth="1"/>
    <col min="10028" max="10028" width="6.25" style="32" customWidth="1"/>
    <col min="10029" max="10240" width="9" style="32"/>
    <col min="10241" max="10241" width="6.5" style="32" customWidth="1"/>
    <col min="10242" max="10242" width="5.75" style="32" customWidth="1"/>
    <col min="10243" max="10243" width="6.25" style="32" customWidth="1"/>
    <col min="10244" max="10244" width="6.125" style="32" customWidth="1"/>
    <col min="10245" max="10245" width="5.5" style="32" customWidth="1"/>
    <col min="10246" max="10246" width="5.75" style="32" customWidth="1"/>
    <col min="10247" max="10247" width="6.25" style="32" customWidth="1"/>
    <col min="10248" max="10248" width="6.125" style="32" customWidth="1"/>
    <col min="10249" max="10250" width="5.75" style="32" customWidth="1"/>
    <col min="10251" max="10251" width="6.25" style="32" customWidth="1"/>
    <col min="10252" max="10252" width="6.125" style="32" customWidth="1"/>
    <col min="10253" max="10253" width="4.75" style="32" customWidth="1"/>
    <col min="10254" max="10254" width="5.75" style="32" customWidth="1"/>
    <col min="10255" max="10255" width="6.25" style="32" customWidth="1"/>
    <col min="10256" max="10256" width="6.125" style="32" customWidth="1"/>
    <col min="10257" max="10257" width="5.125" style="32" customWidth="1"/>
    <col min="10258" max="10258" width="5.75" style="32" customWidth="1"/>
    <col min="10259" max="10259" width="6.25" style="32" customWidth="1"/>
    <col min="10260" max="10260" width="6.125" style="32" customWidth="1"/>
    <col min="10261" max="10261" width="5.875" style="32" customWidth="1"/>
    <col min="10262" max="10262" width="5.75" style="32" customWidth="1"/>
    <col min="10263" max="10263" width="6.25" style="32" customWidth="1"/>
    <col min="10264" max="10264" width="6.125" style="32" customWidth="1"/>
    <col min="10265" max="10265" width="6" style="32" customWidth="1"/>
    <col min="10266" max="10266" width="5.75" style="32" customWidth="1"/>
    <col min="10267" max="10267" width="6.25" style="32" customWidth="1"/>
    <col min="10268" max="10269" width="6.125" style="32" customWidth="1"/>
    <col min="10270" max="10270" width="5.75" style="32" customWidth="1"/>
    <col min="10271" max="10271" width="6.25" style="32" customWidth="1"/>
    <col min="10272" max="10272" width="6.125" style="32" customWidth="1"/>
    <col min="10273" max="10273" width="5.625" style="32" customWidth="1"/>
    <col min="10274" max="10274" width="5.75" style="32" customWidth="1"/>
    <col min="10275" max="10275" width="6.25" style="32" customWidth="1"/>
    <col min="10276" max="10276" width="6.125" style="32" customWidth="1"/>
    <col min="10277" max="10277" width="5.625" style="32" customWidth="1"/>
    <col min="10278" max="10278" width="5.75" style="32" customWidth="1"/>
    <col min="10279" max="10279" width="6.25" style="32" customWidth="1"/>
    <col min="10280" max="10280" width="6.125" style="32" customWidth="1"/>
    <col min="10281" max="10281" width="6.375" style="32" customWidth="1"/>
    <col min="10282" max="10282" width="6.25" style="32" customWidth="1"/>
    <col min="10283" max="10283" width="5.875" style="32" customWidth="1"/>
    <col min="10284" max="10284" width="6.25" style="32" customWidth="1"/>
    <col min="10285" max="10496" width="9" style="32"/>
    <col min="10497" max="10497" width="6.5" style="32" customWidth="1"/>
    <col min="10498" max="10498" width="5.75" style="32" customWidth="1"/>
    <col min="10499" max="10499" width="6.25" style="32" customWidth="1"/>
    <col min="10500" max="10500" width="6.125" style="32" customWidth="1"/>
    <col min="10501" max="10501" width="5.5" style="32" customWidth="1"/>
    <col min="10502" max="10502" width="5.75" style="32" customWidth="1"/>
    <col min="10503" max="10503" width="6.25" style="32" customWidth="1"/>
    <col min="10504" max="10504" width="6.125" style="32" customWidth="1"/>
    <col min="10505" max="10506" width="5.75" style="32" customWidth="1"/>
    <col min="10507" max="10507" width="6.25" style="32" customWidth="1"/>
    <col min="10508" max="10508" width="6.125" style="32" customWidth="1"/>
    <col min="10509" max="10509" width="4.75" style="32" customWidth="1"/>
    <col min="10510" max="10510" width="5.75" style="32" customWidth="1"/>
    <col min="10511" max="10511" width="6.25" style="32" customWidth="1"/>
    <col min="10512" max="10512" width="6.125" style="32" customWidth="1"/>
    <col min="10513" max="10513" width="5.125" style="32" customWidth="1"/>
    <col min="10514" max="10514" width="5.75" style="32" customWidth="1"/>
    <col min="10515" max="10515" width="6.25" style="32" customWidth="1"/>
    <col min="10516" max="10516" width="6.125" style="32" customWidth="1"/>
    <col min="10517" max="10517" width="5.875" style="32" customWidth="1"/>
    <col min="10518" max="10518" width="5.75" style="32" customWidth="1"/>
    <col min="10519" max="10519" width="6.25" style="32" customWidth="1"/>
    <col min="10520" max="10520" width="6.125" style="32" customWidth="1"/>
    <col min="10521" max="10521" width="6" style="32" customWidth="1"/>
    <col min="10522" max="10522" width="5.75" style="32" customWidth="1"/>
    <col min="10523" max="10523" width="6.25" style="32" customWidth="1"/>
    <col min="10524" max="10525" width="6.125" style="32" customWidth="1"/>
    <col min="10526" max="10526" width="5.75" style="32" customWidth="1"/>
    <col min="10527" max="10527" width="6.25" style="32" customWidth="1"/>
    <col min="10528" max="10528" width="6.125" style="32" customWidth="1"/>
    <col min="10529" max="10529" width="5.625" style="32" customWidth="1"/>
    <col min="10530" max="10530" width="5.75" style="32" customWidth="1"/>
    <col min="10531" max="10531" width="6.25" style="32" customWidth="1"/>
    <col min="10532" max="10532" width="6.125" style="32" customWidth="1"/>
    <col min="10533" max="10533" width="5.625" style="32" customWidth="1"/>
    <col min="10534" max="10534" width="5.75" style="32" customWidth="1"/>
    <col min="10535" max="10535" width="6.25" style="32" customWidth="1"/>
    <col min="10536" max="10536" width="6.125" style="32" customWidth="1"/>
    <col min="10537" max="10537" width="6.375" style="32" customWidth="1"/>
    <col min="10538" max="10538" width="6.25" style="32" customWidth="1"/>
    <col min="10539" max="10539" width="5.875" style="32" customWidth="1"/>
    <col min="10540" max="10540" width="6.25" style="32" customWidth="1"/>
    <col min="10541" max="10752" width="9" style="32"/>
    <col min="10753" max="10753" width="6.5" style="32" customWidth="1"/>
    <col min="10754" max="10754" width="5.75" style="32" customWidth="1"/>
    <col min="10755" max="10755" width="6.25" style="32" customWidth="1"/>
    <col min="10756" max="10756" width="6.125" style="32" customWidth="1"/>
    <col min="10757" max="10757" width="5.5" style="32" customWidth="1"/>
    <col min="10758" max="10758" width="5.75" style="32" customWidth="1"/>
    <col min="10759" max="10759" width="6.25" style="32" customWidth="1"/>
    <col min="10760" max="10760" width="6.125" style="32" customWidth="1"/>
    <col min="10761" max="10762" width="5.75" style="32" customWidth="1"/>
    <col min="10763" max="10763" width="6.25" style="32" customWidth="1"/>
    <col min="10764" max="10764" width="6.125" style="32" customWidth="1"/>
    <col min="10765" max="10765" width="4.75" style="32" customWidth="1"/>
    <col min="10766" max="10766" width="5.75" style="32" customWidth="1"/>
    <col min="10767" max="10767" width="6.25" style="32" customWidth="1"/>
    <col min="10768" max="10768" width="6.125" style="32" customWidth="1"/>
    <col min="10769" max="10769" width="5.125" style="32" customWidth="1"/>
    <col min="10770" max="10770" width="5.75" style="32" customWidth="1"/>
    <col min="10771" max="10771" width="6.25" style="32" customWidth="1"/>
    <col min="10772" max="10772" width="6.125" style="32" customWidth="1"/>
    <col min="10773" max="10773" width="5.875" style="32" customWidth="1"/>
    <col min="10774" max="10774" width="5.75" style="32" customWidth="1"/>
    <col min="10775" max="10775" width="6.25" style="32" customWidth="1"/>
    <col min="10776" max="10776" width="6.125" style="32" customWidth="1"/>
    <col min="10777" max="10777" width="6" style="32" customWidth="1"/>
    <col min="10778" max="10778" width="5.75" style="32" customWidth="1"/>
    <col min="10779" max="10779" width="6.25" style="32" customWidth="1"/>
    <col min="10780" max="10781" width="6.125" style="32" customWidth="1"/>
    <col min="10782" max="10782" width="5.75" style="32" customWidth="1"/>
    <col min="10783" max="10783" width="6.25" style="32" customWidth="1"/>
    <col min="10784" max="10784" width="6.125" style="32" customWidth="1"/>
    <col min="10785" max="10785" width="5.625" style="32" customWidth="1"/>
    <col min="10786" max="10786" width="5.75" style="32" customWidth="1"/>
    <col min="10787" max="10787" width="6.25" style="32" customWidth="1"/>
    <col min="10788" max="10788" width="6.125" style="32" customWidth="1"/>
    <col min="10789" max="10789" width="5.625" style="32" customWidth="1"/>
    <col min="10790" max="10790" width="5.75" style="32" customWidth="1"/>
    <col min="10791" max="10791" width="6.25" style="32" customWidth="1"/>
    <col min="10792" max="10792" width="6.125" style="32" customWidth="1"/>
    <col min="10793" max="10793" width="6.375" style="32" customWidth="1"/>
    <col min="10794" max="10794" width="6.25" style="32" customWidth="1"/>
    <col min="10795" max="10795" width="5.875" style="32" customWidth="1"/>
    <col min="10796" max="10796" width="6.25" style="32" customWidth="1"/>
    <col min="10797" max="11008" width="9" style="32"/>
    <col min="11009" max="11009" width="6.5" style="32" customWidth="1"/>
    <col min="11010" max="11010" width="5.75" style="32" customWidth="1"/>
    <col min="11011" max="11011" width="6.25" style="32" customWidth="1"/>
    <col min="11012" max="11012" width="6.125" style="32" customWidth="1"/>
    <col min="11013" max="11013" width="5.5" style="32" customWidth="1"/>
    <col min="11014" max="11014" width="5.75" style="32" customWidth="1"/>
    <col min="11015" max="11015" width="6.25" style="32" customWidth="1"/>
    <col min="11016" max="11016" width="6.125" style="32" customWidth="1"/>
    <col min="11017" max="11018" width="5.75" style="32" customWidth="1"/>
    <col min="11019" max="11019" width="6.25" style="32" customWidth="1"/>
    <col min="11020" max="11020" width="6.125" style="32" customWidth="1"/>
    <col min="11021" max="11021" width="4.75" style="32" customWidth="1"/>
    <col min="11022" max="11022" width="5.75" style="32" customWidth="1"/>
    <col min="11023" max="11023" width="6.25" style="32" customWidth="1"/>
    <col min="11024" max="11024" width="6.125" style="32" customWidth="1"/>
    <col min="11025" max="11025" width="5.125" style="32" customWidth="1"/>
    <col min="11026" max="11026" width="5.75" style="32" customWidth="1"/>
    <col min="11027" max="11027" width="6.25" style="32" customWidth="1"/>
    <col min="11028" max="11028" width="6.125" style="32" customWidth="1"/>
    <col min="11029" max="11029" width="5.875" style="32" customWidth="1"/>
    <col min="11030" max="11030" width="5.75" style="32" customWidth="1"/>
    <col min="11031" max="11031" width="6.25" style="32" customWidth="1"/>
    <col min="11032" max="11032" width="6.125" style="32" customWidth="1"/>
    <col min="11033" max="11033" width="6" style="32" customWidth="1"/>
    <col min="11034" max="11034" width="5.75" style="32" customWidth="1"/>
    <col min="11035" max="11035" width="6.25" style="32" customWidth="1"/>
    <col min="11036" max="11037" width="6.125" style="32" customWidth="1"/>
    <col min="11038" max="11038" width="5.75" style="32" customWidth="1"/>
    <col min="11039" max="11039" width="6.25" style="32" customWidth="1"/>
    <col min="11040" max="11040" width="6.125" style="32" customWidth="1"/>
    <col min="11041" max="11041" width="5.625" style="32" customWidth="1"/>
    <col min="11042" max="11042" width="5.75" style="32" customWidth="1"/>
    <col min="11043" max="11043" width="6.25" style="32" customWidth="1"/>
    <col min="11044" max="11044" width="6.125" style="32" customWidth="1"/>
    <col min="11045" max="11045" width="5.625" style="32" customWidth="1"/>
    <col min="11046" max="11046" width="5.75" style="32" customWidth="1"/>
    <col min="11047" max="11047" width="6.25" style="32" customWidth="1"/>
    <col min="11048" max="11048" width="6.125" style="32" customWidth="1"/>
    <col min="11049" max="11049" width="6.375" style="32" customWidth="1"/>
    <col min="11050" max="11050" width="6.25" style="32" customWidth="1"/>
    <col min="11051" max="11051" width="5.875" style="32" customWidth="1"/>
    <col min="11052" max="11052" width="6.25" style="32" customWidth="1"/>
    <col min="11053" max="11264" width="9" style="32"/>
    <col min="11265" max="11265" width="6.5" style="32" customWidth="1"/>
    <col min="11266" max="11266" width="5.75" style="32" customWidth="1"/>
    <col min="11267" max="11267" width="6.25" style="32" customWidth="1"/>
    <col min="11268" max="11268" width="6.125" style="32" customWidth="1"/>
    <col min="11269" max="11269" width="5.5" style="32" customWidth="1"/>
    <col min="11270" max="11270" width="5.75" style="32" customWidth="1"/>
    <col min="11271" max="11271" width="6.25" style="32" customWidth="1"/>
    <col min="11272" max="11272" width="6.125" style="32" customWidth="1"/>
    <col min="11273" max="11274" width="5.75" style="32" customWidth="1"/>
    <col min="11275" max="11275" width="6.25" style="32" customWidth="1"/>
    <col min="11276" max="11276" width="6.125" style="32" customWidth="1"/>
    <col min="11277" max="11277" width="4.75" style="32" customWidth="1"/>
    <col min="11278" max="11278" width="5.75" style="32" customWidth="1"/>
    <col min="11279" max="11279" width="6.25" style="32" customWidth="1"/>
    <col min="11280" max="11280" width="6.125" style="32" customWidth="1"/>
    <col min="11281" max="11281" width="5.125" style="32" customWidth="1"/>
    <col min="11282" max="11282" width="5.75" style="32" customWidth="1"/>
    <col min="11283" max="11283" width="6.25" style="32" customWidth="1"/>
    <col min="11284" max="11284" width="6.125" style="32" customWidth="1"/>
    <col min="11285" max="11285" width="5.875" style="32" customWidth="1"/>
    <col min="11286" max="11286" width="5.75" style="32" customWidth="1"/>
    <col min="11287" max="11287" width="6.25" style="32" customWidth="1"/>
    <col min="11288" max="11288" width="6.125" style="32" customWidth="1"/>
    <col min="11289" max="11289" width="6" style="32" customWidth="1"/>
    <col min="11290" max="11290" width="5.75" style="32" customWidth="1"/>
    <col min="11291" max="11291" width="6.25" style="32" customWidth="1"/>
    <col min="11292" max="11293" width="6.125" style="32" customWidth="1"/>
    <col min="11294" max="11294" width="5.75" style="32" customWidth="1"/>
    <col min="11295" max="11295" width="6.25" style="32" customWidth="1"/>
    <col min="11296" max="11296" width="6.125" style="32" customWidth="1"/>
    <col min="11297" max="11297" width="5.625" style="32" customWidth="1"/>
    <col min="11298" max="11298" width="5.75" style="32" customWidth="1"/>
    <col min="11299" max="11299" width="6.25" style="32" customWidth="1"/>
    <col min="11300" max="11300" width="6.125" style="32" customWidth="1"/>
    <col min="11301" max="11301" width="5.625" style="32" customWidth="1"/>
    <col min="11302" max="11302" width="5.75" style="32" customWidth="1"/>
    <col min="11303" max="11303" width="6.25" style="32" customWidth="1"/>
    <col min="11304" max="11304" width="6.125" style="32" customWidth="1"/>
    <col min="11305" max="11305" width="6.375" style="32" customWidth="1"/>
    <col min="11306" max="11306" width="6.25" style="32" customWidth="1"/>
    <col min="11307" max="11307" width="5.875" style="32" customWidth="1"/>
    <col min="11308" max="11308" width="6.25" style="32" customWidth="1"/>
    <col min="11309" max="11520" width="9" style="32"/>
    <col min="11521" max="11521" width="6.5" style="32" customWidth="1"/>
    <col min="11522" max="11522" width="5.75" style="32" customWidth="1"/>
    <col min="11523" max="11523" width="6.25" style="32" customWidth="1"/>
    <col min="11524" max="11524" width="6.125" style="32" customWidth="1"/>
    <col min="11525" max="11525" width="5.5" style="32" customWidth="1"/>
    <col min="11526" max="11526" width="5.75" style="32" customWidth="1"/>
    <col min="11527" max="11527" width="6.25" style="32" customWidth="1"/>
    <col min="11528" max="11528" width="6.125" style="32" customWidth="1"/>
    <col min="11529" max="11530" width="5.75" style="32" customWidth="1"/>
    <col min="11531" max="11531" width="6.25" style="32" customWidth="1"/>
    <col min="11532" max="11532" width="6.125" style="32" customWidth="1"/>
    <col min="11533" max="11533" width="4.75" style="32" customWidth="1"/>
    <col min="11534" max="11534" width="5.75" style="32" customWidth="1"/>
    <col min="11535" max="11535" width="6.25" style="32" customWidth="1"/>
    <col min="11536" max="11536" width="6.125" style="32" customWidth="1"/>
    <col min="11537" max="11537" width="5.125" style="32" customWidth="1"/>
    <col min="11538" max="11538" width="5.75" style="32" customWidth="1"/>
    <col min="11539" max="11539" width="6.25" style="32" customWidth="1"/>
    <col min="11540" max="11540" width="6.125" style="32" customWidth="1"/>
    <col min="11541" max="11541" width="5.875" style="32" customWidth="1"/>
    <col min="11542" max="11542" width="5.75" style="32" customWidth="1"/>
    <col min="11543" max="11543" width="6.25" style="32" customWidth="1"/>
    <col min="11544" max="11544" width="6.125" style="32" customWidth="1"/>
    <col min="11545" max="11545" width="6" style="32" customWidth="1"/>
    <col min="11546" max="11546" width="5.75" style="32" customWidth="1"/>
    <col min="11547" max="11547" width="6.25" style="32" customWidth="1"/>
    <col min="11548" max="11549" width="6.125" style="32" customWidth="1"/>
    <col min="11550" max="11550" width="5.75" style="32" customWidth="1"/>
    <col min="11551" max="11551" width="6.25" style="32" customWidth="1"/>
    <col min="11552" max="11552" width="6.125" style="32" customWidth="1"/>
    <col min="11553" max="11553" width="5.625" style="32" customWidth="1"/>
    <col min="11554" max="11554" width="5.75" style="32" customWidth="1"/>
    <col min="11555" max="11555" width="6.25" style="32" customWidth="1"/>
    <col min="11556" max="11556" width="6.125" style="32" customWidth="1"/>
    <col min="11557" max="11557" width="5.625" style="32" customWidth="1"/>
    <col min="11558" max="11558" width="5.75" style="32" customWidth="1"/>
    <col min="11559" max="11559" width="6.25" style="32" customWidth="1"/>
    <col min="11560" max="11560" width="6.125" style="32" customWidth="1"/>
    <col min="11561" max="11561" width="6.375" style="32" customWidth="1"/>
    <col min="11562" max="11562" width="6.25" style="32" customWidth="1"/>
    <col min="11563" max="11563" width="5.875" style="32" customWidth="1"/>
    <col min="11564" max="11564" width="6.25" style="32" customWidth="1"/>
    <col min="11565" max="11776" width="9" style="32"/>
    <col min="11777" max="11777" width="6.5" style="32" customWidth="1"/>
    <col min="11778" max="11778" width="5.75" style="32" customWidth="1"/>
    <col min="11779" max="11779" width="6.25" style="32" customWidth="1"/>
    <col min="11780" max="11780" width="6.125" style="32" customWidth="1"/>
    <col min="11781" max="11781" width="5.5" style="32" customWidth="1"/>
    <col min="11782" max="11782" width="5.75" style="32" customWidth="1"/>
    <col min="11783" max="11783" width="6.25" style="32" customWidth="1"/>
    <col min="11784" max="11784" width="6.125" style="32" customWidth="1"/>
    <col min="11785" max="11786" width="5.75" style="32" customWidth="1"/>
    <col min="11787" max="11787" width="6.25" style="32" customWidth="1"/>
    <col min="11788" max="11788" width="6.125" style="32" customWidth="1"/>
    <col min="11789" max="11789" width="4.75" style="32" customWidth="1"/>
    <col min="11790" max="11790" width="5.75" style="32" customWidth="1"/>
    <col min="11791" max="11791" width="6.25" style="32" customWidth="1"/>
    <col min="11792" max="11792" width="6.125" style="32" customWidth="1"/>
    <col min="11793" max="11793" width="5.125" style="32" customWidth="1"/>
    <col min="11794" max="11794" width="5.75" style="32" customWidth="1"/>
    <col min="11795" max="11795" width="6.25" style="32" customWidth="1"/>
    <col min="11796" max="11796" width="6.125" style="32" customWidth="1"/>
    <col min="11797" max="11797" width="5.875" style="32" customWidth="1"/>
    <col min="11798" max="11798" width="5.75" style="32" customWidth="1"/>
    <col min="11799" max="11799" width="6.25" style="32" customWidth="1"/>
    <col min="11800" max="11800" width="6.125" style="32" customWidth="1"/>
    <col min="11801" max="11801" width="6" style="32" customWidth="1"/>
    <col min="11802" max="11802" width="5.75" style="32" customWidth="1"/>
    <col min="11803" max="11803" width="6.25" style="32" customWidth="1"/>
    <col min="11804" max="11805" width="6.125" style="32" customWidth="1"/>
    <col min="11806" max="11806" width="5.75" style="32" customWidth="1"/>
    <col min="11807" max="11807" width="6.25" style="32" customWidth="1"/>
    <col min="11808" max="11808" width="6.125" style="32" customWidth="1"/>
    <col min="11809" max="11809" width="5.625" style="32" customWidth="1"/>
    <col min="11810" max="11810" width="5.75" style="32" customWidth="1"/>
    <col min="11811" max="11811" width="6.25" style="32" customWidth="1"/>
    <col min="11812" max="11812" width="6.125" style="32" customWidth="1"/>
    <col min="11813" max="11813" width="5.625" style="32" customWidth="1"/>
    <col min="11814" max="11814" width="5.75" style="32" customWidth="1"/>
    <col min="11815" max="11815" width="6.25" style="32" customWidth="1"/>
    <col min="11816" max="11816" width="6.125" style="32" customWidth="1"/>
    <col min="11817" max="11817" width="6.375" style="32" customWidth="1"/>
    <col min="11818" max="11818" width="6.25" style="32" customWidth="1"/>
    <col min="11819" max="11819" width="5.875" style="32" customWidth="1"/>
    <col min="11820" max="11820" width="6.25" style="32" customWidth="1"/>
    <col min="11821" max="12032" width="9" style="32"/>
    <col min="12033" max="12033" width="6.5" style="32" customWidth="1"/>
    <col min="12034" max="12034" width="5.75" style="32" customWidth="1"/>
    <col min="12035" max="12035" width="6.25" style="32" customWidth="1"/>
    <col min="12036" max="12036" width="6.125" style="32" customWidth="1"/>
    <col min="12037" max="12037" width="5.5" style="32" customWidth="1"/>
    <col min="12038" max="12038" width="5.75" style="32" customWidth="1"/>
    <col min="12039" max="12039" width="6.25" style="32" customWidth="1"/>
    <col min="12040" max="12040" width="6.125" style="32" customWidth="1"/>
    <col min="12041" max="12042" width="5.75" style="32" customWidth="1"/>
    <col min="12043" max="12043" width="6.25" style="32" customWidth="1"/>
    <col min="12044" max="12044" width="6.125" style="32" customWidth="1"/>
    <col min="12045" max="12045" width="4.75" style="32" customWidth="1"/>
    <col min="12046" max="12046" width="5.75" style="32" customWidth="1"/>
    <col min="12047" max="12047" width="6.25" style="32" customWidth="1"/>
    <col min="12048" max="12048" width="6.125" style="32" customWidth="1"/>
    <col min="12049" max="12049" width="5.125" style="32" customWidth="1"/>
    <col min="12050" max="12050" width="5.75" style="32" customWidth="1"/>
    <col min="12051" max="12051" width="6.25" style="32" customWidth="1"/>
    <col min="12052" max="12052" width="6.125" style="32" customWidth="1"/>
    <col min="12053" max="12053" width="5.875" style="32" customWidth="1"/>
    <col min="12054" max="12054" width="5.75" style="32" customWidth="1"/>
    <col min="12055" max="12055" width="6.25" style="32" customWidth="1"/>
    <col min="12056" max="12056" width="6.125" style="32" customWidth="1"/>
    <col min="12057" max="12057" width="6" style="32" customWidth="1"/>
    <col min="12058" max="12058" width="5.75" style="32" customWidth="1"/>
    <col min="12059" max="12059" width="6.25" style="32" customWidth="1"/>
    <col min="12060" max="12061" width="6.125" style="32" customWidth="1"/>
    <col min="12062" max="12062" width="5.75" style="32" customWidth="1"/>
    <col min="12063" max="12063" width="6.25" style="32" customWidth="1"/>
    <col min="12064" max="12064" width="6.125" style="32" customWidth="1"/>
    <col min="12065" max="12065" width="5.625" style="32" customWidth="1"/>
    <col min="12066" max="12066" width="5.75" style="32" customWidth="1"/>
    <col min="12067" max="12067" width="6.25" style="32" customWidth="1"/>
    <col min="12068" max="12068" width="6.125" style="32" customWidth="1"/>
    <col min="12069" max="12069" width="5.625" style="32" customWidth="1"/>
    <col min="12070" max="12070" width="5.75" style="32" customWidth="1"/>
    <col min="12071" max="12071" width="6.25" style="32" customWidth="1"/>
    <col min="12072" max="12072" width="6.125" style="32" customWidth="1"/>
    <col min="12073" max="12073" width="6.375" style="32" customWidth="1"/>
    <col min="12074" max="12074" width="6.25" style="32" customWidth="1"/>
    <col min="12075" max="12075" width="5.875" style="32" customWidth="1"/>
    <col min="12076" max="12076" width="6.25" style="32" customWidth="1"/>
    <col min="12077" max="12288" width="9" style="32"/>
    <col min="12289" max="12289" width="6.5" style="32" customWidth="1"/>
    <col min="12290" max="12290" width="5.75" style="32" customWidth="1"/>
    <col min="12291" max="12291" width="6.25" style="32" customWidth="1"/>
    <col min="12292" max="12292" width="6.125" style="32" customWidth="1"/>
    <col min="12293" max="12293" width="5.5" style="32" customWidth="1"/>
    <col min="12294" max="12294" width="5.75" style="32" customWidth="1"/>
    <col min="12295" max="12295" width="6.25" style="32" customWidth="1"/>
    <col min="12296" max="12296" width="6.125" style="32" customWidth="1"/>
    <col min="12297" max="12298" width="5.75" style="32" customWidth="1"/>
    <col min="12299" max="12299" width="6.25" style="32" customWidth="1"/>
    <col min="12300" max="12300" width="6.125" style="32" customWidth="1"/>
    <col min="12301" max="12301" width="4.75" style="32" customWidth="1"/>
    <col min="12302" max="12302" width="5.75" style="32" customWidth="1"/>
    <col min="12303" max="12303" width="6.25" style="32" customWidth="1"/>
    <col min="12304" max="12304" width="6.125" style="32" customWidth="1"/>
    <col min="12305" max="12305" width="5.125" style="32" customWidth="1"/>
    <col min="12306" max="12306" width="5.75" style="32" customWidth="1"/>
    <col min="12307" max="12307" width="6.25" style="32" customWidth="1"/>
    <col min="12308" max="12308" width="6.125" style="32" customWidth="1"/>
    <col min="12309" max="12309" width="5.875" style="32" customWidth="1"/>
    <col min="12310" max="12310" width="5.75" style="32" customWidth="1"/>
    <col min="12311" max="12311" width="6.25" style="32" customWidth="1"/>
    <col min="12312" max="12312" width="6.125" style="32" customWidth="1"/>
    <col min="12313" max="12313" width="6" style="32" customWidth="1"/>
    <col min="12314" max="12314" width="5.75" style="32" customWidth="1"/>
    <col min="12315" max="12315" width="6.25" style="32" customWidth="1"/>
    <col min="12316" max="12317" width="6.125" style="32" customWidth="1"/>
    <col min="12318" max="12318" width="5.75" style="32" customWidth="1"/>
    <col min="12319" max="12319" width="6.25" style="32" customWidth="1"/>
    <col min="12320" max="12320" width="6.125" style="32" customWidth="1"/>
    <col min="12321" max="12321" width="5.625" style="32" customWidth="1"/>
    <col min="12322" max="12322" width="5.75" style="32" customWidth="1"/>
    <col min="12323" max="12323" width="6.25" style="32" customWidth="1"/>
    <col min="12324" max="12324" width="6.125" style="32" customWidth="1"/>
    <col min="12325" max="12325" width="5.625" style="32" customWidth="1"/>
    <col min="12326" max="12326" width="5.75" style="32" customWidth="1"/>
    <col min="12327" max="12327" width="6.25" style="32" customWidth="1"/>
    <col min="12328" max="12328" width="6.125" style="32" customWidth="1"/>
    <col min="12329" max="12329" width="6.375" style="32" customWidth="1"/>
    <col min="12330" max="12330" width="6.25" style="32" customWidth="1"/>
    <col min="12331" max="12331" width="5.875" style="32" customWidth="1"/>
    <col min="12332" max="12332" width="6.25" style="32" customWidth="1"/>
    <col min="12333" max="12544" width="9" style="32"/>
    <col min="12545" max="12545" width="6.5" style="32" customWidth="1"/>
    <col min="12546" max="12546" width="5.75" style="32" customWidth="1"/>
    <col min="12547" max="12547" width="6.25" style="32" customWidth="1"/>
    <col min="12548" max="12548" width="6.125" style="32" customWidth="1"/>
    <col min="12549" max="12549" width="5.5" style="32" customWidth="1"/>
    <col min="12550" max="12550" width="5.75" style="32" customWidth="1"/>
    <col min="12551" max="12551" width="6.25" style="32" customWidth="1"/>
    <col min="12552" max="12552" width="6.125" style="32" customWidth="1"/>
    <col min="12553" max="12554" width="5.75" style="32" customWidth="1"/>
    <col min="12555" max="12555" width="6.25" style="32" customWidth="1"/>
    <col min="12556" max="12556" width="6.125" style="32" customWidth="1"/>
    <col min="12557" max="12557" width="4.75" style="32" customWidth="1"/>
    <col min="12558" max="12558" width="5.75" style="32" customWidth="1"/>
    <col min="12559" max="12559" width="6.25" style="32" customWidth="1"/>
    <col min="12560" max="12560" width="6.125" style="32" customWidth="1"/>
    <col min="12561" max="12561" width="5.125" style="32" customWidth="1"/>
    <col min="12562" max="12562" width="5.75" style="32" customWidth="1"/>
    <col min="12563" max="12563" width="6.25" style="32" customWidth="1"/>
    <col min="12564" max="12564" width="6.125" style="32" customWidth="1"/>
    <col min="12565" max="12565" width="5.875" style="32" customWidth="1"/>
    <col min="12566" max="12566" width="5.75" style="32" customWidth="1"/>
    <col min="12567" max="12567" width="6.25" style="32" customWidth="1"/>
    <col min="12568" max="12568" width="6.125" style="32" customWidth="1"/>
    <col min="12569" max="12569" width="6" style="32" customWidth="1"/>
    <col min="12570" max="12570" width="5.75" style="32" customWidth="1"/>
    <col min="12571" max="12571" width="6.25" style="32" customWidth="1"/>
    <col min="12572" max="12573" width="6.125" style="32" customWidth="1"/>
    <col min="12574" max="12574" width="5.75" style="32" customWidth="1"/>
    <col min="12575" max="12575" width="6.25" style="32" customWidth="1"/>
    <col min="12576" max="12576" width="6.125" style="32" customWidth="1"/>
    <col min="12577" max="12577" width="5.625" style="32" customWidth="1"/>
    <col min="12578" max="12578" width="5.75" style="32" customWidth="1"/>
    <col min="12579" max="12579" width="6.25" style="32" customWidth="1"/>
    <col min="12580" max="12580" width="6.125" style="32" customWidth="1"/>
    <col min="12581" max="12581" width="5.625" style="32" customWidth="1"/>
    <col min="12582" max="12582" width="5.75" style="32" customWidth="1"/>
    <col min="12583" max="12583" width="6.25" style="32" customWidth="1"/>
    <col min="12584" max="12584" width="6.125" style="32" customWidth="1"/>
    <col min="12585" max="12585" width="6.375" style="32" customWidth="1"/>
    <col min="12586" max="12586" width="6.25" style="32" customWidth="1"/>
    <col min="12587" max="12587" width="5.875" style="32" customWidth="1"/>
    <col min="12588" max="12588" width="6.25" style="32" customWidth="1"/>
    <col min="12589" max="12800" width="9" style="32"/>
    <col min="12801" max="12801" width="6.5" style="32" customWidth="1"/>
    <col min="12802" max="12802" width="5.75" style="32" customWidth="1"/>
    <col min="12803" max="12803" width="6.25" style="32" customWidth="1"/>
    <col min="12804" max="12804" width="6.125" style="32" customWidth="1"/>
    <col min="12805" max="12805" width="5.5" style="32" customWidth="1"/>
    <col min="12806" max="12806" width="5.75" style="32" customWidth="1"/>
    <col min="12807" max="12807" width="6.25" style="32" customWidth="1"/>
    <col min="12808" max="12808" width="6.125" style="32" customWidth="1"/>
    <col min="12809" max="12810" width="5.75" style="32" customWidth="1"/>
    <col min="12811" max="12811" width="6.25" style="32" customWidth="1"/>
    <col min="12812" max="12812" width="6.125" style="32" customWidth="1"/>
    <col min="12813" max="12813" width="4.75" style="32" customWidth="1"/>
    <col min="12814" max="12814" width="5.75" style="32" customWidth="1"/>
    <col min="12815" max="12815" width="6.25" style="32" customWidth="1"/>
    <col min="12816" max="12816" width="6.125" style="32" customWidth="1"/>
    <col min="12817" max="12817" width="5.125" style="32" customWidth="1"/>
    <col min="12818" max="12818" width="5.75" style="32" customWidth="1"/>
    <col min="12819" max="12819" width="6.25" style="32" customWidth="1"/>
    <col min="12820" max="12820" width="6.125" style="32" customWidth="1"/>
    <col min="12821" max="12821" width="5.875" style="32" customWidth="1"/>
    <col min="12822" max="12822" width="5.75" style="32" customWidth="1"/>
    <col min="12823" max="12823" width="6.25" style="32" customWidth="1"/>
    <col min="12824" max="12824" width="6.125" style="32" customWidth="1"/>
    <col min="12825" max="12825" width="6" style="32" customWidth="1"/>
    <col min="12826" max="12826" width="5.75" style="32" customWidth="1"/>
    <col min="12827" max="12827" width="6.25" style="32" customWidth="1"/>
    <col min="12828" max="12829" width="6.125" style="32" customWidth="1"/>
    <col min="12830" max="12830" width="5.75" style="32" customWidth="1"/>
    <col min="12831" max="12831" width="6.25" style="32" customWidth="1"/>
    <col min="12832" max="12832" width="6.125" style="32" customWidth="1"/>
    <col min="12833" max="12833" width="5.625" style="32" customWidth="1"/>
    <col min="12834" max="12834" width="5.75" style="32" customWidth="1"/>
    <col min="12835" max="12835" width="6.25" style="32" customWidth="1"/>
    <col min="12836" max="12836" width="6.125" style="32" customWidth="1"/>
    <col min="12837" max="12837" width="5.625" style="32" customWidth="1"/>
    <col min="12838" max="12838" width="5.75" style="32" customWidth="1"/>
    <col min="12839" max="12839" width="6.25" style="32" customWidth="1"/>
    <col min="12840" max="12840" width="6.125" style="32" customWidth="1"/>
    <col min="12841" max="12841" width="6.375" style="32" customWidth="1"/>
    <col min="12842" max="12842" width="6.25" style="32" customWidth="1"/>
    <col min="12843" max="12843" width="5.875" style="32" customWidth="1"/>
    <col min="12844" max="12844" width="6.25" style="32" customWidth="1"/>
    <col min="12845" max="13056" width="9" style="32"/>
    <col min="13057" max="13057" width="6.5" style="32" customWidth="1"/>
    <col min="13058" max="13058" width="5.75" style="32" customWidth="1"/>
    <col min="13059" max="13059" width="6.25" style="32" customWidth="1"/>
    <col min="13060" max="13060" width="6.125" style="32" customWidth="1"/>
    <col min="13061" max="13061" width="5.5" style="32" customWidth="1"/>
    <col min="13062" max="13062" width="5.75" style="32" customWidth="1"/>
    <col min="13063" max="13063" width="6.25" style="32" customWidth="1"/>
    <col min="13064" max="13064" width="6.125" style="32" customWidth="1"/>
    <col min="13065" max="13066" width="5.75" style="32" customWidth="1"/>
    <col min="13067" max="13067" width="6.25" style="32" customWidth="1"/>
    <col min="13068" max="13068" width="6.125" style="32" customWidth="1"/>
    <col min="13069" max="13069" width="4.75" style="32" customWidth="1"/>
    <col min="13070" max="13070" width="5.75" style="32" customWidth="1"/>
    <col min="13071" max="13071" width="6.25" style="32" customWidth="1"/>
    <col min="13072" max="13072" width="6.125" style="32" customWidth="1"/>
    <col min="13073" max="13073" width="5.125" style="32" customWidth="1"/>
    <col min="13074" max="13074" width="5.75" style="32" customWidth="1"/>
    <col min="13075" max="13075" width="6.25" style="32" customWidth="1"/>
    <col min="13076" max="13076" width="6.125" style="32" customWidth="1"/>
    <col min="13077" max="13077" width="5.875" style="32" customWidth="1"/>
    <col min="13078" max="13078" width="5.75" style="32" customWidth="1"/>
    <col min="13079" max="13079" width="6.25" style="32" customWidth="1"/>
    <col min="13080" max="13080" width="6.125" style="32" customWidth="1"/>
    <col min="13081" max="13081" width="6" style="32" customWidth="1"/>
    <col min="13082" max="13082" width="5.75" style="32" customWidth="1"/>
    <col min="13083" max="13083" width="6.25" style="32" customWidth="1"/>
    <col min="13084" max="13085" width="6.125" style="32" customWidth="1"/>
    <col min="13086" max="13086" width="5.75" style="32" customWidth="1"/>
    <col min="13087" max="13087" width="6.25" style="32" customWidth="1"/>
    <col min="13088" max="13088" width="6.125" style="32" customWidth="1"/>
    <col min="13089" max="13089" width="5.625" style="32" customWidth="1"/>
    <col min="13090" max="13090" width="5.75" style="32" customWidth="1"/>
    <col min="13091" max="13091" width="6.25" style="32" customWidth="1"/>
    <col min="13092" max="13092" width="6.125" style="32" customWidth="1"/>
    <col min="13093" max="13093" width="5.625" style="32" customWidth="1"/>
    <col min="13094" max="13094" width="5.75" style="32" customWidth="1"/>
    <col min="13095" max="13095" width="6.25" style="32" customWidth="1"/>
    <col min="13096" max="13096" width="6.125" style="32" customWidth="1"/>
    <col min="13097" max="13097" width="6.375" style="32" customWidth="1"/>
    <col min="13098" max="13098" width="6.25" style="32" customWidth="1"/>
    <col min="13099" max="13099" width="5.875" style="32" customWidth="1"/>
    <col min="13100" max="13100" width="6.25" style="32" customWidth="1"/>
    <col min="13101" max="13312" width="9" style="32"/>
    <col min="13313" max="13313" width="6.5" style="32" customWidth="1"/>
    <col min="13314" max="13314" width="5.75" style="32" customWidth="1"/>
    <col min="13315" max="13315" width="6.25" style="32" customWidth="1"/>
    <col min="13316" max="13316" width="6.125" style="32" customWidth="1"/>
    <col min="13317" max="13317" width="5.5" style="32" customWidth="1"/>
    <col min="13318" max="13318" width="5.75" style="32" customWidth="1"/>
    <col min="13319" max="13319" width="6.25" style="32" customWidth="1"/>
    <col min="13320" max="13320" width="6.125" style="32" customWidth="1"/>
    <col min="13321" max="13322" width="5.75" style="32" customWidth="1"/>
    <col min="13323" max="13323" width="6.25" style="32" customWidth="1"/>
    <col min="13324" max="13324" width="6.125" style="32" customWidth="1"/>
    <col min="13325" max="13325" width="4.75" style="32" customWidth="1"/>
    <col min="13326" max="13326" width="5.75" style="32" customWidth="1"/>
    <col min="13327" max="13327" width="6.25" style="32" customWidth="1"/>
    <col min="13328" max="13328" width="6.125" style="32" customWidth="1"/>
    <col min="13329" max="13329" width="5.125" style="32" customWidth="1"/>
    <col min="13330" max="13330" width="5.75" style="32" customWidth="1"/>
    <col min="13331" max="13331" width="6.25" style="32" customWidth="1"/>
    <col min="13332" max="13332" width="6.125" style="32" customWidth="1"/>
    <col min="13333" max="13333" width="5.875" style="32" customWidth="1"/>
    <col min="13334" max="13334" width="5.75" style="32" customWidth="1"/>
    <col min="13335" max="13335" width="6.25" style="32" customWidth="1"/>
    <col min="13336" max="13336" width="6.125" style="32" customWidth="1"/>
    <col min="13337" max="13337" width="6" style="32" customWidth="1"/>
    <col min="13338" max="13338" width="5.75" style="32" customWidth="1"/>
    <col min="13339" max="13339" width="6.25" style="32" customWidth="1"/>
    <col min="13340" max="13341" width="6.125" style="32" customWidth="1"/>
    <col min="13342" max="13342" width="5.75" style="32" customWidth="1"/>
    <col min="13343" max="13343" width="6.25" style="32" customWidth="1"/>
    <col min="13344" max="13344" width="6.125" style="32" customWidth="1"/>
    <col min="13345" max="13345" width="5.625" style="32" customWidth="1"/>
    <col min="13346" max="13346" width="5.75" style="32" customWidth="1"/>
    <col min="13347" max="13347" width="6.25" style="32" customWidth="1"/>
    <col min="13348" max="13348" width="6.125" style="32" customWidth="1"/>
    <col min="13349" max="13349" width="5.625" style="32" customWidth="1"/>
    <col min="13350" max="13350" width="5.75" style="32" customWidth="1"/>
    <col min="13351" max="13351" width="6.25" style="32" customWidth="1"/>
    <col min="13352" max="13352" width="6.125" style="32" customWidth="1"/>
    <col min="13353" max="13353" width="6.375" style="32" customWidth="1"/>
    <col min="13354" max="13354" width="6.25" style="32" customWidth="1"/>
    <col min="13355" max="13355" width="5.875" style="32" customWidth="1"/>
    <col min="13356" max="13356" width="6.25" style="32" customWidth="1"/>
    <col min="13357" max="13568" width="9" style="32"/>
    <col min="13569" max="13569" width="6.5" style="32" customWidth="1"/>
    <col min="13570" max="13570" width="5.75" style="32" customWidth="1"/>
    <col min="13571" max="13571" width="6.25" style="32" customWidth="1"/>
    <col min="13572" max="13572" width="6.125" style="32" customWidth="1"/>
    <col min="13573" max="13573" width="5.5" style="32" customWidth="1"/>
    <col min="13574" max="13574" width="5.75" style="32" customWidth="1"/>
    <col min="13575" max="13575" width="6.25" style="32" customWidth="1"/>
    <col min="13576" max="13576" width="6.125" style="32" customWidth="1"/>
    <col min="13577" max="13578" width="5.75" style="32" customWidth="1"/>
    <col min="13579" max="13579" width="6.25" style="32" customWidth="1"/>
    <col min="13580" max="13580" width="6.125" style="32" customWidth="1"/>
    <col min="13581" max="13581" width="4.75" style="32" customWidth="1"/>
    <col min="13582" max="13582" width="5.75" style="32" customWidth="1"/>
    <col min="13583" max="13583" width="6.25" style="32" customWidth="1"/>
    <col min="13584" max="13584" width="6.125" style="32" customWidth="1"/>
    <col min="13585" max="13585" width="5.125" style="32" customWidth="1"/>
    <col min="13586" max="13586" width="5.75" style="32" customWidth="1"/>
    <col min="13587" max="13587" width="6.25" style="32" customWidth="1"/>
    <col min="13588" max="13588" width="6.125" style="32" customWidth="1"/>
    <col min="13589" max="13589" width="5.875" style="32" customWidth="1"/>
    <col min="13590" max="13590" width="5.75" style="32" customWidth="1"/>
    <col min="13591" max="13591" width="6.25" style="32" customWidth="1"/>
    <col min="13592" max="13592" width="6.125" style="32" customWidth="1"/>
    <col min="13593" max="13593" width="6" style="32" customWidth="1"/>
    <col min="13594" max="13594" width="5.75" style="32" customWidth="1"/>
    <col min="13595" max="13595" width="6.25" style="32" customWidth="1"/>
    <col min="13596" max="13597" width="6.125" style="32" customWidth="1"/>
    <col min="13598" max="13598" width="5.75" style="32" customWidth="1"/>
    <col min="13599" max="13599" width="6.25" style="32" customWidth="1"/>
    <col min="13600" max="13600" width="6.125" style="32" customWidth="1"/>
    <col min="13601" max="13601" width="5.625" style="32" customWidth="1"/>
    <col min="13602" max="13602" width="5.75" style="32" customWidth="1"/>
    <col min="13603" max="13603" width="6.25" style="32" customWidth="1"/>
    <col min="13604" max="13604" width="6.125" style="32" customWidth="1"/>
    <col min="13605" max="13605" width="5.625" style="32" customWidth="1"/>
    <col min="13606" max="13606" width="5.75" style="32" customWidth="1"/>
    <col min="13607" max="13607" width="6.25" style="32" customWidth="1"/>
    <col min="13608" max="13608" width="6.125" style="32" customWidth="1"/>
    <col min="13609" max="13609" width="6.375" style="32" customWidth="1"/>
    <col min="13610" max="13610" width="6.25" style="32" customWidth="1"/>
    <col min="13611" max="13611" width="5.875" style="32" customWidth="1"/>
    <col min="13612" max="13612" width="6.25" style="32" customWidth="1"/>
    <col min="13613" max="13824" width="9" style="32"/>
    <col min="13825" max="13825" width="6.5" style="32" customWidth="1"/>
    <col min="13826" max="13826" width="5.75" style="32" customWidth="1"/>
    <col min="13827" max="13827" width="6.25" style="32" customWidth="1"/>
    <col min="13828" max="13828" width="6.125" style="32" customWidth="1"/>
    <col min="13829" max="13829" width="5.5" style="32" customWidth="1"/>
    <col min="13830" max="13830" width="5.75" style="32" customWidth="1"/>
    <col min="13831" max="13831" width="6.25" style="32" customWidth="1"/>
    <col min="13832" max="13832" width="6.125" style="32" customWidth="1"/>
    <col min="13833" max="13834" width="5.75" style="32" customWidth="1"/>
    <col min="13835" max="13835" width="6.25" style="32" customWidth="1"/>
    <col min="13836" max="13836" width="6.125" style="32" customWidth="1"/>
    <col min="13837" max="13837" width="4.75" style="32" customWidth="1"/>
    <col min="13838" max="13838" width="5.75" style="32" customWidth="1"/>
    <col min="13839" max="13839" width="6.25" style="32" customWidth="1"/>
    <col min="13840" max="13840" width="6.125" style="32" customWidth="1"/>
    <col min="13841" max="13841" width="5.125" style="32" customWidth="1"/>
    <col min="13842" max="13842" width="5.75" style="32" customWidth="1"/>
    <col min="13843" max="13843" width="6.25" style="32" customWidth="1"/>
    <col min="13844" max="13844" width="6.125" style="32" customWidth="1"/>
    <col min="13845" max="13845" width="5.875" style="32" customWidth="1"/>
    <col min="13846" max="13846" width="5.75" style="32" customWidth="1"/>
    <col min="13847" max="13847" width="6.25" style="32" customWidth="1"/>
    <col min="13848" max="13848" width="6.125" style="32" customWidth="1"/>
    <col min="13849" max="13849" width="6" style="32" customWidth="1"/>
    <col min="13850" max="13850" width="5.75" style="32" customWidth="1"/>
    <col min="13851" max="13851" width="6.25" style="32" customWidth="1"/>
    <col min="13852" max="13853" width="6.125" style="32" customWidth="1"/>
    <col min="13854" max="13854" width="5.75" style="32" customWidth="1"/>
    <col min="13855" max="13855" width="6.25" style="32" customWidth="1"/>
    <col min="13856" max="13856" width="6.125" style="32" customWidth="1"/>
    <col min="13857" max="13857" width="5.625" style="32" customWidth="1"/>
    <col min="13858" max="13858" width="5.75" style="32" customWidth="1"/>
    <col min="13859" max="13859" width="6.25" style="32" customWidth="1"/>
    <col min="13860" max="13860" width="6.125" style="32" customWidth="1"/>
    <col min="13861" max="13861" width="5.625" style="32" customWidth="1"/>
    <col min="13862" max="13862" width="5.75" style="32" customWidth="1"/>
    <col min="13863" max="13863" width="6.25" style="32" customWidth="1"/>
    <col min="13864" max="13864" width="6.125" style="32" customWidth="1"/>
    <col min="13865" max="13865" width="6.375" style="32" customWidth="1"/>
    <col min="13866" max="13866" width="6.25" style="32" customWidth="1"/>
    <col min="13867" max="13867" width="5.875" style="32" customWidth="1"/>
    <col min="13868" max="13868" width="6.25" style="32" customWidth="1"/>
    <col min="13869" max="14080" width="9" style="32"/>
    <col min="14081" max="14081" width="6.5" style="32" customWidth="1"/>
    <col min="14082" max="14082" width="5.75" style="32" customWidth="1"/>
    <col min="14083" max="14083" width="6.25" style="32" customWidth="1"/>
    <col min="14084" max="14084" width="6.125" style="32" customWidth="1"/>
    <col min="14085" max="14085" width="5.5" style="32" customWidth="1"/>
    <col min="14086" max="14086" width="5.75" style="32" customWidth="1"/>
    <col min="14087" max="14087" width="6.25" style="32" customWidth="1"/>
    <col min="14088" max="14088" width="6.125" style="32" customWidth="1"/>
    <col min="14089" max="14090" width="5.75" style="32" customWidth="1"/>
    <col min="14091" max="14091" width="6.25" style="32" customWidth="1"/>
    <col min="14092" max="14092" width="6.125" style="32" customWidth="1"/>
    <col min="14093" max="14093" width="4.75" style="32" customWidth="1"/>
    <col min="14094" max="14094" width="5.75" style="32" customWidth="1"/>
    <col min="14095" max="14095" width="6.25" style="32" customWidth="1"/>
    <col min="14096" max="14096" width="6.125" style="32" customWidth="1"/>
    <col min="14097" max="14097" width="5.125" style="32" customWidth="1"/>
    <col min="14098" max="14098" width="5.75" style="32" customWidth="1"/>
    <col min="14099" max="14099" width="6.25" style="32" customWidth="1"/>
    <col min="14100" max="14100" width="6.125" style="32" customWidth="1"/>
    <col min="14101" max="14101" width="5.875" style="32" customWidth="1"/>
    <col min="14102" max="14102" width="5.75" style="32" customWidth="1"/>
    <col min="14103" max="14103" width="6.25" style="32" customWidth="1"/>
    <col min="14104" max="14104" width="6.125" style="32" customWidth="1"/>
    <col min="14105" max="14105" width="6" style="32" customWidth="1"/>
    <col min="14106" max="14106" width="5.75" style="32" customWidth="1"/>
    <col min="14107" max="14107" width="6.25" style="32" customWidth="1"/>
    <col min="14108" max="14109" width="6.125" style="32" customWidth="1"/>
    <col min="14110" max="14110" width="5.75" style="32" customWidth="1"/>
    <col min="14111" max="14111" width="6.25" style="32" customWidth="1"/>
    <col min="14112" max="14112" width="6.125" style="32" customWidth="1"/>
    <col min="14113" max="14113" width="5.625" style="32" customWidth="1"/>
    <col min="14114" max="14114" width="5.75" style="32" customWidth="1"/>
    <col min="14115" max="14115" width="6.25" style="32" customWidth="1"/>
    <col min="14116" max="14116" width="6.125" style="32" customWidth="1"/>
    <col min="14117" max="14117" width="5.625" style="32" customWidth="1"/>
    <col min="14118" max="14118" width="5.75" style="32" customWidth="1"/>
    <col min="14119" max="14119" width="6.25" style="32" customWidth="1"/>
    <col min="14120" max="14120" width="6.125" style="32" customWidth="1"/>
    <col min="14121" max="14121" width="6.375" style="32" customWidth="1"/>
    <col min="14122" max="14122" width="6.25" style="32" customWidth="1"/>
    <col min="14123" max="14123" width="5.875" style="32" customWidth="1"/>
    <col min="14124" max="14124" width="6.25" style="32" customWidth="1"/>
    <col min="14125" max="14336" width="9" style="32"/>
    <col min="14337" max="14337" width="6.5" style="32" customWidth="1"/>
    <col min="14338" max="14338" width="5.75" style="32" customWidth="1"/>
    <col min="14339" max="14339" width="6.25" style="32" customWidth="1"/>
    <col min="14340" max="14340" width="6.125" style="32" customWidth="1"/>
    <col min="14341" max="14341" width="5.5" style="32" customWidth="1"/>
    <col min="14342" max="14342" width="5.75" style="32" customWidth="1"/>
    <col min="14343" max="14343" width="6.25" style="32" customWidth="1"/>
    <col min="14344" max="14344" width="6.125" style="32" customWidth="1"/>
    <col min="14345" max="14346" width="5.75" style="32" customWidth="1"/>
    <col min="14347" max="14347" width="6.25" style="32" customWidth="1"/>
    <col min="14348" max="14348" width="6.125" style="32" customWidth="1"/>
    <col min="14349" max="14349" width="4.75" style="32" customWidth="1"/>
    <col min="14350" max="14350" width="5.75" style="32" customWidth="1"/>
    <col min="14351" max="14351" width="6.25" style="32" customWidth="1"/>
    <col min="14352" max="14352" width="6.125" style="32" customWidth="1"/>
    <col min="14353" max="14353" width="5.125" style="32" customWidth="1"/>
    <col min="14354" max="14354" width="5.75" style="32" customWidth="1"/>
    <col min="14355" max="14355" width="6.25" style="32" customWidth="1"/>
    <col min="14356" max="14356" width="6.125" style="32" customWidth="1"/>
    <col min="14357" max="14357" width="5.875" style="32" customWidth="1"/>
    <col min="14358" max="14358" width="5.75" style="32" customWidth="1"/>
    <col min="14359" max="14359" width="6.25" style="32" customWidth="1"/>
    <col min="14360" max="14360" width="6.125" style="32" customWidth="1"/>
    <col min="14361" max="14361" width="6" style="32" customWidth="1"/>
    <col min="14362" max="14362" width="5.75" style="32" customWidth="1"/>
    <col min="14363" max="14363" width="6.25" style="32" customWidth="1"/>
    <col min="14364" max="14365" width="6.125" style="32" customWidth="1"/>
    <col min="14366" max="14366" width="5.75" style="32" customWidth="1"/>
    <col min="14367" max="14367" width="6.25" style="32" customWidth="1"/>
    <col min="14368" max="14368" width="6.125" style="32" customWidth="1"/>
    <col min="14369" max="14369" width="5.625" style="32" customWidth="1"/>
    <col min="14370" max="14370" width="5.75" style="32" customWidth="1"/>
    <col min="14371" max="14371" width="6.25" style="32" customWidth="1"/>
    <col min="14372" max="14372" width="6.125" style="32" customWidth="1"/>
    <col min="14373" max="14373" width="5.625" style="32" customWidth="1"/>
    <col min="14374" max="14374" width="5.75" style="32" customWidth="1"/>
    <col min="14375" max="14375" width="6.25" style="32" customWidth="1"/>
    <col min="14376" max="14376" width="6.125" style="32" customWidth="1"/>
    <col min="14377" max="14377" width="6.375" style="32" customWidth="1"/>
    <col min="14378" max="14378" width="6.25" style="32" customWidth="1"/>
    <col min="14379" max="14379" width="5.875" style="32" customWidth="1"/>
    <col min="14380" max="14380" width="6.25" style="32" customWidth="1"/>
    <col min="14381" max="14592" width="9" style="32"/>
    <col min="14593" max="14593" width="6.5" style="32" customWidth="1"/>
    <col min="14594" max="14594" width="5.75" style="32" customWidth="1"/>
    <col min="14595" max="14595" width="6.25" style="32" customWidth="1"/>
    <col min="14596" max="14596" width="6.125" style="32" customWidth="1"/>
    <col min="14597" max="14597" width="5.5" style="32" customWidth="1"/>
    <col min="14598" max="14598" width="5.75" style="32" customWidth="1"/>
    <col min="14599" max="14599" width="6.25" style="32" customWidth="1"/>
    <col min="14600" max="14600" width="6.125" style="32" customWidth="1"/>
    <col min="14601" max="14602" width="5.75" style="32" customWidth="1"/>
    <col min="14603" max="14603" width="6.25" style="32" customWidth="1"/>
    <col min="14604" max="14604" width="6.125" style="32" customWidth="1"/>
    <col min="14605" max="14605" width="4.75" style="32" customWidth="1"/>
    <col min="14606" max="14606" width="5.75" style="32" customWidth="1"/>
    <col min="14607" max="14607" width="6.25" style="32" customWidth="1"/>
    <col min="14608" max="14608" width="6.125" style="32" customWidth="1"/>
    <col min="14609" max="14609" width="5.125" style="32" customWidth="1"/>
    <col min="14610" max="14610" width="5.75" style="32" customWidth="1"/>
    <col min="14611" max="14611" width="6.25" style="32" customWidth="1"/>
    <col min="14612" max="14612" width="6.125" style="32" customWidth="1"/>
    <col min="14613" max="14613" width="5.875" style="32" customWidth="1"/>
    <col min="14614" max="14614" width="5.75" style="32" customWidth="1"/>
    <col min="14615" max="14615" width="6.25" style="32" customWidth="1"/>
    <col min="14616" max="14616" width="6.125" style="32" customWidth="1"/>
    <col min="14617" max="14617" width="6" style="32" customWidth="1"/>
    <col min="14618" max="14618" width="5.75" style="32" customWidth="1"/>
    <col min="14619" max="14619" width="6.25" style="32" customWidth="1"/>
    <col min="14620" max="14621" width="6.125" style="32" customWidth="1"/>
    <col min="14622" max="14622" width="5.75" style="32" customWidth="1"/>
    <col min="14623" max="14623" width="6.25" style="32" customWidth="1"/>
    <col min="14624" max="14624" width="6.125" style="32" customWidth="1"/>
    <col min="14625" max="14625" width="5.625" style="32" customWidth="1"/>
    <col min="14626" max="14626" width="5.75" style="32" customWidth="1"/>
    <col min="14627" max="14627" width="6.25" style="32" customWidth="1"/>
    <col min="14628" max="14628" width="6.125" style="32" customWidth="1"/>
    <col min="14629" max="14629" width="5.625" style="32" customWidth="1"/>
    <col min="14630" max="14630" width="5.75" style="32" customWidth="1"/>
    <col min="14631" max="14631" width="6.25" style="32" customWidth="1"/>
    <col min="14632" max="14632" width="6.125" style="32" customWidth="1"/>
    <col min="14633" max="14633" width="6.375" style="32" customWidth="1"/>
    <col min="14634" max="14634" width="6.25" style="32" customWidth="1"/>
    <col min="14635" max="14635" width="5.875" style="32" customWidth="1"/>
    <col min="14636" max="14636" width="6.25" style="32" customWidth="1"/>
    <col min="14637" max="14848" width="9" style="32"/>
    <col min="14849" max="14849" width="6.5" style="32" customWidth="1"/>
    <col min="14850" max="14850" width="5.75" style="32" customWidth="1"/>
    <col min="14851" max="14851" width="6.25" style="32" customWidth="1"/>
    <col min="14852" max="14852" width="6.125" style="32" customWidth="1"/>
    <col min="14853" max="14853" width="5.5" style="32" customWidth="1"/>
    <col min="14854" max="14854" width="5.75" style="32" customWidth="1"/>
    <col min="14855" max="14855" width="6.25" style="32" customWidth="1"/>
    <col min="14856" max="14856" width="6.125" style="32" customWidth="1"/>
    <col min="14857" max="14858" width="5.75" style="32" customWidth="1"/>
    <col min="14859" max="14859" width="6.25" style="32" customWidth="1"/>
    <col min="14860" max="14860" width="6.125" style="32" customWidth="1"/>
    <col min="14861" max="14861" width="4.75" style="32" customWidth="1"/>
    <col min="14862" max="14862" width="5.75" style="32" customWidth="1"/>
    <col min="14863" max="14863" width="6.25" style="32" customWidth="1"/>
    <col min="14864" max="14864" width="6.125" style="32" customWidth="1"/>
    <col min="14865" max="14865" width="5.125" style="32" customWidth="1"/>
    <col min="14866" max="14866" width="5.75" style="32" customWidth="1"/>
    <col min="14867" max="14867" width="6.25" style="32" customWidth="1"/>
    <col min="14868" max="14868" width="6.125" style="32" customWidth="1"/>
    <col min="14869" max="14869" width="5.875" style="32" customWidth="1"/>
    <col min="14870" max="14870" width="5.75" style="32" customWidth="1"/>
    <col min="14871" max="14871" width="6.25" style="32" customWidth="1"/>
    <col min="14872" max="14872" width="6.125" style="32" customWidth="1"/>
    <col min="14873" max="14873" width="6" style="32" customWidth="1"/>
    <col min="14874" max="14874" width="5.75" style="32" customWidth="1"/>
    <col min="14875" max="14875" width="6.25" style="32" customWidth="1"/>
    <col min="14876" max="14877" width="6.125" style="32" customWidth="1"/>
    <col min="14878" max="14878" width="5.75" style="32" customWidth="1"/>
    <col min="14879" max="14879" width="6.25" style="32" customWidth="1"/>
    <col min="14880" max="14880" width="6.125" style="32" customWidth="1"/>
    <col min="14881" max="14881" width="5.625" style="32" customWidth="1"/>
    <col min="14882" max="14882" width="5.75" style="32" customWidth="1"/>
    <col min="14883" max="14883" width="6.25" style="32" customWidth="1"/>
    <col min="14884" max="14884" width="6.125" style="32" customWidth="1"/>
    <col min="14885" max="14885" width="5.625" style="32" customWidth="1"/>
    <col min="14886" max="14886" width="5.75" style="32" customWidth="1"/>
    <col min="14887" max="14887" width="6.25" style="32" customWidth="1"/>
    <col min="14888" max="14888" width="6.125" style="32" customWidth="1"/>
    <col min="14889" max="14889" width="6.375" style="32" customWidth="1"/>
    <col min="14890" max="14890" width="6.25" style="32" customWidth="1"/>
    <col min="14891" max="14891" width="5.875" style="32" customWidth="1"/>
    <col min="14892" max="14892" width="6.25" style="32" customWidth="1"/>
    <col min="14893" max="15104" width="9" style="32"/>
    <col min="15105" max="15105" width="6.5" style="32" customWidth="1"/>
    <col min="15106" max="15106" width="5.75" style="32" customWidth="1"/>
    <col min="15107" max="15107" width="6.25" style="32" customWidth="1"/>
    <col min="15108" max="15108" width="6.125" style="32" customWidth="1"/>
    <col min="15109" max="15109" width="5.5" style="32" customWidth="1"/>
    <col min="15110" max="15110" width="5.75" style="32" customWidth="1"/>
    <col min="15111" max="15111" width="6.25" style="32" customWidth="1"/>
    <col min="15112" max="15112" width="6.125" style="32" customWidth="1"/>
    <col min="15113" max="15114" width="5.75" style="32" customWidth="1"/>
    <col min="15115" max="15115" width="6.25" style="32" customWidth="1"/>
    <col min="15116" max="15116" width="6.125" style="32" customWidth="1"/>
    <col min="15117" max="15117" width="4.75" style="32" customWidth="1"/>
    <col min="15118" max="15118" width="5.75" style="32" customWidth="1"/>
    <col min="15119" max="15119" width="6.25" style="32" customWidth="1"/>
    <col min="15120" max="15120" width="6.125" style="32" customWidth="1"/>
    <col min="15121" max="15121" width="5.125" style="32" customWidth="1"/>
    <col min="15122" max="15122" width="5.75" style="32" customWidth="1"/>
    <col min="15123" max="15123" width="6.25" style="32" customWidth="1"/>
    <col min="15124" max="15124" width="6.125" style="32" customWidth="1"/>
    <col min="15125" max="15125" width="5.875" style="32" customWidth="1"/>
    <col min="15126" max="15126" width="5.75" style="32" customWidth="1"/>
    <col min="15127" max="15127" width="6.25" style="32" customWidth="1"/>
    <col min="15128" max="15128" width="6.125" style="32" customWidth="1"/>
    <col min="15129" max="15129" width="6" style="32" customWidth="1"/>
    <col min="15130" max="15130" width="5.75" style="32" customWidth="1"/>
    <col min="15131" max="15131" width="6.25" style="32" customWidth="1"/>
    <col min="15132" max="15133" width="6.125" style="32" customWidth="1"/>
    <col min="15134" max="15134" width="5.75" style="32" customWidth="1"/>
    <col min="15135" max="15135" width="6.25" style="32" customWidth="1"/>
    <col min="15136" max="15136" width="6.125" style="32" customWidth="1"/>
    <col min="15137" max="15137" width="5.625" style="32" customWidth="1"/>
    <col min="15138" max="15138" width="5.75" style="32" customWidth="1"/>
    <col min="15139" max="15139" width="6.25" style="32" customWidth="1"/>
    <col min="15140" max="15140" width="6.125" style="32" customWidth="1"/>
    <col min="15141" max="15141" width="5.625" style="32" customWidth="1"/>
    <col min="15142" max="15142" width="5.75" style="32" customWidth="1"/>
    <col min="15143" max="15143" width="6.25" style="32" customWidth="1"/>
    <col min="15144" max="15144" width="6.125" style="32" customWidth="1"/>
    <col min="15145" max="15145" width="6.375" style="32" customWidth="1"/>
    <col min="15146" max="15146" width="6.25" style="32" customWidth="1"/>
    <col min="15147" max="15147" width="5.875" style="32" customWidth="1"/>
    <col min="15148" max="15148" width="6.25" style="32" customWidth="1"/>
    <col min="15149" max="15360" width="9" style="32"/>
    <col min="15361" max="15361" width="6.5" style="32" customWidth="1"/>
    <col min="15362" max="15362" width="5.75" style="32" customWidth="1"/>
    <col min="15363" max="15363" width="6.25" style="32" customWidth="1"/>
    <col min="15364" max="15364" width="6.125" style="32" customWidth="1"/>
    <col min="15365" max="15365" width="5.5" style="32" customWidth="1"/>
    <col min="15366" max="15366" width="5.75" style="32" customWidth="1"/>
    <col min="15367" max="15367" width="6.25" style="32" customWidth="1"/>
    <col min="15368" max="15368" width="6.125" style="32" customWidth="1"/>
    <col min="15369" max="15370" width="5.75" style="32" customWidth="1"/>
    <col min="15371" max="15371" width="6.25" style="32" customWidth="1"/>
    <col min="15372" max="15372" width="6.125" style="32" customWidth="1"/>
    <col min="15373" max="15373" width="4.75" style="32" customWidth="1"/>
    <col min="15374" max="15374" width="5.75" style="32" customWidth="1"/>
    <col min="15375" max="15375" width="6.25" style="32" customWidth="1"/>
    <col min="15376" max="15376" width="6.125" style="32" customWidth="1"/>
    <col min="15377" max="15377" width="5.125" style="32" customWidth="1"/>
    <col min="15378" max="15378" width="5.75" style="32" customWidth="1"/>
    <col min="15379" max="15379" width="6.25" style="32" customWidth="1"/>
    <col min="15380" max="15380" width="6.125" style="32" customWidth="1"/>
    <col min="15381" max="15381" width="5.875" style="32" customWidth="1"/>
    <col min="15382" max="15382" width="5.75" style="32" customWidth="1"/>
    <col min="15383" max="15383" width="6.25" style="32" customWidth="1"/>
    <col min="15384" max="15384" width="6.125" style="32" customWidth="1"/>
    <col min="15385" max="15385" width="6" style="32" customWidth="1"/>
    <col min="15386" max="15386" width="5.75" style="32" customWidth="1"/>
    <col min="15387" max="15387" width="6.25" style="32" customWidth="1"/>
    <col min="15388" max="15389" width="6.125" style="32" customWidth="1"/>
    <col min="15390" max="15390" width="5.75" style="32" customWidth="1"/>
    <col min="15391" max="15391" width="6.25" style="32" customWidth="1"/>
    <col min="15392" max="15392" width="6.125" style="32" customWidth="1"/>
    <col min="15393" max="15393" width="5.625" style="32" customWidth="1"/>
    <col min="15394" max="15394" width="5.75" style="32" customWidth="1"/>
    <col min="15395" max="15395" width="6.25" style="32" customWidth="1"/>
    <col min="15396" max="15396" width="6.125" style="32" customWidth="1"/>
    <col min="15397" max="15397" width="5.625" style="32" customWidth="1"/>
    <col min="15398" max="15398" width="5.75" style="32" customWidth="1"/>
    <col min="15399" max="15399" width="6.25" style="32" customWidth="1"/>
    <col min="15400" max="15400" width="6.125" style="32" customWidth="1"/>
    <col min="15401" max="15401" width="6.375" style="32" customWidth="1"/>
    <col min="15402" max="15402" width="6.25" style="32" customWidth="1"/>
    <col min="15403" max="15403" width="5.875" style="32" customWidth="1"/>
    <col min="15404" max="15404" width="6.25" style="32" customWidth="1"/>
    <col min="15405" max="15616" width="9" style="32"/>
    <col min="15617" max="15617" width="6.5" style="32" customWidth="1"/>
    <col min="15618" max="15618" width="5.75" style="32" customWidth="1"/>
    <col min="15619" max="15619" width="6.25" style="32" customWidth="1"/>
    <col min="15620" max="15620" width="6.125" style="32" customWidth="1"/>
    <col min="15621" max="15621" width="5.5" style="32" customWidth="1"/>
    <col min="15622" max="15622" width="5.75" style="32" customWidth="1"/>
    <col min="15623" max="15623" width="6.25" style="32" customWidth="1"/>
    <col min="15624" max="15624" width="6.125" style="32" customWidth="1"/>
    <col min="15625" max="15626" width="5.75" style="32" customWidth="1"/>
    <col min="15627" max="15627" width="6.25" style="32" customWidth="1"/>
    <col min="15628" max="15628" width="6.125" style="32" customWidth="1"/>
    <col min="15629" max="15629" width="4.75" style="32" customWidth="1"/>
    <col min="15630" max="15630" width="5.75" style="32" customWidth="1"/>
    <col min="15631" max="15631" width="6.25" style="32" customWidth="1"/>
    <col min="15632" max="15632" width="6.125" style="32" customWidth="1"/>
    <col min="15633" max="15633" width="5.125" style="32" customWidth="1"/>
    <col min="15634" max="15634" width="5.75" style="32" customWidth="1"/>
    <col min="15635" max="15635" width="6.25" style="32" customWidth="1"/>
    <col min="15636" max="15636" width="6.125" style="32" customWidth="1"/>
    <col min="15637" max="15637" width="5.875" style="32" customWidth="1"/>
    <col min="15638" max="15638" width="5.75" style="32" customWidth="1"/>
    <col min="15639" max="15639" width="6.25" style="32" customWidth="1"/>
    <col min="15640" max="15640" width="6.125" style="32" customWidth="1"/>
    <col min="15641" max="15641" width="6" style="32" customWidth="1"/>
    <col min="15642" max="15642" width="5.75" style="32" customWidth="1"/>
    <col min="15643" max="15643" width="6.25" style="32" customWidth="1"/>
    <col min="15644" max="15645" width="6.125" style="32" customWidth="1"/>
    <col min="15646" max="15646" width="5.75" style="32" customWidth="1"/>
    <col min="15647" max="15647" width="6.25" style="32" customWidth="1"/>
    <col min="15648" max="15648" width="6.125" style="32" customWidth="1"/>
    <col min="15649" max="15649" width="5.625" style="32" customWidth="1"/>
    <col min="15650" max="15650" width="5.75" style="32" customWidth="1"/>
    <col min="15651" max="15651" width="6.25" style="32" customWidth="1"/>
    <col min="15652" max="15652" width="6.125" style="32" customWidth="1"/>
    <col min="15653" max="15653" width="5.625" style="32" customWidth="1"/>
    <col min="15654" max="15654" width="5.75" style="32" customWidth="1"/>
    <col min="15655" max="15655" width="6.25" style="32" customWidth="1"/>
    <col min="15656" max="15656" width="6.125" style="32" customWidth="1"/>
    <col min="15657" max="15657" width="6.375" style="32" customWidth="1"/>
    <col min="15658" max="15658" width="6.25" style="32" customWidth="1"/>
    <col min="15659" max="15659" width="5.875" style="32" customWidth="1"/>
    <col min="15660" max="15660" width="6.25" style="32" customWidth="1"/>
    <col min="15661" max="15872" width="9" style="32"/>
    <col min="15873" max="15873" width="6.5" style="32" customWidth="1"/>
    <col min="15874" max="15874" width="5.75" style="32" customWidth="1"/>
    <col min="15875" max="15875" width="6.25" style="32" customWidth="1"/>
    <col min="15876" max="15876" width="6.125" style="32" customWidth="1"/>
    <col min="15877" max="15877" width="5.5" style="32" customWidth="1"/>
    <col min="15878" max="15878" width="5.75" style="32" customWidth="1"/>
    <col min="15879" max="15879" width="6.25" style="32" customWidth="1"/>
    <col min="15880" max="15880" width="6.125" style="32" customWidth="1"/>
    <col min="15881" max="15882" width="5.75" style="32" customWidth="1"/>
    <col min="15883" max="15883" width="6.25" style="32" customWidth="1"/>
    <col min="15884" max="15884" width="6.125" style="32" customWidth="1"/>
    <col min="15885" max="15885" width="4.75" style="32" customWidth="1"/>
    <col min="15886" max="15886" width="5.75" style="32" customWidth="1"/>
    <col min="15887" max="15887" width="6.25" style="32" customWidth="1"/>
    <col min="15888" max="15888" width="6.125" style="32" customWidth="1"/>
    <col min="15889" max="15889" width="5.125" style="32" customWidth="1"/>
    <col min="15890" max="15890" width="5.75" style="32" customWidth="1"/>
    <col min="15891" max="15891" width="6.25" style="32" customWidth="1"/>
    <col min="15892" max="15892" width="6.125" style="32" customWidth="1"/>
    <col min="15893" max="15893" width="5.875" style="32" customWidth="1"/>
    <col min="15894" max="15894" width="5.75" style="32" customWidth="1"/>
    <col min="15895" max="15895" width="6.25" style="32" customWidth="1"/>
    <col min="15896" max="15896" width="6.125" style="32" customWidth="1"/>
    <col min="15897" max="15897" width="6" style="32" customWidth="1"/>
    <col min="15898" max="15898" width="5.75" style="32" customWidth="1"/>
    <col min="15899" max="15899" width="6.25" style="32" customWidth="1"/>
    <col min="15900" max="15901" width="6.125" style="32" customWidth="1"/>
    <col min="15902" max="15902" width="5.75" style="32" customWidth="1"/>
    <col min="15903" max="15903" width="6.25" style="32" customWidth="1"/>
    <col min="15904" max="15904" width="6.125" style="32" customWidth="1"/>
    <col min="15905" max="15905" width="5.625" style="32" customWidth="1"/>
    <col min="15906" max="15906" width="5.75" style="32" customWidth="1"/>
    <col min="15907" max="15907" width="6.25" style="32" customWidth="1"/>
    <col min="15908" max="15908" width="6.125" style="32" customWidth="1"/>
    <col min="15909" max="15909" width="5.625" style="32" customWidth="1"/>
    <col min="15910" max="15910" width="5.75" style="32" customWidth="1"/>
    <col min="15911" max="15911" width="6.25" style="32" customWidth="1"/>
    <col min="15912" max="15912" width="6.125" style="32" customWidth="1"/>
    <col min="15913" max="15913" width="6.375" style="32" customWidth="1"/>
    <col min="15914" max="15914" width="6.25" style="32" customWidth="1"/>
    <col min="15915" max="15915" width="5.875" style="32" customWidth="1"/>
    <col min="15916" max="15916" width="6.25" style="32" customWidth="1"/>
    <col min="15917" max="16128" width="9" style="32"/>
    <col min="16129" max="16129" width="6.5" style="32" customWidth="1"/>
    <col min="16130" max="16130" width="5.75" style="32" customWidth="1"/>
    <col min="16131" max="16131" width="6.25" style="32" customWidth="1"/>
    <col min="16132" max="16132" width="6.125" style="32" customWidth="1"/>
    <col min="16133" max="16133" width="5.5" style="32" customWidth="1"/>
    <col min="16134" max="16134" width="5.75" style="32" customWidth="1"/>
    <col min="16135" max="16135" width="6.25" style="32" customWidth="1"/>
    <col min="16136" max="16136" width="6.125" style="32" customWidth="1"/>
    <col min="16137" max="16138" width="5.75" style="32" customWidth="1"/>
    <col min="16139" max="16139" width="6.25" style="32" customWidth="1"/>
    <col min="16140" max="16140" width="6.125" style="32" customWidth="1"/>
    <col min="16141" max="16141" width="4.75" style="32" customWidth="1"/>
    <col min="16142" max="16142" width="5.75" style="32" customWidth="1"/>
    <col min="16143" max="16143" width="6.25" style="32" customWidth="1"/>
    <col min="16144" max="16144" width="6.125" style="32" customWidth="1"/>
    <col min="16145" max="16145" width="5.125" style="32" customWidth="1"/>
    <col min="16146" max="16146" width="5.75" style="32" customWidth="1"/>
    <col min="16147" max="16147" width="6.25" style="32" customWidth="1"/>
    <col min="16148" max="16148" width="6.125" style="32" customWidth="1"/>
    <col min="16149" max="16149" width="5.875" style="32" customWidth="1"/>
    <col min="16150" max="16150" width="5.75" style="32" customWidth="1"/>
    <col min="16151" max="16151" width="6.25" style="32" customWidth="1"/>
    <col min="16152" max="16152" width="6.125" style="32" customWidth="1"/>
    <col min="16153" max="16153" width="6" style="32" customWidth="1"/>
    <col min="16154" max="16154" width="5.75" style="32" customWidth="1"/>
    <col min="16155" max="16155" width="6.25" style="32" customWidth="1"/>
    <col min="16156" max="16157" width="6.125" style="32" customWidth="1"/>
    <col min="16158" max="16158" width="5.75" style="32" customWidth="1"/>
    <col min="16159" max="16159" width="6.25" style="32" customWidth="1"/>
    <col min="16160" max="16160" width="6.125" style="32" customWidth="1"/>
    <col min="16161" max="16161" width="5.625" style="32" customWidth="1"/>
    <col min="16162" max="16162" width="5.75" style="32" customWidth="1"/>
    <col min="16163" max="16163" width="6.25" style="32" customWidth="1"/>
    <col min="16164" max="16164" width="6.125" style="32" customWidth="1"/>
    <col min="16165" max="16165" width="5.625" style="32" customWidth="1"/>
    <col min="16166" max="16166" width="5.75" style="32" customWidth="1"/>
    <col min="16167" max="16167" width="6.25" style="32" customWidth="1"/>
    <col min="16168" max="16168" width="6.125" style="32" customWidth="1"/>
    <col min="16169" max="16169" width="6.375" style="32" customWidth="1"/>
    <col min="16170" max="16170" width="6.25" style="32" customWidth="1"/>
    <col min="16171" max="16171" width="5.875" style="32" customWidth="1"/>
    <col min="16172" max="16172" width="6.25" style="32" customWidth="1"/>
    <col min="16173" max="16384" width="9" style="32"/>
  </cols>
  <sheetData>
    <row r="1" ht="15.95" customHeight="1" spans="1:44">
      <c r="A1" s="33" t="s">
        <v>30</v>
      </c>
      <c r="B1" s="34" t="s">
        <v>98</v>
      </c>
      <c r="C1" s="34" t="s">
        <v>99</v>
      </c>
      <c r="D1" s="35" t="s">
        <v>100</v>
      </c>
      <c r="E1" s="36" t="s">
        <v>31</v>
      </c>
      <c r="F1" s="34" t="s">
        <v>98</v>
      </c>
      <c r="G1" s="34" t="s">
        <v>99</v>
      </c>
      <c r="H1" s="35" t="s">
        <v>100</v>
      </c>
      <c r="I1" s="33" t="s">
        <v>32</v>
      </c>
      <c r="J1" s="34" t="s">
        <v>98</v>
      </c>
      <c r="K1" s="34" t="s">
        <v>99</v>
      </c>
      <c r="L1" s="35" t="s">
        <v>100</v>
      </c>
      <c r="M1" s="33" t="s">
        <v>33</v>
      </c>
      <c r="N1" s="34" t="s">
        <v>98</v>
      </c>
      <c r="O1" s="34" t="s">
        <v>99</v>
      </c>
      <c r="P1" s="35" t="s">
        <v>100</v>
      </c>
      <c r="Q1" s="33" t="s">
        <v>34</v>
      </c>
      <c r="R1" s="34" t="s">
        <v>98</v>
      </c>
      <c r="S1" s="34" t="s">
        <v>99</v>
      </c>
      <c r="T1" s="35" t="s">
        <v>100</v>
      </c>
      <c r="U1" s="33" t="s">
        <v>35</v>
      </c>
      <c r="V1" s="34" t="s">
        <v>98</v>
      </c>
      <c r="W1" s="34" t="s">
        <v>99</v>
      </c>
      <c r="X1" s="35" t="s">
        <v>100</v>
      </c>
      <c r="Y1" s="33" t="s">
        <v>36</v>
      </c>
      <c r="Z1" s="34" t="s">
        <v>98</v>
      </c>
      <c r="AA1" s="34" t="s">
        <v>99</v>
      </c>
      <c r="AB1" s="35" t="s">
        <v>100</v>
      </c>
      <c r="AC1" s="33" t="s">
        <v>37</v>
      </c>
      <c r="AD1" s="34" t="s">
        <v>98</v>
      </c>
      <c r="AE1" s="34" t="s">
        <v>99</v>
      </c>
      <c r="AF1" s="35" t="s">
        <v>100</v>
      </c>
      <c r="AG1" s="33" t="s">
        <v>101</v>
      </c>
      <c r="AH1" s="34" t="s">
        <v>98</v>
      </c>
      <c r="AI1" s="34" t="s">
        <v>99</v>
      </c>
      <c r="AJ1" s="35" t="s">
        <v>100</v>
      </c>
      <c r="AK1" s="33" t="s">
        <v>102</v>
      </c>
      <c r="AL1" s="34" t="s">
        <v>98</v>
      </c>
      <c r="AM1" s="34" t="s">
        <v>99</v>
      </c>
      <c r="AN1" s="35" t="s">
        <v>100</v>
      </c>
      <c r="AO1" s="33" t="s">
        <v>50</v>
      </c>
      <c r="AP1" s="34" t="s">
        <v>98</v>
      </c>
      <c r="AQ1" s="34" t="s">
        <v>99</v>
      </c>
      <c r="AR1" s="35" t="s">
        <v>100</v>
      </c>
    </row>
    <row r="2" ht="15" customHeight="1" spans="1:44">
      <c r="A2" s="37"/>
      <c r="B2" s="31"/>
      <c r="C2" s="31"/>
      <c r="D2" s="38"/>
      <c r="E2" s="39"/>
      <c r="F2" s="31">
        <v>10</v>
      </c>
      <c r="G2" s="31"/>
      <c r="H2" s="38">
        <v>20</v>
      </c>
      <c r="I2" s="37"/>
      <c r="J2" s="31">
        <v>5</v>
      </c>
      <c r="K2" s="31"/>
      <c r="L2" s="38"/>
      <c r="M2" s="37"/>
      <c r="N2" s="31">
        <v>2</v>
      </c>
      <c r="O2" s="31"/>
      <c r="P2" s="38">
        <v>10</v>
      </c>
      <c r="Q2" s="37"/>
      <c r="R2" s="31"/>
      <c r="T2" s="38"/>
      <c r="U2" s="37"/>
      <c r="V2" s="31"/>
      <c r="W2" s="31">
        <v>1</v>
      </c>
      <c r="X2" s="38">
        <v>4</v>
      </c>
      <c r="Y2" s="37"/>
      <c r="AB2" s="38">
        <v>7</v>
      </c>
      <c r="AC2" s="37"/>
      <c r="AD2" s="31"/>
      <c r="AE2" s="31">
        <v>4</v>
      </c>
      <c r="AF2" s="38">
        <v>5</v>
      </c>
      <c r="AG2" s="37"/>
      <c r="AH2" s="31"/>
      <c r="AI2" s="31">
        <v>5</v>
      </c>
      <c r="AJ2" s="38"/>
      <c r="AK2" s="37"/>
      <c r="AL2" s="31"/>
      <c r="AM2" s="31"/>
      <c r="AN2" s="38"/>
      <c r="AO2" s="37"/>
      <c r="AP2" s="31">
        <v>2</v>
      </c>
      <c r="AQ2" s="31"/>
      <c r="AR2" s="38"/>
    </row>
    <row r="3" spans="1:44">
      <c r="A3" s="37"/>
      <c r="B3" s="31"/>
      <c r="D3" s="38"/>
      <c r="E3" s="39"/>
      <c r="F3" s="31">
        <v>7</v>
      </c>
      <c r="G3" s="31"/>
      <c r="H3" s="38"/>
      <c r="I3" s="37"/>
      <c r="J3" s="31">
        <v>5</v>
      </c>
      <c r="K3" s="31"/>
      <c r="L3" s="38"/>
      <c r="M3" s="37"/>
      <c r="N3" s="31"/>
      <c r="P3" s="38"/>
      <c r="Q3" s="37"/>
      <c r="R3" s="31"/>
      <c r="T3" s="38"/>
      <c r="U3" s="37"/>
      <c r="V3" s="31"/>
      <c r="W3" s="31">
        <v>5</v>
      </c>
      <c r="X3" s="38"/>
      <c r="Y3" s="37"/>
      <c r="AB3" s="38"/>
      <c r="AC3" s="37"/>
      <c r="AD3" s="31"/>
      <c r="AE3" s="31"/>
      <c r="AF3" s="38"/>
      <c r="AG3" s="37"/>
      <c r="AH3" s="31"/>
      <c r="AI3" s="31"/>
      <c r="AJ3" s="38"/>
      <c r="AK3" s="37"/>
      <c r="AL3" s="31"/>
      <c r="AM3" s="31"/>
      <c r="AN3" s="38"/>
      <c r="AO3" s="37"/>
      <c r="AR3" s="38"/>
    </row>
    <row r="4" spans="1:44">
      <c r="A4" s="37"/>
      <c r="B4" s="31"/>
      <c r="D4" s="38"/>
      <c r="E4" s="39"/>
      <c r="F4" s="31"/>
      <c r="G4" s="31"/>
      <c r="H4" s="38"/>
      <c r="I4" s="37"/>
      <c r="J4" s="31">
        <v>10</v>
      </c>
      <c r="K4" s="31"/>
      <c r="L4" s="38"/>
      <c r="M4" s="37"/>
      <c r="N4" s="31"/>
      <c r="P4" s="38"/>
      <c r="Q4" s="37"/>
      <c r="R4" s="31"/>
      <c r="T4" s="38"/>
      <c r="U4" s="37"/>
      <c r="V4" s="31"/>
      <c r="W4" s="31"/>
      <c r="X4" s="38"/>
      <c r="Y4" s="37"/>
      <c r="AB4" s="38"/>
      <c r="AC4" s="37"/>
      <c r="AF4" s="38"/>
      <c r="AG4" s="37"/>
      <c r="AJ4" s="38"/>
      <c r="AK4" s="37"/>
      <c r="AL4" s="31"/>
      <c r="AN4" s="38"/>
      <c r="AO4" s="37"/>
      <c r="AR4" s="38"/>
    </row>
    <row r="5" spans="1:44">
      <c r="A5" s="37"/>
      <c r="B5" s="31"/>
      <c r="D5" s="38"/>
      <c r="E5" s="39"/>
      <c r="H5" s="38"/>
      <c r="I5" s="37"/>
      <c r="J5" s="31">
        <v>3</v>
      </c>
      <c r="L5" s="38"/>
      <c r="M5" s="37"/>
      <c r="N5" s="31"/>
      <c r="P5" s="38"/>
      <c r="Q5" s="37"/>
      <c r="T5" s="38"/>
      <c r="U5" s="37"/>
      <c r="X5" s="38"/>
      <c r="Y5" s="37"/>
      <c r="AB5" s="38"/>
      <c r="AC5" s="37"/>
      <c r="AF5" s="38"/>
      <c r="AG5" s="37"/>
      <c r="AJ5" s="38"/>
      <c r="AK5" s="37"/>
      <c r="AL5" s="31"/>
      <c r="AN5" s="38"/>
      <c r="AO5" s="37"/>
      <c r="AR5" s="38"/>
    </row>
    <row r="6" spans="1:44">
      <c r="A6" s="37"/>
      <c r="D6" s="38"/>
      <c r="E6" s="39"/>
      <c r="H6" s="38"/>
      <c r="I6" s="37"/>
      <c r="L6" s="38"/>
      <c r="M6" s="37"/>
      <c r="N6" s="31"/>
      <c r="P6" s="38"/>
      <c r="Q6" s="37"/>
      <c r="T6" s="38"/>
      <c r="U6" s="37"/>
      <c r="X6" s="38"/>
      <c r="Y6" s="37"/>
      <c r="AB6" s="38"/>
      <c r="AC6" s="37"/>
      <c r="AF6" s="38"/>
      <c r="AG6" s="37"/>
      <c r="AJ6" s="38"/>
      <c r="AK6" s="37"/>
      <c r="AN6" s="38"/>
      <c r="AO6" s="37"/>
      <c r="AR6" s="38"/>
    </row>
    <row r="7" spans="1:44">
      <c r="A7" s="37"/>
      <c r="D7" s="38"/>
      <c r="E7" s="39"/>
      <c r="H7" s="38"/>
      <c r="I7" s="37"/>
      <c r="L7" s="38"/>
      <c r="M7" s="37"/>
      <c r="P7" s="38"/>
      <c r="Q7" s="37"/>
      <c r="T7" s="38"/>
      <c r="U7" s="37"/>
      <c r="X7" s="38"/>
      <c r="Y7" s="37"/>
      <c r="AB7" s="38"/>
      <c r="AC7" s="37"/>
      <c r="AF7" s="38"/>
      <c r="AG7" s="37"/>
      <c r="AJ7" s="38"/>
      <c r="AK7" s="37"/>
      <c r="AN7" s="38"/>
      <c r="AO7" s="37"/>
      <c r="AR7" s="38"/>
    </row>
    <row r="8" spans="1:44">
      <c r="A8" s="37"/>
      <c r="D8" s="38"/>
      <c r="E8" s="39"/>
      <c r="H8" s="38"/>
      <c r="I8" s="37"/>
      <c r="L8" s="38"/>
      <c r="M8" s="37"/>
      <c r="P8" s="38"/>
      <c r="Q8" s="37"/>
      <c r="T8" s="38"/>
      <c r="U8" s="37"/>
      <c r="X8" s="38"/>
      <c r="Y8" s="37"/>
      <c r="AB8" s="38"/>
      <c r="AC8" s="37"/>
      <c r="AF8" s="38"/>
      <c r="AG8" s="37"/>
      <c r="AJ8" s="38"/>
      <c r="AK8" s="37"/>
      <c r="AN8" s="38"/>
      <c r="AO8" s="37"/>
      <c r="AR8" s="38"/>
    </row>
    <row r="9" spans="1:44">
      <c r="A9" s="37"/>
      <c r="D9" s="38"/>
      <c r="E9" s="39"/>
      <c r="H9" s="38"/>
      <c r="I9" s="37"/>
      <c r="L9" s="38"/>
      <c r="M9" s="37"/>
      <c r="P9" s="38"/>
      <c r="Q9" s="37"/>
      <c r="T9" s="38"/>
      <c r="U9" s="37"/>
      <c r="X9" s="38"/>
      <c r="Y9" s="37"/>
      <c r="AB9" s="38"/>
      <c r="AC9" s="37"/>
      <c r="AF9" s="38"/>
      <c r="AG9" s="37"/>
      <c r="AJ9" s="38"/>
      <c r="AK9" s="37"/>
      <c r="AN9" s="38"/>
      <c r="AO9" s="37"/>
      <c r="AR9" s="38"/>
    </row>
    <row r="10" ht="14.1" customHeight="1" spans="1:44">
      <c r="A10" s="37"/>
      <c r="D10" s="38"/>
      <c r="E10" s="39"/>
      <c r="H10" s="38"/>
      <c r="I10" s="37"/>
      <c r="L10" s="38"/>
      <c r="M10" s="37"/>
      <c r="P10" s="38"/>
      <c r="Q10" s="37"/>
      <c r="T10" s="38"/>
      <c r="U10" s="37"/>
      <c r="X10" s="38"/>
      <c r="Y10" s="37"/>
      <c r="AB10" s="38"/>
      <c r="AC10" s="37"/>
      <c r="AF10" s="38"/>
      <c r="AG10" s="37"/>
      <c r="AJ10" s="38"/>
      <c r="AK10" s="37"/>
      <c r="AN10" s="38"/>
      <c r="AO10" s="37"/>
      <c r="AR10" s="38"/>
    </row>
    <row r="11" spans="1:44">
      <c r="A11" s="37"/>
      <c r="D11" s="38"/>
      <c r="E11" s="39"/>
      <c r="H11" s="38"/>
      <c r="I11" s="37"/>
      <c r="L11" s="38"/>
      <c r="M11" s="37"/>
      <c r="P11" s="38"/>
      <c r="Q11" s="37"/>
      <c r="T11" s="38"/>
      <c r="U11" s="37"/>
      <c r="X11" s="38"/>
      <c r="Y11" s="37"/>
      <c r="AB11" s="38"/>
      <c r="AC11" s="37"/>
      <c r="AF11" s="38"/>
      <c r="AG11" s="37"/>
      <c r="AJ11" s="38"/>
      <c r="AK11" s="37"/>
      <c r="AN11" s="38"/>
      <c r="AO11" s="37"/>
      <c r="AR11" s="38"/>
    </row>
    <row r="12" spans="1:44">
      <c r="A12" s="37"/>
      <c r="D12" s="38"/>
      <c r="E12" s="39"/>
      <c r="H12" s="38"/>
      <c r="I12" s="37"/>
      <c r="L12" s="38"/>
      <c r="M12" s="37"/>
      <c r="P12" s="38"/>
      <c r="Q12" s="37"/>
      <c r="T12" s="38"/>
      <c r="U12" s="37"/>
      <c r="X12" s="38"/>
      <c r="Y12" s="37"/>
      <c r="AB12" s="38"/>
      <c r="AC12" s="37"/>
      <c r="AF12" s="38"/>
      <c r="AG12" s="37"/>
      <c r="AJ12" s="38"/>
      <c r="AK12" s="37"/>
      <c r="AN12" s="38"/>
      <c r="AO12" s="37"/>
      <c r="AR12" s="38"/>
    </row>
    <row r="13" spans="1:44">
      <c r="A13" s="37"/>
      <c r="D13" s="38"/>
      <c r="E13" s="39"/>
      <c r="H13" s="38"/>
      <c r="I13" s="37"/>
      <c r="L13" s="38"/>
      <c r="M13" s="37"/>
      <c r="P13" s="38"/>
      <c r="Q13" s="37"/>
      <c r="T13" s="38"/>
      <c r="U13" s="37"/>
      <c r="X13" s="38"/>
      <c r="Y13" s="37"/>
      <c r="AB13" s="38"/>
      <c r="AC13" s="37"/>
      <c r="AF13" s="38"/>
      <c r="AG13" s="37"/>
      <c r="AJ13" s="38"/>
      <c r="AK13" s="37"/>
      <c r="AN13" s="38"/>
      <c r="AO13" s="37"/>
      <c r="AR13" s="38"/>
    </row>
    <row r="14" spans="1:44">
      <c r="A14" s="37"/>
      <c r="D14" s="38"/>
      <c r="E14" s="39"/>
      <c r="H14" s="38"/>
      <c r="I14" s="37"/>
      <c r="L14" s="38"/>
      <c r="M14" s="37"/>
      <c r="P14" s="38"/>
      <c r="Q14" s="37"/>
      <c r="T14" s="38"/>
      <c r="U14" s="37"/>
      <c r="X14" s="38"/>
      <c r="Y14" s="37"/>
      <c r="AB14" s="38"/>
      <c r="AC14" s="37"/>
      <c r="AF14" s="38"/>
      <c r="AG14" s="37"/>
      <c r="AJ14" s="38"/>
      <c r="AK14" s="37"/>
      <c r="AN14" s="38"/>
      <c r="AO14" s="37"/>
      <c r="AR14" s="38"/>
    </row>
    <row r="15" spans="1:44">
      <c r="A15" s="37"/>
      <c r="D15" s="38"/>
      <c r="E15" s="39"/>
      <c r="H15" s="38"/>
      <c r="I15" s="37"/>
      <c r="L15" s="38"/>
      <c r="M15" s="37"/>
      <c r="P15" s="38"/>
      <c r="Q15" s="37"/>
      <c r="T15" s="38"/>
      <c r="U15" s="37"/>
      <c r="X15" s="38"/>
      <c r="Y15" s="37"/>
      <c r="AB15" s="38"/>
      <c r="AC15" s="37"/>
      <c r="AF15" s="38"/>
      <c r="AG15" s="37"/>
      <c r="AJ15" s="38"/>
      <c r="AK15" s="37"/>
      <c r="AN15" s="38"/>
      <c r="AO15" s="37"/>
      <c r="AR15" s="38"/>
    </row>
    <row r="16" spans="1:44">
      <c r="A16" s="37"/>
      <c r="D16" s="38"/>
      <c r="E16" s="39"/>
      <c r="H16" s="38"/>
      <c r="I16" s="37"/>
      <c r="L16" s="38"/>
      <c r="M16" s="37"/>
      <c r="P16" s="38"/>
      <c r="Q16" s="37"/>
      <c r="T16" s="38"/>
      <c r="U16" s="37"/>
      <c r="X16" s="38"/>
      <c r="Y16" s="37"/>
      <c r="AB16" s="38"/>
      <c r="AC16" s="37"/>
      <c r="AF16" s="38"/>
      <c r="AG16" s="37"/>
      <c r="AJ16" s="38"/>
      <c r="AK16" s="37"/>
      <c r="AN16" s="38"/>
      <c r="AO16" s="37"/>
      <c r="AR16" s="38"/>
    </row>
    <row r="17" spans="1:44">
      <c r="A17" s="37"/>
      <c r="D17" s="38"/>
      <c r="E17" s="39"/>
      <c r="H17" s="38"/>
      <c r="I17" s="37"/>
      <c r="L17" s="38"/>
      <c r="M17" s="37"/>
      <c r="P17" s="38"/>
      <c r="Q17" s="37"/>
      <c r="T17" s="38"/>
      <c r="U17" s="37"/>
      <c r="X17" s="38"/>
      <c r="Y17" s="37"/>
      <c r="AB17" s="38"/>
      <c r="AC17" s="37"/>
      <c r="AF17" s="38"/>
      <c r="AG17" s="37"/>
      <c r="AJ17" s="38"/>
      <c r="AK17" s="37"/>
      <c r="AN17" s="38"/>
      <c r="AO17" s="37"/>
      <c r="AR17" s="38"/>
    </row>
    <row r="18" spans="1:44">
      <c r="A18" s="40">
        <f>COUNT(B2:D17)</f>
        <v>0</v>
      </c>
      <c r="B18" s="41">
        <f t="shared" ref="B18:H18" si="0">SUM(B2:B17)</f>
        <v>0</v>
      </c>
      <c r="C18" s="42">
        <f t="shared" si="0"/>
        <v>0</v>
      </c>
      <c r="D18" s="43">
        <f t="shared" si="0"/>
        <v>0</v>
      </c>
      <c r="E18" s="40">
        <f>COUNT(F2:H17)</f>
        <v>3</v>
      </c>
      <c r="F18" s="41">
        <f t="shared" si="0"/>
        <v>17</v>
      </c>
      <c r="G18" s="42">
        <f t="shared" si="0"/>
        <v>0</v>
      </c>
      <c r="H18" s="43">
        <f t="shared" si="0"/>
        <v>20</v>
      </c>
      <c r="I18" s="40">
        <f>COUNT(J2:L17)</f>
        <v>4</v>
      </c>
      <c r="J18" s="41">
        <f t="shared" ref="J18:AJ18" si="1">SUM(J2:J17)</f>
        <v>23</v>
      </c>
      <c r="K18" s="42">
        <f t="shared" si="1"/>
        <v>0</v>
      </c>
      <c r="L18" s="43">
        <f t="shared" si="1"/>
        <v>0</v>
      </c>
      <c r="M18" s="40">
        <f>COUNT(N2:P17)</f>
        <v>2</v>
      </c>
      <c r="N18" s="41">
        <f t="shared" si="1"/>
        <v>2</v>
      </c>
      <c r="O18" s="42">
        <f t="shared" si="1"/>
        <v>0</v>
      </c>
      <c r="P18" s="43">
        <f t="shared" si="1"/>
        <v>10</v>
      </c>
      <c r="Q18" s="40">
        <f>COUNT(R2:T17)</f>
        <v>0</v>
      </c>
      <c r="R18" s="41">
        <f t="shared" si="1"/>
        <v>0</v>
      </c>
      <c r="S18" s="42">
        <f t="shared" si="1"/>
        <v>0</v>
      </c>
      <c r="T18" s="43">
        <f t="shared" si="1"/>
        <v>0</v>
      </c>
      <c r="U18" s="40">
        <f>COUNT(V2:X17)</f>
        <v>3</v>
      </c>
      <c r="V18" s="41">
        <f t="shared" si="1"/>
        <v>0</v>
      </c>
      <c r="W18" s="42">
        <f t="shared" si="1"/>
        <v>6</v>
      </c>
      <c r="X18" s="43">
        <f t="shared" si="1"/>
        <v>4</v>
      </c>
      <c r="Y18" s="40">
        <f>COUNT(Z2:AB17)</f>
        <v>1</v>
      </c>
      <c r="Z18" s="41">
        <f t="shared" si="1"/>
        <v>0</v>
      </c>
      <c r="AA18" s="42">
        <f t="shared" si="1"/>
        <v>0</v>
      </c>
      <c r="AB18" s="43">
        <f t="shared" si="1"/>
        <v>7</v>
      </c>
      <c r="AC18" s="40">
        <f>COUNT(AD2:AF17)</f>
        <v>2</v>
      </c>
      <c r="AD18" s="41">
        <f t="shared" si="1"/>
        <v>0</v>
      </c>
      <c r="AE18" s="42">
        <f t="shared" si="1"/>
        <v>4</v>
      </c>
      <c r="AF18" s="43">
        <f t="shared" si="1"/>
        <v>5</v>
      </c>
      <c r="AG18" s="40">
        <f>COUNT(AH2:AJ17)</f>
        <v>1</v>
      </c>
      <c r="AH18" s="41">
        <f t="shared" si="1"/>
        <v>0</v>
      </c>
      <c r="AI18" s="42">
        <f t="shared" si="1"/>
        <v>5</v>
      </c>
      <c r="AJ18" s="43">
        <f t="shared" si="1"/>
        <v>0</v>
      </c>
      <c r="AK18" s="40">
        <f>COUNT(AL2:AN17)</f>
        <v>0</v>
      </c>
      <c r="AL18" s="41">
        <f t="shared" ref="AL18:AN18" si="2">SUM(AL2:AL17)</f>
        <v>0</v>
      </c>
      <c r="AM18" s="42">
        <f t="shared" si="2"/>
        <v>0</v>
      </c>
      <c r="AN18" s="43">
        <f t="shared" si="2"/>
        <v>0</v>
      </c>
      <c r="AO18" s="40">
        <f>COUNT(AP2:AR17)</f>
        <v>1</v>
      </c>
      <c r="AP18" s="41">
        <f t="shared" ref="AP18:AR18" si="3">SUM(AP2:AP17)</f>
        <v>2</v>
      </c>
      <c r="AQ18" s="42">
        <f t="shared" si="3"/>
        <v>0</v>
      </c>
      <c r="AR18" s="43">
        <f t="shared" si="3"/>
        <v>0</v>
      </c>
    </row>
    <row r="20" ht="15.95" customHeight="1" spans="1:40">
      <c r="A20" s="33" t="s">
        <v>103</v>
      </c>
      <c r="B20" s="34" t="s">
        <v>98</v>
      </c>
      <c r="C20" s="34" t="s">
        <v>99</v>
      </c>
      <c r="D20" s="35" t="s">
        <v>100</v>
      </c>
      <c r="E20" s="36" t="s">
        <v>41</v>
      </c>
      <c r="F20" s="34" t="s">
        <v>98</v>
      </c>
      <c r="G20" s="34" t="s">
        <v>99</v>
      </c>
      <c r="H20" s="35" t="s">
        <v>100</v>
      </c>
      <c r="I20" s="33" t="s">
        <v>42</v>
      </c>
      <c r="J20" s="34" t="s">
        <v>98</v>
      </c>
      <c r="K20" s="34" t="s">
        <v>99</v>
      </c>
      <c r="L20" s="35" t="s">
        <v>100</v>
      </c>
      <c r="M20" s="33" t="s">
        <v>104</v>
      </c>
      <c r="N20" s="34" t="s">
        <v>98</v>
      </c>
      <c r="O20" s="34" t="s">
        <v>99</v>
      </c>
      <c r="P20" s="35" t="s">
        <v>100</v>
      </c>
      <c r="Q20" s="33" t="s">
        <v>105</v>
      </c>
      <c r="R20" s="34" t="s">
        <v>98</v>
      </c>
      <c r="S20" s="34" t="s">
        <v>99</v>
      </c>
      <c r="T20" s="35" t="s">
        <v>100</v>
      </c>
      <c r="U20" s="33" t="s">
        <v>45</v>
      </c>
      <c r="V20" s="34" t="s">
        <v>98</v>
      </c>
      <c r="W20" s="34" t="s">
        <v>99</v>
      </c>
      <c r="X20" s="35" t="s">
        <v>100</v>
      </c>
      <c r="Y20" s="33" t="s">
        <v>46</v>
      </c>
      <c r="Z20" s="34" t="s">
        <v>98</v>
      </c>
      <c r="AA20" s="34" t="s">
        <v>99</v>
      </c>
      <c r="AB20" s="35" t="s">
        <v>100</v>
      </c>
      <c r="AC20" s="33" t="s">
        <v>47</v>
      </c>
      <c r="AD20" s="34" t="s">
        <v>98</v>
      </c>
      <c r="AE20" s="34" t="s">
        <v>99</v>
      </c>
      <c r="AF20" s="35" t="s">
        <v>100</v>
      </c>
      <c r="AG20" s="33" t="s">
        <v>48</v>
      </c>
      <c r="AH20" s="34" t="s">
        <v>98</v>
      </c>
      <c r="AI20" s="34" t="s">
        <v>99</v>
      </c>
      <c r="AJ20" s="35" t="s">
        <v>100</v>
      </c>
      <c r="AK20" s="33" t="s">
        <v>49</v>
      </c>
      <c r="AL20" s="34" t="s">
        <v>98</v>
      </c>
      <c r="AM20" s="34" t="s">
        <v>99</v>
      </c>
      <c r="AN20" s="35" t="s">
        <v>100</v>
      </c>
    </row>
    <row r="21" ht="15" customHeight="1" spans="1:40">
      <c r="A21" s="37"/>
      <c r="B21" s="31"/>
      <c r="C21" s="31"/>
      <c r="D21" s="38"/>
      <c r="E21" s="39"/>
      <c r="G21" s="31">
        <v>4</v>
      </c>
      <c r="H21" s="38"/>
      <c r="I21" s="37"/>
      <c r="K21" s="31">
        <v>10</v>
      </c>
      <c r="L21" s="38"/>
      <c r="M21" s="37"/>
      <c r="P21" s="38"/>
      <c r="Q21" s="37"/>
      <c r="R21" s="31"/>
      <c r="S21" s="31"/>
      <c r="T21" s="38"/>
      <c r="U21" s="37"/>
      <c r="V21" s="31">
        <v>2.5</v>
      </c>
      <c r="W21" s="31">
        <v>20</v>
      </c>
      <c r="X21" s="38"/>
      <c r="Y21" s="37"/>
      <c r="Z21" s="31">
        <v>5</v>
      </c>
      <c r="AB21" s="38">
        <v>5</v>
      </c>
      <c r="AC21" s="37"/>
      <c r="AF21" s="38">
        <v>2</v>
      </c>
      <c r="AG21" s="37"/>
      <c r="AJ21" s="38"/>
      <c r="AK21" s="37"/>
      <c r="AL21" s="31"/>
      <c r="AM21" s="31">
        <v>8.2</v>
      </c>
      <c r="AN21" s="38">
        <v>7</v>
      </c>
    </row>
    <row r="22" s="31" customFormat="1" spans="1:40">
      <c r="A22" s="37"/>
      <c r="D22" s="38"/>
      <c r="E22" s="39"/>
      <c r="H22" s="38"/>
      <c r="I22" s="37"/>
      <c r="K22" s="31">
        <v>15</v>
      </c>
      <c r="L22" s="38"/>
      <c r="M22" s="37"/>
      <c r="P22" s="38"/>
      <c r="Q22" s="37"/>
      <c r="T22" s="38"/>
      <c r="U22" s="37"/>
      <c r="V22" s="31"/>
      <c r="W22" s="31">
        <v>2</v>
      </c>
      <c r="X22" s="38"/>
      <c r="Y22" s="37"/>
      <c r="Z22" s="31"/>
      <c r="AB22" s="38">
        <v>8</v>
      </c>
      <c r="AC22" s="37"/>
      <c r="AF22" s="38"/>
      <c r="AG22" s="37"/>
      <c r="AJ22" s="38"/>
      <c r="AK22" s="37"/>
      <c r="AN22" s="38"/>
    </row>
    <row r="23" s="31" customFormat="1" spans="1:40">
      <c r="A23" s="37"/>
      <c r="D23" s="38"/>
      <c r="E23" s="39"/>
      <c r="H23" s="38"/>
      <c r="I23" s="37"/>
      <c r="K23" s="31">
        <v>7</v>
      </c>
      <c r="L23" s="38"/>
      <c r="M23" s="37"/>
      <c r="P23" s="38"/>
      <c r="Q23" s="37"/>
      <c r="T23" s="38"/>
      <c r="U23" s="37"/>
      <c r="X23" s="38"/>
      <c r="Y23" s="37"/>
      <c r="Z23" s="31"/>
      <c r="AB23" s="38">
        <v>5</v>
      </c>
      <c r="AC23" s="37"/>
      <c r="AF23" s="38"/>
      <c r="AG23" s="37"/>
      <c r="AJ23" s="38"/>
      <c r="AK23" s="37"/>
      <c r="AN23" s="38"/>
    </row>
    <row r="24" s="31" customFormat="1" spans="1:40">
      <c r="A24" s="37"/>
      <c r="D24" s="38"/>
      <c r="E24" s="39"/>
      <c r="H24" s="38"/>
      <c r="I24" s="37"/>
      <c r="L24" s="38"/>
      <c r="M24" s="37"/>
      <c r="P24" s="38"/>
      <c r="Q24" s="37"/>
      <c r="T24" s="38"/>
      <c r="U24" s="37"/>
      <c r="X24" s="38"/>
      <c r="Y24" s="37"/>
      <c r="Z24" s="31"/>
      <c r="AB24" s="38"/>
      <c r="AC24" s="37"/>
      <c r="AF24" s="38"/>
      <c r="AG24" s="37"/>
      <c r="AJ24" s="38"/>
      <c r="AK24" s="37"/>
      <c r="AN24" s="38"/>
    </row>
    <row r="25" s="31" customFormat="1" spans="1:40">
      <c r="A25" s="37"/>
      <c r="D25" s="38"/>
      <c r="E25" s="39"/>
      <c r="H25" s="38"/>
      <c r="I25" s="37"/>
      <c r="L25" s="38"/>
      <c r="M25" s="37"/>
      <c r="P25" s="38"/>
      <c r="Q25" s="37"/>
      <c r="T25" s="38"/>
      <c r="U25" s="37"/>
      <c r="X25" s="38"/>
      <c r="Y25" s="37"/>
      <c r="AB25" s="38"/>
      <c r="AC25" s="37"/>
      <c r="AF25" s="38"/>
      <c r="AG25" s="37"/>
      <c r="AJ25" s="38"/>
      <c r="AK25" s="37"/>
      <c r="AN25" s="38"/>
    </row>
    <row r="26" s="31" customFormat="1" spans="1:40">
      <c r="A26" s="37"/>
      <c r="D26" s="38"/>
      <c r="E26" s="39"/>
      <c r="H26" s="38"/>
      <c r="I26" s="37"/>
      <c r="L26" s="38"/>
      <c r="M26" s="37"/>
      <c r="P26" s="38"/>
      <c r="Q26" s="37"/>
      <c r="T26" s="38"/>
      <c r="U26" s="37"/>
      <c r="X26" s="38"/>
      <c r="Y26" s="37"/>
      <c r="AB26" s="38"/>
      <c r="AC26" s="37"/>
      <c r="AF26" s="38"/>
      <c r="AG26" s="37"/>
      <c r="AJ26" s="38"/>
      <c r="AK26" s="37"/>
      <c r="AN26" s="38"/>
    </row>
    <row r="27" s="31" customFormat="1" spans="1:40">
      <c r="A27" s="37"/>
      <c r="D27" s="38"/>
      <c r="E27" s="39"/>
      <c r="H27" s="38"/>
      <c r="I27" s="37"/>
      <c r="L27" s="38"/>
      <c r="M27" s="37"/>
      <c r="P27" s="38"/>
      <c r="Q27" s="37"/>
      <c r="T27" s="38"/>
      <c r="U27" s="37"/>
      <c r="X27" s="38"/>
      <c r="Y27" s="37"/>
      <c r="AB27" s="38"/>
      <c r="AC27" s="37"/>
      <c r="AF27" s="38"/>
      <c r="AG27" s="37"/>
      <c r="AJ27" s="38"/>
      <c r="AK27" s="37"/>
      <c r="AN27" s="38"/>
    </row>
    <row r="28" s="31" customFormat="1" spans="1:40">
      <c r="A28" s="37"/>
      <c r="D28" s="38"/>
      <c r="E28" s="39"/>
      <c r="H28" s="38"/>
      <c r="I28" s="37"/>
      <c r="L28" s="38"/>
      <c r="M28" s="37"/>
      <c r="P28" s="38"/>
      <c r="Q28" s="37"/>
      <c r="T28" s="38"/>
      <c r="U28" s="37"/>
      <c r="X28" s="38"/>
      <c r="Y28" s="37"/>
      <c r="AB28" s="38"/>
      <c r="AC28" s="37"/>
      <c r="AF28" s="38"/>
      <c r="AG28" s="37"/>
      <c r="AJ28" s="38"/>
      <c r="AK28" s="37"/>
      <c r="AN28" s="38"/>
    </row>
    <row r="29" s="31" customFormat="1" ht="14.1" customHeight="1" spans="1:40">
      <c r="A29" s="37"/>
      <c r="D29" s="38"/>
      <c r="E29" s="39"/>
      <c r="H29" s="38"/>
      <c r="I29" s="37"/>
      <c r="L29" s="38"/>
      <c r="M29" s="37"/>
      <c r="P29" s="38"/>
      <c r="Q29" s="37"/>
      <c r="T29" s="38"/>
      <c r="U29" s="37"/>
      <c r="X29" s="38"/>
      <c r="Y29" s="37"/>
      <c r="AB29" s="38"/>
      <c r="AC29" s="37"/>
      <c r="AF29" s="38"/>
      <c r="AG29" s="37"/>
      <c r="AJ29" s="38"/>
      <c r="AK29" s="37"/>
      <c r="AN29" s="38"/>
    </row>
    <row r="30" s="31" customFormat="1" spans="1:40">
      <c r="A30" s="37"/>
      <c r="D30" s="38"/>
      <c r="E30" s="39"/>
      <c r="H30" s="38"/>
      <c r="I30" s="37"/>
      <c r="L30" s="38"/>
      <c r="M30" s="37"/>
      <c r="P30" s="38"/>
      <c r="Q30" s="37"/>
      <c r="T30" s="38"/>
      <c r="U30" s="37"/>
      <c r="X30" s="38"/>
      <c r="Y30" s="37"/>
      <c r="AB30" s="38"/>
      <c r="AC30" s="37"/>
      <c r="AF30" s="38"/>
      <c r="AG30" s="37"/>
      <c r="AJ30" s="38"/>
      <c r="AK30" s="37"/>
      <c r="AN30" s="38"/>
    </row>
    <row r="31" s="31" customFormat="1" spans="1:40">
      <c r="A31" s="37"/>
      <c r="D31" s="38"/>
      <c r="E31" s="39"/>
      <c r="H31" s="38"/>
      <c r="I31" s="37"/>
      <c r="L31" s="38"/>
      <c r="M31" s="37"/>
      <c r="P31" s="38"/>
      <c r="Q31" s="37"/>
      <c r="T31" s="38"/>
      <c r="U31" s="37"/>
      <c r="X31" s="38"/>
      <c r="Y31" s="37"/>
      <c r="AB31" s="38"/>
      <c r="AC31" s="37"/>
      <c r="AF31" s="38"/>
      <c r="AG31" s="37"/>
      <c r="AJ31" s="38"/>
      <c r="AK31" s="37"/>
      <c r="AN31" s="38"/>
    </row>
    <row r="32" s="31" customFormat="1" spans="1:40">
      <c r="A32" s="37"/>
      <c r="D32" s="38"/>
      <c r="E32" s="39"/>
      <c r="H32" s="38"/>
      <c r="I32" s="37"/>
      <c r="L32" s="38"/>
      <c r="M32" s="37"/>
      <c r="P32" s="38"/>
      <c r="Q32" s="37"/>
      <c r="T32" s="38"/>
      <c r="U32" s="37"/>
      <c r="X32" s="38"/>
      <c r="Y32" s="37"/>
      <c r="AB32" s="38"/>
      <c r="AC32" s="37"/>
      <c r="AF32" s="38"/>
      <c r="AG32" s="37"/>
      <c r="AJ32" s="38"/>
      <c r="AK32" s="37"/>
      <c r="AN32" s="38"/>
    </row>
    <row r="33" s="31" customFormat="1" spans="1:40">
      <c r="A33" s="37"/>
      <c r="D33" s="38"/>
      <c r="E33" s="39"/>
      <c r="H33" s="38"/>
      <c r="I33" s="37"/>
      <c r="L33" s="38"/>
      <c r="M33" s="37"/>
      <c r="P33" s="38"/>
      <c r="Q33" s="37"/>
      <c r="T33" s="38"/>
      <c r="U33" s="37"/>
      <c r="X33" s="38"/>
      <c r="Y33" s="37"/>
      <c r="AB33" s="38"/>
      <c r="AC33" s="37"/>
      <c r="AF33" s="38"/>
      <c r="AG33" s="37"/>
      <c r="AJ33" s="38"/>
      <c r="AK33" s="37"/>
      <c r="AN33" s="38"/>
    </row>
    <row r="34" s="31" customFormat="1" spans="1:40">
      <c r="A34" s="37"/>
      <c r="D34" s="38"/>
      <c r="E34" s="39"/>
      <c r="H34" s="38"/>
      <c r="I34" s="37"/>
      <c r="L34" s="38"/>
      <c r="M34" s="37"/>
      <c r="P34" s="38"/>
      <c r="Q34" s="37"/>
      <c r="T34" s="38"/>
      <c r="U34" s="37"/>
      <c r="X34" s="38"/>
      <c r="Y34" s="37"/>
      <c r="AB34" s="38"/>
      <c r="AC34" s="37"/>
      <c r="AF34" s="38"/>
      <c r="AG34" s="37"/>
      <c r="AJ34" s="38"/>
      <c r="AK34" s="37"/>
      <c r="AN34" s="38"/>
    </row>
    <row r="35" s="31" customFormat="1" spans="1:40">
      <c r="A35" s="37"/>
      <c r="D35" s="38"/>
      <c r="E35" s="39"/>
      <c r="H35" s="38"/>
      <c r="I35" s="37"/>
      <c r="L35" s="38"/>
      <c r="M35" s="37"/>
      <c r="P35" s="38"/>
      <c r="Q35" s="37"/>
      <c r="T35" s="38"/>
      <c r="U35" s="37"/>
      <c r="X35" s="38"/>
      <c r="Y35" s="37"/>
      <c r="AB35" s="38"/>
      <c r="AC35" s="37"/>
      <c r="AF35" s="38"/>
      <c r="AG35" s="37"/>
      <c r="AJ35" s="38"/>
      <c r="AK35" s="37"/>
      <c r="AN35" s="38"/>
    </row>
    <row r="36" s="31" customFormat="1" spans="1:40">
      <c r="A36" s="37"/>
      <c r="D36" s="38"/>
      <c r="E36" s="39"/>
      <c r="H36" s="38"/>
      <c r="I36" s="37"/>
      <c r="L36" s="38"/>
      <c r="M36" s="37"/>
      <c r="P36" s="38"/>
      <c r="Q36" s="37"/>
      <c r="T36" s="38"/>
      <c r="U36" s="37"/>
      <c r="X36" s="38"/>
      <c r="Y36" s="37"/>
      <c r="AB36" s="38"/>
      <c r="AC36" s="37"/>
      <c r="AF36" s="38"/>
      <c r="AG36" s="37"/>
      <c r="AJ36" s="38"/>
      <c r="AK36" s="37"/>
      <c r="AN36" s="38"/>
    </row>
    <row r="37" s="31" customFormat="1" spans="1:40">
      <c r="A37" s="40">
        <f>COUNT(B21:D36)</f>
        <v>0</v>
      </c>
      <c r="B37" s="41">
        <f t="shared" ref="B37:H37" si="4">SUM(B21:B36)</f>
        <v>0</v>
      </c>
      <c r="C37" s="42">
        <f t="shared" si="4"/>
        <v>0</v>
      </c>
      <c r="D37" s="43">
        <f t="shared" si="4"/>
        <v>0</v>
      </c>
      <c r="E37" s="40">
        <f>COUNT(F21:H36)</f>
        <v>1</v>
      </c>
      <c r="F37" s="41">
        <f t="shared" si="4"/>
        <v>0</v>
      </c>
      <c r="G37" s="42">
        <f t="shared" si="4"/>
        <v>4</v>
      </c>
      <c r="H37" s="43">
        <f t="shared" si="4"/>
        <v>0</v>
      </c>
      <c r="I37" s="40">
        <f>COUNT(J21:L36)</f>
        <v>3</v>
      </c>
      <c r="J37" s="41">
        <f t="shared" ref="J37:L37" si="5">SUM(J21:J36)</f>
        <v>0</v>
      </c>
      <c r="K37" s="42">
        <f t="shared" si="5"/>
        <v>32</v>
      </c>
      <c r="L37" s="43">
        <f t="shared" si="5"/>
        <v>0</v>
      </c>
      <c r="M37" s="40">
        <f>COUNT(N21:P36)</f>
        <v>0</v>
      </c>
      <c r="N37" s="41">
        <f t="shared" ref="N37:P37" si="6">SUM(N21:N36)</f>
        <v>0</v>
      </c>
      <c r="O37" s="42">
        <f t="shared" si="6"/>
        <v>0</v>
      </c>
      <c r="P37" s="43">
        <f t="shared" si="6"/>
        <v>0</v>
      </c>
      <c r="Q37" s="40">
        <f>COUNT(R21:T36)</f>
        <v>0</v>
      </c>
      <c r="R37" s="41">
        <f t="shared" ref="R37:T37" si="7">SUM(R21:R36)</f>
        <v>0</v>
      </c>
      <c r="S37" s="42">
        <f t="shared" si="7"/>
        <v>0</v>
      </c>
      <c r="T37" s="43">
        <f t="shared" si="7"/>
        <v>0</v>
      </c>
      <c r="U37" s="40">
        <f>COUNT(V21:X36)</f>
        <v>3</v>
      </c>
      <c r="V37" s="41">
        <f t="shared" ref="V37:X37" si="8">SUM(V21:V36)</f>
        <v>2.5</v>
      </c>
      <c r="W37" s="42">
        <f t="shared" si="8"/>
        <v>22</v>
      </c>
      <c r="X37" s="43">
        <f t="shared" si="8"/>
        <v>0</v>
      </c>
      <c r="Y37" s="40">
        <f>COUNT(Z21:AB36)</f>
        <v>4</v>
      </c>
      <c r="Z37" s="41">
        <f t="shared" ref="Z37:AB37" si="9">SUM(Z21:Z36)</f>
        <v>5</v>
      </c>
      <c r="AA37" s="42">
        <f t="shared" si="9"/>
        <v>0</v>
      </c>
      <c r="AB37" s="43">
        <f t="shared" si="9"/>
        <v>18</v>
      </c>
      <c r="AC37" s="40">
        <f>COUNT(AD21:AF36)</f>
        <v>1</v>
      </c>
      <c r="AD37" s="41">
        <f t="shared" ref="AD37:AF37" si="10">SUM(AD21:AD36)</f>
        <v>0</v>
      </c>
      <c r="AE37" s="42">
        <f t="shared" si="10"/>
        <v>0</v>
      </c>
      <c r="AF37" s="43">
        <f t="shared" si="10"/>
        <v>2</v>
      </c>
      <c r="AG37" s="40">
        <f>COUNT(AH21:AJ36)</f>
        <v>0</v>
      </c>
      <c r="AH37" s="41">
        <f t="shared" ref="AH37:AJ37" si="11">SUM(AH21:AH36)</f>
        <v>0</v>
      </c>
      <c r="AI37" s="42">
        <f t="shared" si="11"/>
        <v>0</v>
      </c>
      <c r="AJ37" s="43">
        <f t="shared" si="11"/>
        <v>0</v>
      </c>
      <c r="AK37" s="40">
        <f>COUNT(AL21:AN36)</f>
        <v>2</v>
      </c>
      <c r="AL37" s="41">
        <f t="shared" ref="AL37:AN37" si="12">SUM(AL21:AL36)</f>
        <v>0</v>
      </c>
      <c r="AM37" s="42">
        <f t="shared" si="12"/>
        <v>8.2</v>
      </c>
      <c r="AN37" s="43">
        <f t="shared" si="12"/>
        <v>7</v>
      </c>
    </row>
    <row r="41" spans="2:2">
      <c r="B41" s="31">
        <f>COUNT(B2:D13,F2:H13,J2:L13,N2:P13,R2:T14,V2:X12,Z2:AB12,AD2:AF12,AH2:AJ12,B21:D30,F21:H30,J21:L31,N21:P30,R21:T28,V21:X26,Z21:AB27,AD21:AF27,AH21:AJ28,AL2:AN10,AL21:AN28,AP2:AR9)</f>
        <v>31</v>
      </c>
    </row>
  </sheetData>
  <mergeCells count="21">
    <mergeCell ref="A1:A17"/>
    <mergeCell ref="A20:A36"/>
    <mergeCell ref="E1:E17"/>
    <mergeCell ref="E20:E36"/>
    <mergeCell ref="I1:I17"/>
    <mergeCell ref="I20:I36"/>
    <mergeCell ref="M1:M17"/>
    <mergeCell ref="M20:M36"/>
    <mergeCell ref="Q1:Q17"/>
    <mergeCell ref="Q20:Q36"/>
    <mergeCell ref="U1:U17"/>
    <mergeCell ref="U20:U36"/>
    <mergeCell ref="Y1:Y17"/>
    <mergeCell ref="Y20:Y36"/>
    <mergeCell ref="AC1:AC17"/>
    <mergeCell ref="AC20:AC36"/>
    <mergeCell ref="AG1:AG17"/>
    <mergeCell ref="AG20:AG36"/>
    <mergeCell ref="AK1:AK17"/>
    <mergeCell ref="AK20:AK36"/>
    <mergeCell ref="AO1:AO17"/>
  </mergeCells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25"/>
  <sheetViews>
    <sheetView workbookViewId="0">
      <selection activeCell="I19" sqref="I19:P19"/>
    </sheetView>
  </sheetViews>
  <sheetFormatPr defaultColWidth="9" defaultRowHeight="13.5"/>
  <cols>
    <col min="2" max="2" width="5.5" customWidth="1"/>
    <col min="3" max="6" width="9" customWidth="1"/>
    <col min="7" max="7" width="37.5" customWidth="1"/>
    <col min="8" max="8" width="4.75" customWidth="1"/>
    <col min="16" max="16" width="31.625" customWidth="1"/>
  </cols>
  <sheetData>
    <row r="1" ht="20.25" spans="1:16">
      <c r="A1" s="17">
        <v>7.4</v>
      </c>
      <c r="B1" s="18" t="s">
        <v>106</v>
      </c>
      <c r="C1" s="18"/>
      <c r="D1" s="18"/>
      <c r="E1" s="18"/>
      <c r="F1" s="18"/>
      <c r="G1" s="18"/>
      <c r="H1" s="18" t="s">
        <v>107</v>
      </c>
      <c r="I1" s="18"/>
      <c r="J1" s="18"/>
      <c r="K1" s="18"/>
      <c r="L1" s="18"/>
      <c r="M1" s="18"/>
      <c r="N1" s="18"/>
      <c r="O1" s="18"/>
      <c r="P1" s="18"/>
    </row>
    <row r="2" spans="1:16">
      <c r="A2" s="17"/>
      <c r="B2" s="19" t="s">
        <v>108</v>
      </c>
      <c r="C2" s="20" t="s">
        <v>109</v>
      </c>
      <c r="D2" s="20"/>
      <c r="E2" s="20"/>
      <c r="F2" s="20"/>
      <c r="G2" s="20"/>
      <c r="H2" s="19" t="s">
        <v>108</v>
      </c>
      <c r="I2" s="20" t="s">
        <v>109</v>
      </c>
      <c r="J2" s="20"/>
      <c r="K2" s="20"/>
      <c r="L2" s="20"/>
      <c r="M2" s="20"/>
      <c r="N2" s="20"/>
      <c r="O2" s="20"/>
      <c r="P2" s="20"/>
    </row>
    <row r="3" spans="1:16">
      <c r="A3" s="19" t="s">
        <v>30</v>
      </c>
      <c r="B3" s="20"/>
      <c r="C3" s="21"/>
      <c r="D3" s="21"/>
      <c r="E3" s="21"/>
      <c r="F3" s="21"/>
      <c r="G3" s="21"/>
      <c r="H3" s="20"/>
      <c r="I3" s="27"/>
      <c r="J3" s="27"/>
      <c r="K3" s="27"/>
      <c r="L3" s="27"/>
      <c r="M3" s="27"/>
      <c r="N3" s="27"/>
      <c r="O3" s="27"/>
      <c r="P3" s="27"/>
    </row>
    <row r="4" spans="1:16">
      <c r="A4" s="19" t="s">
        <v>31</v>
      </c>
      <c r="B4" s="20">
        <v>10</v>
      </c>
      <c r="C4" s="21" t="s">
        <v>110</v>
      </c>
      <c r="D4" s="21"/>
      <c r="E4" s="21"/>
      <c r="F4" s="21"/>
      <c r="G4" s="21"/>
      <c r="H4" s="20"/>
      <c r="I4" s="28"/>
      <c r="J4" s="27"/>
      <c r="K4" s="27"/>
      <c r="L4" s="27"/>
      <c r="M4" s="27"/>
      <c r="N4" s="27"/>
      <c r="O4" s="27"/>
      <c r="P4" s="27"/>
    </row>
    <row r="5" ht="15.95" customHeight="1" spans="1:16">
      <c r="A5" s="19" t="s">
        <v>32</v>
      </c>
      <c r="B5" s="20"/>
      <c r="C5" s="22"/>
      <c r="D5" s="22"/>
      <c r="E5" s="22"/>
      <c r="F5" s="22"/>
      <c r="G5" s="22"/>
      <c r="H5" s="20"/>
      <c r="I5" s="27"/>
      <c r="J5" s="27"/>
      <c r="K5" s="27"/>
      <c r="L5" s="27"/>
      <c r="M5" s="27"/>
      <c r="N5" s="27"/>
      <c r="O5" s="27"/>
      <c r="P5" s="27"/>
    </row>
    <row r="6" ht="17.1" customHeight="1" spans="1:16">
      <c r="A6" s="19" t="s">
        <v>33</v>
      </c>
      <c r="B6" s="20">
        <v>6</v>
      </c>
      <c r="C6" s="21" t="s">
        <v>111</v>
      </c>
      <c r="D6" s="21"/>
      <c r="E6" s="21"/>
      <c r="F6" s="21"/>
      <c r="G6" s="21"/>
      <c r="H6" s="20"/>
      <c r="I6" s="29"/>
      <c r="J6" s="29"/>
      <c r="K6" s="29"/>
      <c r="L6" s="29"/>
      <c r="M6" s="29"/>
      <c r="N6" s="29"/>
      <c r="O6" s="29"/>
      <c r="P6" s="29"/>
    </row>
    <row r="7" spans="1:16">
      <c r="A7" s="19" t="s">
        <v>34</v>
      </c>
      <c r="B7" s="20"/>
      <c r="C7" s="21"/>
      <c r="D7" s="21"/>
      <c r="E7" s="21"/>
      <c r="F7" s="21"/>
      <c r="G7" s="21"/>
      <c r="H7" s="20"/>
      <c r="I7" s="27"/>
      <c r="J7" s="27"/>
      <c r="K7" s="27"/>
      <c r="L7" s="27"/>
      <c r="M7" s="27"/>
      <c r="N7" s="27"/>
      <c r="O7" s="27"/>
      <c r="P7" s="27"/>
    </row>
    <row r="8" spans="1:16">
      <c r="A8" s="19" t="s">
        <v>35</v>
      </c>
      <c r="B8" s="20"/>
      <c r="C8" s="21"/>
      <c r="D8" s="21"/>
      <c r="E8" s="21"/>
      <c r="F8" s="21"/>
      <c r="G8" s="21"/>
      <c r="H8" s="20"/>
      <c r="I8" s="28"/>
      <c r="J8" s="27"/>
      <c r="K8" s="27"/>
      <c r="L8" s="27"/>
      <c r="M8" s="27"/>
      <c r="N8" s="27"/>
      <c r="O8" s="27"/>
      <c r="P8" s="27"/>
    </row>
    <row r="9" ht="15" customHeight="1" spans="1:16">
      <c r="A9" s="19" t="s">
        <v>36</v>
      </c>
      <c r="B9" s="20">
        <v>1</v>
      </c>
      <c r="C9" s="22" t="s">
        <v>112</v>
      </c>
      <c r="D9" s="22"/>
      <c r="E9" s="22"/>
      <c r="F9" s="22"/>
      <c r="G9" s="22"/>
      <c r="H9" s="20"/>
      <c r="I9" s="27"/>
      <c r="J9" s="27"/>
      <c r="K9" s="27"/>
      <c r="L9" s="27"/>
      <c r="M9" s="27"/>
      <c r="N9" s="27"/>
      <c r="O9" s="27"/>
      <c r="P9" s="27"/>
    </row>
    <row r="10" ht="15" customHeight="1" spans="1:16">
      <c r="A10" s="19" t="s">
        <v>37</v>
      </c>
      <c r="B10" s="20"/>
      <c r="C10" s="21"/>
      <c r="D10" s="21"/>
      <c r="E10" s="21"/>
      <c r="F10" s="21"/>
      <c r="G10" s="21"/>
      <c r="H10" s="20">
        <v>24</v>
      </c>
      <c r="I10" s="29" t="s">
        <v>113</v>
      </c>
      <c r="J10" s="29"/>
      <c r="K10" s="29"/>
      <c r="L10" s="29"/>
      <c r="M10" s="29"/>
      <c r="N10" s="29"/>
      <c r="O10" s="29"/>
      <c r="P10" s="29"/>
    </row>
    <row r="11" ht="27.95" customHeight="1" spans="1:16">
      <c r="A11" s="19" t="s">
        <v>38</v>
      </c>
      <c r="B11" s="20"/>
      <c r="C11" s="22"/>
      <c r="D11" s="22"/>
      <c r="E11" s="22"/>
      <c r="F11" s="22"/>
      <c r="G11" s="22"/>
      <c r="H11" s="20"/>
      <c r="I11" s="27"/>
      <c r="J11" s="27"/>
      <c r="K11" s="27"/>
      <c r="L11" s="27"/>
      <c r="M11" s="27"/>
      <c r="N11" s="27"/>
      <c r="O11" s="27"/>
      <c r="P11" s="27"/>
    </row>
    <row r="12" spans="1:16">
      <c r="A12" s="19" t="s">
        <v>39</v>
      </c>
      <c r="B12" s="20"/>
      <c r="C12" s="21"/>
      <c r="D12" s="21"/>
      <c r="E12" s="21"/>
      <c r="F12" s="21"/>
      <c r="G12" s="21"/>
      <c r="H12" s="20">
        <v>23</v>
      </c>
      <c r="I12" s="27" t="s">
        <v>114</v>
      </c>
      <c r="J12" s="27"/>
      <c r="K12" s="27"/>
      <c r="L12" s="27"/>
      <c r="M12" s="27"/>
      <c r="N12" s="27"/>
      <c r="O12" s="27"/>
      <c r="P12" s="27"/>
    </row>
    <row r="13" ht="14.1" customHeight="1" spans="1:16">
      <c r="A13" s="19" t="s">
        <v>40</v>
      </c>
      <c r="B13" s="20"/>
      <c r="C13" s="21"/>
      <c r="D13" s="21"/>
      <c r="E13" s="21"/>
      <c r="F13" s="21"/>
      <c r="G13" s="21"/>
      <c r="H13" s="20"/>
      <c r="I13" s="29"/>
      <c r="J13" s="29"/>
      <c r="K13" s="29"/>
      <c r="L13" s="29"/>
      <c r="M13" s="29"/>
      <c r="N13" s="29"/>
      <c r="O13" s="29"/>
      <c r="P13" s="29"/>
    </row>
    <row r="14" spans="1:16">
      <c r="A14" s="19" t="s">
        <v>41</v>
      </c>
      <c r="B14" s="20"/>
      <c r="C14" s="21"/>
      <c r="D14" s="21"/>
      <c r="E14" s="21"/>
      <c r="F14" s="21"/>
      <c r="G14" s="21"/>
      <c r="H14" s="20"/>
      <c r="I14" s="27"/>
      <c r="J14" s="27"/>
      <c r="K14" s="27"/>
      <c r="L14" s="27"/>
      <c r="M14" s="27"/>
      <c r="N14" s="27"/>
      <c r="O14" s="27"/>
      <c r="P14" s="27"/>
    </row>
    <row r="15" spans="1:16">
      <c r="A15" s="19" t="s">
        <v>42</v>
      </c>
      <c r="B15" s="20"/>
      <c r="C15" s="21"/>
      <c r="D15" s="21"/>
      <c r="E15" s="21"/>
      <c r="F15" s="21"/>
      <c r="G15" s="21"/>
      <c r="H15" s="20"/>
      <c r="I15" s="27"/>
      <c r="J15" s="27"/>
      <c r="K15" s="27"/>
      <c r="L15" s="27"/>
      <c r="M15" s="27"/>
      <c r="N15" s="27"/>
      <c r="O15" s="27"/>
      <c r="P15" s="27"/>
    </row>
    <row r="16" ht="14.1" customHeight="1" spans="1:16">
      <c r="A16" s="19" t="s">
        <v>43</v>
      </c>
      <c r="B16" s="20"/>
      <c r="C16" s="21"/>
      <c r="D16" s="21"/>
      <c r="E16" s="21"/>
      <c r="F16" s="21"/>
      <c r="G16" s="21"/>
      <c r="H16" s="20"/>
      <c r="I16" s="30"/>
      <c r="J16" s="29"/>
      <c r="K16" s="29"/>
      <c r="L16" s="29"/>
      <c r="M16" s="29"/>
      <c r="N16" s="29"/>
      <c r="O16" s="29"/>
      <c r="P16" s="29"/>
    </row>
    <row r="17" spans="1:16">
      <c r="A17" s="19" t="s">
        <v>44</v>
      </c>
      <c r="B17" s="20">
        <v>20</v>
      </c>
      <c r="C17" s="21" t="s">
        <v>115</v>
      </c>
      <c r="D17" s="21"/>
      <c r="E17" s="21"/>
      <c r="F17" s="21"/>
      <c r="G17" s="21"/>
      <c r="H17" s="20"/>
      <c r="I17" s="27"/>
      <c r="J17" s="27"/>
      <c r="K17" s="27"/>
      <c r="L17" s="27"/>
      <c r="M17" s="27"/>
      <c r="N17" s="27"/>
      <c r="O17" s="27"/>
      <c r="P17" s="27"/>
    </row>
    <row r="18" spans="1:16">
      <c r="A18" s="19" t="s">
        <v>45</v>
      </c>
      <c r="B18" s="20">
        <v>20</v>
      </c>
      <c r="C18" s="21" t="s">
        <v>116</v>
      </c>
      <c r="D18" s="21"/>
      <c r="E18" s="21"/>
      <c r="F18" s="21"/>
      <c r="G18" s="21"/>
      <c r="H18" s="20"/>
      <c r="I18" s="27"/>
      <c r="J18" s="27"/>
      <c r="K18" s="27"/>
      <c r="L18" s="27"/>
      <c r="M18" s="27"/>
      <c r="N18" s="27"/>
      <c r="O18" s="27"/>
      <c r="P18" s="27"/>
    </row>
    <row r="19" spans="1:16">
      <c r="A19" s="19" t="s">
        <v>46</v>
      </c>
      <c r="B19" s="20"/>
      <c r="C19" s="21"/>
      <c r="D19" s="21"/>
      <c r="E19" s="21"/>
      <c r="F19" s="21"/>
      <c r="G19" s="21"/>
      <c r="H19" s="20"/>
      <c r="I19" s="27"/>
      <c r="J19" s="27"/>
      <c r="K19" s="27"/>
      <c r="L19" s="27"/>
      <c r="M19" s="27"/>
      <c r="N19" s="27"/>
      <c r="O19" s="27"/>
      <c r="P19" s="27"/>
    </row>
    <row r="20" spans="1:16">
      <c r="A20" s="19" t="s">
        <v>47</v>
      </c>
      <c r="B20" s="20">
        <v>5</v>
      </c>
      <c r="C20" s="21" t="s">
        <v>117</v>
      </c>
      <c r="D20" s="21"/>
      <c r="E20" s="21"/>
      <c r="F20" s="21"/>
      <c r="G20" s="21"/>
      <c r="H20" s="20"/>
      <c r="I20" s="27"/>
      <c r="J20" s="27"/>
      <c r="K20" s="27"/>
      <c r="L20" s="27"/>
      <c r="M20" s="27"/>
      <c r="N20" s="27"/>
      <c r="O20" s="27"/>
      <c r="P20" s="27"/>
    </row>
    <row r="21" spans="1:16">
      <c r="A21" s="19" t="s">
        <v>48</v>
      </c>
      <c r="B21" s="20"/>
      <c r="C21" s="21"/>
      <c r="D21" s="21"/>
      <c r="E21" s="21"/>
      <c r="F21" s="21"/>
      <c r="G21" s="21"/>
      <c r="H21" s="20"/>
      <c r="I21" s="27"/>
      <c r="J21" s="27"/>
      <c r="K21" s="27"/>
      <c r="L21" s="27"/>
      <c r="M21" s="27"/>
      <c r="N21" s="27"/>
      <c r="O21" s="27"/>
      <c r="P21" s="27"/>
    </row>
    <row r="22" spans="1:16">
      <c r="A22" s="19" t="s">
        <v>49</v>
      </c>
      <c r="B22" s="20"/>
      <c r="C22" s="21"/>
      <c r="D22" s="21"/>
      <c r="E22" s="21"/>
      <c r="F22" s="21"/>
      <c r="G22" s="21"/>
      <c r="H22" s="20"/>
      <c r="I22" s="27"/>
      <c r="J22" s="27"/>
      <c r="K22" s="27"/>
      <c r="L22" s="27"/>
      <c r="M22" s="27"/>
      <c r="N22" s="27"/>
      <c r="O22" s="27"/>
      <c r="P22" s="27"/>
    </row>
    <row r="23" spans="1:16">
      <c r="A23" s="19" t="s">
        <v>50</v>
      </c>
      <c r="B23" s="20"/>
      <c r="C23" s="21"/>
      <c r="D23" s="21"/>
      <c r="E23" s="21"/>
      <c r="F23" s="21"/>
      <c r="G23" s="21"/>
      <c r="H23" s="20"/>
      <c r="I23" s="27"/>
      <c r="J23" s="27"/>
      <c r="K23" s="27"/>
      <c r="L23" s="27"/>
      <c r="M23" s="27"/>
      <c r="N23" s="27"/>
      <c r="O23" s="27"/>
      <c r="P23" s="27"/>
    </row>
    <row r="24" spans="1:16">
      <c r="A24" s="19" t="s">
        <v>118</v>
      </c>
      <c r="B24" s="23">
        <f>SUM(B3:B23)</f>
        <v>62</v>
      </c>
      <c r="C24" s="20"/>
      <c r="D24" s="20"/>
      <c r="E24" s="20"/>
      <c r="F24" s="20"/>
      <c r="G24" s="20"/>
      <c r="H24" s="24">
        <f>SUM(H3:H23)</f>
        <v>47</v>
      </c>
      <c r="I24" s="20"/>
      <c r="J24" s="20"/>
      <c r="K24" s="20"/>
      <c r="L24" s="20"/>
      <c r="M24" s="20"/>
      <c r="N24" s="20"/>
      <c r="O24" s="20"/>
      <c r="P24" s="20"/>
    </row>
    <row r="25" ht="21.95" customHeight="1" spans="1:8">
      <c r="A25" s="25" t="s">
        <v>51</v>
      </c>
      <c r="B25" s="26">
        <f>B24+H24</f>
        <v>109</v>
      </c>
      <c r="H25" s="25"/>
    </row>
  </sheetData>
  <mergeCells count="49">
    <mergeCell ref="B1:G1"/>
    <mergeCell ref="H1:P1"/>
    <mergeCell ref="C2:G2"/>
    <mergeCell ref="I2:P2"/>
    <mergeCell ref="C3:G3"/>
    <mergeCell ref="I3:P3"/>
    <mergeCell ref="C4:G4"/>
    <mergeCell ref="I4:P4"/>
    <mergeCell ref="C5:G5"/>
    <mergeCell ref="I5:P5"/>
    <mergeCell ref="C6:G6"/>
    <mergeCell ref="I6:P6"/>
    <mergeCell ref="C7:G7"/>
    <mergeCell ref="I7:P7"/>
    <mergeCell ref="C8:G8"/>
    <mergeCell ref="I8:P8"/>
    <mergeCell ref="C9:G9"/>
    <mergeCell ref="I9:P9"/>
    <mergeCell ref="C10:G10"/>
    <mergeCell ref="I10:P10"/>
    <mergeCell ref="C11:G11"/>
    <mergeCell ref="I11:P11"/>
    <mergeCell ref="C12:G12"/>
    <mergeCell ref="I12:P12"/>
    <mergeCell ref="C13:G13"/>
    <mergeCell ref="I13:P13"/>
    <mergeCell ref="C14:G14"/>
    <mergeCell ref="I14:P14"/>
    <mergeCell ref="C15:G15"/>
    <mergeCell ref="I15:P15"/>
    <mergeCell ref="C16:G16"/>
    <mergeCell ref="I16:P16"/>
    <mergeCell ref="C17:G17"/>
    <mergeCell ref="I17:P17"/>
    <mergeCell ref="C18:G18"/>
    <mergeCell ref="I18:P18"/>
    <mergeCell ref="C19:G19"/>
    <mergeCell ref="I19:P19"/>
    <mergeCell ref="C20:G20"/>
    <mergeCell ref="I20:P20"/>
    <mergeCell ref="C21:G21"/>
    <mergeCell ref="I21:P21"/>
    <mergeCell ref="C22:G22"/>
    <mergeCell ref="I22:P22"/>
    <mergeCell ref="C23:G23"/>
    <mergeCell ref="I23:P23"/>
    <mergeCell ref="C24:G24"/>
    <mergeCell ref="I24:P24"/>
    <mergeCell ref="A1:A2"/>
  </mergeCells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J11" sqref="J11"/>
    </sheetView>
  </sheetViews>
  <sheetFormatPr defaultColWidth="9" defaultRowHeight="13.5"/>
  <cols>
    <col min="1" max="1" width="2.625" customWidth="1"/>
    <col min="2" max="2" width="4.875" customWidth="1"/>
    <col min="3" max="3" width="5.375" customWidth="1"/>
    <col min="4" max="4" width="4.75" customWidth="1"/>
    <col min="7" max="8" width="3" customWidth="1"/>
    <col min="9" max="10" width="8.125" customWidth="1"/>
    <col min="11" max="11" width="8.875" customWidth="1"/>
    <col min="12" max="12" width="2.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</row>
    <row r="3" spans="1:12">
      <c r="A3" s="1"/>
      <c r="B3" s="2"/>
      <c r="C3" s="3" t="s">
        <v>119</v>
      </c>
      <c r="D3" s="3"/>
      <c r="E3" s="3"/>
      <c r="F3" s="3"/>
      <c r="G3" s="3"/>
      <c r="H3" s="3"/>
      <c r="I3" s="3"/>
      <c r="J3" s="3"/>
      <c r="K3" s="2"/>
      <c r="L3" s="1"/>
    </row>
    <row r="4" spans="1:12">
      <c r="A4" s="1"/>
      <c r="B4" s="2"/>
      <c r="C4" s="3"/>
      <c r="D4" s="3"/>
      <c r="E4" s="3"/>
      <c r="F4" s="3"/>
      <c r="G4" s="3"/>
      <c r="H4" s="3"/>
      <c r="I4" s="3"/>
      <c r="J4" s="3"/>
      <c r="K4" s="2"/>
      <c r="L4" s="1"/>
    </row>
    <row r="5" spans="1:12">
      <c r="A5" s="1"/>
      <c r="B5" s="2"/>
      <c r="C5" s="4">
        <f ca="1">TODAY()</f>
        <v>44026</v>
      </c>
      <c r="D5" s="4"/>
      <c r="E5" s="4"/>
      <c r="F5" s="4"/>
      <c r="G5" s="4"/>
      <c r="H5" s="4"/>
      <c r="I5" s="4"/>
      <c r="J5" s="4"/>
      <c r="K5" s="2"/>
      <c r="L5" s="1"/>
    </row>
    <row r="6" ht="18.75" spans="1:12">
      <c r="A6" s="1"/>
      <c r="B6" s="2"/>
      <c r="C6" s="2"/>
      <c r="D6" s="2"/>
      <c r="E6" s="5" t="s">
        <v>120</v>
      </c>
      <c r="F6" s="5"/>
      <c r="G6" s="2"/>
      <c r="H6" s="6"/>
      <c r="I6" s="15" t="s">
        <v>121</v>
      </c>
      <c r="J6" s="15"/>
      <c r="K6" s="2"/>
      <c r="L6" s="1"/>
    </row>
    <row r="7" ht="19.5" spans="1:12">
      <c r="A7" s="1"/>
      <c r="B7" s="2"/>
      <c r="C7" s="7"/>
      <c r="D7" s="7"/>
      <c r="E7" s="8"/>
      <c r="F7" s="8"/>
      <c r="G7" s="7"/>
      <c r="H7" s="9"/>
      <c r="I7" s="16"/>
      <c r="J7" s="16"/>
      <c r="K7" s="2"/>
      <c r="L7" s="1"/>
    </row>
    <row r="8" ht="15" customHeight="1" spans="1:12">
      <c r="A8" s="1"/>
      <c r="B8" s="2"/>
      <c r="C8" s="10"/>
      <c r="D8" s="10"/>
      <c r="E8" s="10"/>
      <c r="F8" s="10"/>
      <c r="G8" s="10"/>
      <c r="H8" s="11"/>
      <c r="I8" s="10"/>
      <c r="J8" s="10"/>
      <c r="K8" s="2"/>
      <c r="L8" s="1"/>
    </row>
    <row r="9" ht="19" customHeight="1" spans="1:12">
      <c r="A9" s="1"/>
      <c r="B9" s="12"/>
      <c r="C9" s="13" t="s">
        <v>122</v>
      </c>
      <c r="D9" s="2"/>
      <c r="E9" s="2"/>
      <c r="F9" s="2"/>
      <c r="G9" s="2"/>
      <c r="H9" s="6"/>
      <c r="I9" s="2"/>
      <c r="J9" s="2"/>
      <c r="K9" s="12"/>
      <c r="L9" s="1"/>
    </row>
    <row r="10" ht="19" customHeight="1" spans="1:12">
      <c r="A10" s="1"/>
      <c r="B10" s="12"/>
      <c r="C10" s="14"/>
      <c r="D10" s="2"/>
      <c r="E10" s="2"/>
      <c r="F10" s="2"/>
      <c r="G10" s="2"/>
      <c r="H10" s="6"/>
      <c r="I10" s="2"/>
      <c r="J10" s="2"/>
      <c r="K10" s="12"/>
      <c r="L10" s="1"/>
    </row>
    <row r="11" ht="19" customHeight="1" spans="1:12">
      <c r="A11" s="1"/>
      <c r="B11" s="12"/>
      <c r="C11" s="14"/>
      <c r="D11" s="2"/>
      <c r="E11" s="2"/>
      <c r="F11" s="2"/>
      <c r="G11" s="2"/>
      <c r="H11" s="6"/>
      <c r="I11" s="2"/>
      <c r="J11" s="2"/>
      <c r="K11" s="12"/>
      <c r="L11" s="1"/>
    </row>
    <row r="12" ht="19" customHeight="1" spans="1:12">
      <c r="A12" s="1"/>
      <c r="B12" s="12"/>
      <c r="C12" s="14"/>
      <c r="D12" s="2"/>
      <c r="E12" s="2"/>
      <c r="F12" s="2"/>
      <c r="G12" s="2"/>
      <c r="H12" s="6"/>
      <c r="I12" s="2"/>
      <c r="J12" s="2"/>
      <c r="K12" s="12"/>
      <c r="L12" s="1"/>
    </row>
    <row r="13" ht="19" customHeight="1" spans="1:12">
      <c r="A13" s="1"/>
      <c r="B13" s="12"/>
      <c r="C13" s="14"/>
      <c r="D13" s="2"/>
      <c r="E13" s="2"/>
      <c r="F13" s="2"/>
      <c r="G13" s="2"/>
      <c r="H13" s="6"/>
      <c r="I13" s="2"/>
      <c r="J13" s="2"/>
      <c r="K13" s="12"/>
      <c r="L13" s="1"/>
    </row>
    <row r="14" ht="19" customHeight="1" spans="1:12">
      <c r="A14" s="1"/>
      <c r="B14" s="12"/>
      <c r="C14" s="2"/>
      <c r="D14" s="2"/>
      <c r="E14" s="2"/>
      <c r="F14" s="2"/>
      <c r="G14" s="2"/>
      <c r="H14" s="6"/>
      <c r="I14" s="2"/>
      <c r="J14" s="2"/>
      <c r="K14" s="2"/>
      <c r="L14" s="1"/>
    </row>
    <row r="15" ht="19" customHeight="1" spans="1:12">
      <c r="A15" s="1"/>
      <c r="B15" s="12"/>
      <c r="C15" s="2"/>
      <c r="D15" s="2"/>
      <c r="E15" s="2"/>
      <c r="F15" s="2"/>
      <c r="G15" s="2"/>
      <c r="H15" s="6"/>
      <c r="I15" s="2"/>
      <c r="J15" s="2"/>
      <c r="K15" s="2"/>
      <c r="L15" s="1"/>
    </row>
    <row r="16" ht="19" customHeight="1" spans="1:12">
      <c r="A16" s="1"/>
      <c r="B16" s="12"/>
      <c r="C16" s="13" t="s">
        <v>123</v>
      </c>
      <c r="D16" s="2"/>
      <c r="E16" s="2"/>
      <c r="F16" s="2"/>
      <c r="G16" s="2"/>
      <c r="H16" s="6"/>
      <c r="I16" s="2"/>
      <c r="J16" s="2"/>
      <c r="K16" s="12"/>
      <c r="L16" s="1"/>
    </row>
    <row r="17" ht="19" customHeight="1" spans="1:12">
      <c r="A17" s="1"/>
      <c r="B17" s="12"/>
      <c r="C17" s="14"/>
      <c r="D17" s="2"/>
      <c r="E17" s="2"/>
      <c r="F17" s="2"/>
      <c r="G17" s="2"/>
      <c r="H17" s="6"/>
      <c r="I17" s="2"/>
      <c r="J17" s="2"/>
      <c r="K17" s="12"/>
      <c r="L17" s="1"/>
    </row>
    <row r="18" ht="19" customHeight="1" spans="1:12">
      <c r="A18" s="1"/>
      <c r="B18" s="12"/>
      <c r="C18" s="14"/>
      <c r="D18" s="2"/>
      <c r="E18" s="2"/>
      <c r="F18" s="2"/>
      <c r="G18" s="2"/>
      <c r="H18" s="6"/>
      <c r="I18" s="2"/>
      <c r="J18" s="2"/>
      <c r="K18" s="12"/>
      <c r="L18" s="1"/>
    </row>
    <row r="19" ht="19" customHeight="1" spans="1:12">
      <c r="A19" s="1"/>
      <c r="B19" s="12"/>
      <c r="C19" s="14"/>
      <c r="D19" s="2"/>
      <c r="E19" s="2"/>
      <c r="F19" s="2"/>
      <c r="G19" s="2"/>
      <c r="H19" s="6"/>
      <c r="I19" s="2"/>
      <c r="J19" s="2"/>
      <c r="K19" s="12"/>
      <c r="L19" s="1"/>
    </row>
    <row r="20" ht="19" customHeight="1" spans="1:12">
      <c r="A20" s="1"/>
      <c r="B20" s="12"/>
      <c r="C20" s="14"/>
      <c r="D20" s="2"/>
      <c r="E20" s="2"/>
      <c r="F20" s="2"/>
      <c r="G20" s="2"/>
      <c r="H20" s="6"/>
      <c r="I20" s="2"/>
      <c r="J20" s="2"/>
      <c r="K20" s="12"/>
      <c r="L20" s="1"/>
    </row>
    <row r="21" spans="1:12">
      <c r="A21" s="1"/>
      <c r="B21" s="12"/>
      <c r="D21" s="2"/>
      <c r="E21" s="2"/>
      <c r="F21" s="2"/>
      <c r="G21" s="2"/>
      <c r="H21" s="6"/>
      <c r="I21" s="2"/>
      <c r="J21" s="2"/>
      <c r="K21" s="12"/>
      <c r="L21" s="1"/>
    </row>
    <row r="22" ht="19" customHeight="1" spans="1:12">
      <c r="A22" s="1"/>
      <c r="B22" s="12"/>
      <c r="C22" s="13" t="s">
        <v>124</v>
      </c>
      <c r="D22" s="2"/>
      <c r="E22" s="2"/>
      <c r="F22" s="2"/>
      <c r="G22" s="2"/>
      <c r="H22" s="6"/>
      <c r="I22" s="2"/>
      <c r="J22" s="2"/>
      <c r="K22" s="12"/>
      <c r="L22" s="1"/>
    </row>
    <row r="23" ht="19" customHeight="1" spans="1:12">
      <c r="A23" s="1"/>
      <c r="B23" s="12"/>
      <c r="C23" s="14"/>
      <c r="D23" s="2"/>
      <c r="E23" s="2"/>
      <c r="F23" s="2"/>
      <c r="G23" s="2"/>
      <c r="H23" s="6"/>
      <c r="I23" s="2"/>
      <c r="J23" s="2"/>
      <c r="K23" s="12"/>
      <c r="L23" s="1"/>
    </row>
    <row r="24" ht="19" customHeight="1" spans="1:12">
      <c r="A24" s="1"/>
      <c r="B24" s="12"/>
      <c r="C24" s="14"/>
      <c r="D24" s="2"/>
      <c r="E24" s="2"/>
      <c r="F24" s="2"/>
      <c r="G24" s="2"/>
      <c r="H24" s="6"/>
      <c r="I24" s="2"/>
      <c r="J24" s="2"/>
      <c r="K24" s="12"/>
      <c r="L24" s="1"/>
    </row>
    <row r="25" ht="19" customHeight="1" spans="1:12">
      <c r="A25" s="1"/>
      <c r="B25" s="12"/>
      <c r="C25" s="14"/>
      <c r="D25" s="2"/>
      <c r="E25" s="2"/>
      <c r="F25" s="2"/>
      <c r="G25" s="2"/>
      <c r="H25" s="6"/>
      <c r="I25" s="2"/>
      <c r="J25" s="2"/>
      <c r="K25" s="12"/>
      <c r="L25" s="1"/>
    </row>
    <row r="26" ht="19" customHeight="1" spans="1:12">
      <c r="A26" s="1"/>
      <c r="B26" s="12"/>
      <c r="C26" s="14"/>
      <c r="D26" s="2"/>
      <c r="E26" s="2"/>
      <c r="F26" s="2"/>
      <c r="G26" s="2"/>
      <c r="H26" s="6"/>
      <c r="I26" s="2"/>
      <c r="J26" s="2"/>
      <c r="K26" s="12"/>
      <c r="L26" s="1"/>
    </row>
    <row r="27" spans="1:12">
      <c r="A27" s="1"/>
      <c r="B27" s="12"/>
      <c r="D27" s="2"/>
      <c r="E27" s="2"/>
      <c r="F27" s="2"/>
      <c r="G27" s="2"/>
      <c r="H27" s="6"/>
      <c r="I27" s="2"/>
      <c r="J27" s="2"/>
      <c r="K27" s="12"/>
      <c r="L27" s="1"/>
    </row>
    <row r="28" ht="19" customHeight="1" spans="1:12">
      <c r="A28" s="1"/>
      <c r="B28" s="12"/>
      <c r="C28" s="13" t="s">
        <v>4</v>
      </c>
      <c r="D28" s="2"/>
      <c r="E28" s="2"/>
      <c r="F28" s="2"/>
      <c r="G28" s="2"/>
      <c r="H28" s="6"/>
      <c r="I28" s="2"/>
      <c r="J28" s="2"/>
      <c r="K28" s="12"/>
      <c r="L28" s="1"/>
    </row>
    <row r="29" ht="19" customHeight="1" spans="1:12">
      <c r="A29" s="1"/>
      <c r="B29" s="12"/>
      <c r="C29" s="14"/>
      <c r="D29" s="2"/>
      <c r="E29" s="2"/>
      <c r="F29" s="2"/>
      <c r="G29" s="2"/>
      <c r="H29" s="6"/>
      <c r="I29" s="2"/>
      <c r="J29" s="2"/>
      <c r="K29" s="12"/>
      <c r="L29" s="1"/>
    </row>
    <row r="30" ht="19" customHeight="1" spans="1:12">
      <c r="A30" s="1"/>
      <c r="B30" s="12"/>
      <c r="C30" s="14"/>
      <c r="D30" s="2"/>
      <c r="E30" s="2"/>
      <c r="F30" s="2"/>
      <c r="G30" s="2"/>
      <c r="H30" s="6"/>
      <c r="I30" s="2"/>
      <c r="J30" s="2"/>
      <c r="K30" s="12"/>
      <c r="L30" s="1"/>
    </row>
    <row r="31" ht="19" customHeight="1" spans="1:12">
      <c r="A31" s="1"/>
      <c r="B31" s="12"/>
      <c r="C31" s="14"/>
      <c r="D31" s="2"/>
      <c r="E31" s="2"/>
      <c r="F31" s="2"/>
      <c r="G31" s="2"/>
      <c r="H31" s="6"/>
      <c r="I31" s="2"/>
      <c r="J31" s="2"/>
      <c r="K31" s="12"/>
      <c r="L31" s="1"/>
    </row>
    <row r="32" ht="19" customHeight="1" spans="1:12">
      <c r="A32" s="1"/>
      <c r="B32" s="12"/>
      <c r="C32" s="14"/>
      <c r="D32" s="2"/>
      <c r="E32" s="2"/>
      <c r="F32" s="2"/>
      <c r="G32" s="2"/>
      <c r="H32" s="6"/>
      <c r="I32" s="2"/>
      <c r="J32" s="2"/>
      <c r="K32" s="12"/>
      <c r="L32" s="1"/>
    </row>
    <row r="33" spans="1:12">
      <c r="A33" s="1"/>
      <c r="B33" s="12"/>
      <c r="C33" s="2"/>
      <c r="D33" s="2"/>
      <c r="E33" s="2"/>
      <c r="F33" s="2"/>
      <c r="G33" s="2"/>
      <c r="H33" s="6"/>
      <c r="I33" s="2"/>
      <c r="J33" s="2"/>
      <c r="K33" s="12"/>
      <c r="L33" s="1"/>
    </row>
    <row r="34" spans="1:12">
      <c r="A34" s="1"/>
      <c r="B34" s="12"/>
      <c r="C34" s="2"/>
      <c r="D34" s="2"/>
      <c r="E34" s="2"/>
      <c r="F34" s="2"/>
      <c r="G34" s="2"/>
      <c r="H34" s="2"/>
      <c r="I34" s="2"/>
      <c r="J34" s="2"/>
      <c r="K34" s="12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</sheetData>
  <mergeCells count="8">
    <mergeCell ref="C5:J5"/>
    <mergeCell ref="C9:C13"/>
    <mergeCell ref="C16:C20"/>
    <mergeCell ref="C22:C26"/>
    <mergeCell ref="C28:C32"/>
    <mergeCell ref="C3:J4"/>
    <mergeCell ref="E6:F7"/>
    <mergeCell ref="I6:J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A52"/>
  <sheetViews>
    <sheetView workbookViewId="0">
      <selection activeCell="A2" sqref="A2:E27"/>
    </sheetView>
  </sheetViews>
  <sheetFormatPr defaultColWidth="9" defaultRowHeight="13.5"/>
  <cols>
    <col min="1" max="1" width="10.5" style="46" customWidth="1"/>
    <col min="2" max="4" width="7.375" style="46" customWidth="1"/>
    <col min="5" max="5" width="5.75" style="46" customWidth="1"/>
    <col min="6" max="7" width="8.125" style="46" customWidth="1"/>
    <col min="8" max="8" width="5.75" style="46" hidden="1" customWidth="1"/>
    <col min="9" max="9" width="6.125" style="46" hidden="1" customWidth="1"/>
    <col min="10" max="12" width="8.125" style="46" customWidth="1"/>
    <col min="13" max="13" width="12.875" style="46" customWidth="1"/>
    <col min="14" max="15" width="12.875" style="46" hidden="1" customWidth="1"/>
    <col min="16" max="16" width="6.375" style="46" customWidth="1"/>
    <col min="17" max="17" width="9.875" style="46" customWidth="1"/>
    <col min="18" max="18" width="13.25" style="46" customWidth="1"/>
    <col min="19" max="19" width="11.375" style="47" customWidth="1"/>
    <col min="20" max="24" width="9" style="47"/>
    <col min="25" max="16384" width="9" style="46"/>
  </cols>
  <sheetData>
    <row r="1" ht="32.1" customHeight="1" spans="1:17">
      <c r="A1" s="48" t="s">
        <v>69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ht="18.95" customHeight="1" spans="1:17">
      <c r="A2" s="49" t="s">
        <v>3</v>
      </c>
      <c r="B2" s="50" t="s">
        <v>53</v>
      </c>
      <c r="C2" s="50"/>
      <c r="D2" s="50"/>
      <c r="E2" s="51"/>
      <c r="F2" s="89" t="s">
        <v>54</v>
      </c>
      <c r="G2" s="89"/>
      <c r="H2" s="89"/>
      <c r="I2" s="119"/>
      <c r="J2" s="52" t="s">
        <v>55</v>
      </c>
      <c r="K2" s="50"/>
      <c r="L2" s="51"/>
      <c r="M2" s="89" t="s">
        <v>70</v>
      </c>
      <c r="N2" s="89"/>
      <c r="O2" s="90"/>
      <c r="P2" s="91" t="s">
        <v>65</v>
      </c>
      <c r="Q2" s="92"/>
    </row>
    <row r="3" s="44" customFormat="1" ht="15" customHeight="1" spans="1:24">
      <c r="A3" s="53"/>
      <c r="B3" s="54"/>
      <c r="C3" s="54"/>
      <c r="D3" s="54"/>
      <c r="E3" s="55"/>
      <c r="F3" s="93"/>
      <c r="G3" s="93"/>
      <c r="H3" s="93"/>
      <c r="I3" s="120"/>
      <c r="J3" s="56"/>
      <c r="K3" s="54"/>
      <c r="L3" s="55"/>
      <c r="M3" s="93"/>
      <c r="N3" s="93"/>
      <c r="O3" s="94"/>
      <c r="P3" s="95"/>
      <c r="Q3" s="96"/>
      <c r="S3" s="47"/>
      <c r="T3" s="47"/>
      <c r="U3" s="47"/>
      <c r="V3" s="47"/>
      <c r="W3" s="47"/>
      <c r="X3" s="47"/>
    </row>
    <row r="4" s="44" customFormat="1" ht="15" customHeight="1" spans="1:24">
      <c r="A4" s="53"/>
      <c r="B4" s="116" t="s">
        <v>7</v>
      </c>
      <c r="C4" s="59" t="s">
        <v>28</v>
      </c>
      <c r="D4" s="59" t="s">
        <v>29</v>
      </c>
      <c r="E4" s="59" t="s">
        <v>60</v>
      </c>
      <c r="F4" s="59" t="s">
        <v>28</v>
      </c>
      <c r="G4" s="59" t="s">
        <v>29</v>
      </c>
      <c r="H4" s="59" t="s">
        <v>60</v>
      </c>
      <c r="I4" s="88" t="s">
        <v>7</v>
      </c>
      <c r="J4" s="88" t="s">
        <v>7</v>
      </c>
      <c r="K4" s="88" t="s">
        <v>28</v>
      </c>
      <c r="L4" s="59" t="s">
        <v>29</v>
      </c>
      <c r="M4" s="88" t="s">
        <v>28</v>
      </c>
      <c r="N4" s="59" t="s">
        <v>29</v>
      </c>
      <c r="O4" s="97" t="s">
        <v>60</v>
      </c>
      <c r="P4" s="98" t="s">
        <v>51</v>
      </c>
      <c r="Q4" s="99" t="s">
        <v>19</v>
      </c>
      <c r="S4" s="85" t="s">
        <v>71</v>
      </c>
      <c r="T4" s="47"/>
      <c r="U4" s="47"/>
      <c r="V4" s="47"/>
      <c r="W4" s="47"/>
      <c r="X4" s="47"/>
    </row>
    <row r="5" ht="15.95" customHeight="1" spans="1:20">
      <c r="A5" s="61" t="s">
        <v>30</v>
      </c>
      <c r="B5" s="62">
        <v>30</v>
      </c>
      <c r="C5" s="117">
        <v>12</v>
      </c>
      <c r="D5" s="58">
        <v>434.4</v>
      </c>
      <c r="E5" s="58">
        <v>434.4</v>
      </c>
      <c r="F5" s="118">
        <v>24.3</v>
      </c>
      <c r="G5" s="58">
        <v>234.1</v>
      </c>
      <c r="H5" s="58">
        <f t="shared" ref="H5:H25" si="0">G5</f>
        <v>234.1</v>
      </c>
      <c r="I5" s="63">
        <v>6</v>
      </c>
      <c r="J5" s="63">
        <v>28</v>
      </c>
      <c r="K5" s="63">
        <v>10</v>
      </c>
      <c r="L5" s="58">
        <v>513.1</v>
      </c>
      <c r="M5" s="63">
        <v>20</v>
      </c>
      <c r="N5" s="58"/>
      <c r="O5" s="100"/>
      <c r="P5" s="101">
        <f t="shared" ref="P5:P25" si="1">C5+F5+K5+M5</f>
        <v>66.3</v>
      </c>
      <c r="Q5" s="102">
        <f t="shared" ref="Q5:Q25" si="2">RANK(P5,$P$5:$P$25,0)</f>
        <v>11</v>
      </c>
      <c r="S5" s="47" t="e">
        <f>SUM(#REF!)+#REF!</f>
        <v>#REF!</v>
      </c>
      <c r="T5" s="47" t="s">
        <v>30</v>
      </c>
    </row>
    <row r="6" ht="15.95" customHeight="1" spans="1:20">
      <c r="A6" s="65" t="s">
        <v>31</v>
      </c>
      <c r="B6" s="66">
        <v>30</v>
      </c>
      <c r="C6" s="117">
        <v>9</v>
      </c>
      <c r="D6" s="58">
        <v>671.4</v>
      </c>
      <c r="E6" s="58">
        <v>671.4</v>
      </c>
      <c r="F6" s="118">
        <v>0</v>
      </c>
      <c r="G6" s="58">
        <v>954.3</v>
      </c>
      <c r="H6" s="58">
        <f t="shared" si="0"/>
        <v>954.3</v>
      </c>
      <c r="I6" s="63">
        <v>6</v>
      </c>
      <c r="J6" s="63">
        <v>28</v>
      </c>
      <c r="K6" s="63">
        <v>6</v>
      </c>
      <c r="L6" s="58">
        <v>889</v>
      </c>
      <c r="M6" s="63">
        <v>8</v>
      </c>
      <c r="N6" s="58"/>
      <c r="O6" s="100"/>
      <c r="P6" s="101">
        <f t="shared" si="1"/>
        <v>23</v>
      </c>
      <c r="Q6" s="102">
        <f t="shared" si="2"/>
        <v>18</v>
      </c>
      <c r="S6" s="47" t="e">
        <f>SUM(#REF!)+#REF!</f>
        <v>#REF!</v>
      </c>
      <c r="T6" s="47" t="s">
        <v>31</v>
      </c>
    </row>
    <row r="7" ht="15.95" customHeight="1" spans="1:20">
      <c r="A7" s="65" t="s">
        <v>32</v>
      </c>
      <c r="B7" s="66">
        <v>30</v>
      </c>
      <c r="C7" s="117">
        <v>32.15</v>
      </c>
      <c r="D7" s="58">
        <v>717.05</v>
      </c>
      <c r="E7" s="58">
        <v>717.05</v>
      </c>
      <c r="F7" s="118">
        <v>10</v>
      </c>
      <c r="G7" s="58">
        <v>392.6</v>
      </c>
      <c r="H7" s="58">
        <f t="shared" si="0"/>
        <v>392.6</v>
      </c>
      <c r="I7" s="63">
        <v>6</v>
      </c>
      <c r="J7" s="63">
        <v>28</v>
      </c>
      <c r="K7" s="63">
        <v>33</v>
      </c>
      <c r="L7" s="58">
        <v>541.7</v>
      </c>
      <c r="M7" s="63">
        <v>1</v>
      </c>
      <c r="N7" s="58"/>
      <c r="O7" s="100"/>
      <c r="P7" s="101">
        <f t="shared" si="1"/>
        <v>76.15</v>
      </c>
      <c r="Q7" s="102">
        <f t="shared" si="2"/>
        <v>9</v>
      </c>
      <c r="S7" s="47" t="e">
        <f>SUM(#REF!)+#REF!</f>
        <v>#REF!</v>
      </c>
      <c r="T7" s="47" t="s">
        <v>32</v>
      </c>
    </row>
    <row r="8" ht="15.95" customHeight="1" spans="1:20">
      <c r="A8" s="65" t="s">
        <v>33</v>
      </c>
      <c r="B8" s="66">
        <v>30</v>
      </c>
      <c r="C8" s="117">
        <v>0</v>
      </c>
      <c r="D8" s="58">
        <v>548</v>
      </c>
      <c r="E8" s="58">
        <v>548</v>
      </c>
      <c r="F8" s="118">
        <v>5</v>
      </c>
      <c r="G8" s="58">
        <v>288.5</v>
      </c>
      <c r="H8" s="58">
        <f t="shared" si="0"/>
        <v>288.5</v>
      </c>
      <c r="I8" s="63">
        <v>6</v>
      </c>
      <c r="J8" s="63">
        <v>38</v>
      </c>
      <c r="K8" s="63">
        <v>40</v>
      </c>
      <c r="L8" s="58">
        <v>997</v>
      </c>
      <c r="M8" s="63">
        <v>16</v>
      </c>
      <c r="N8" s="58"/>
      <c r="O8" s="100"/>
      <c r="P8" s="101">
        <f t="shared" si="1"/>
        <v>61</v>
      </c>
      <c r="Q8" s="102">
        <f t="shared" si="2"/>
        <v>12</v>
      </c>
      <c r="S8" s="47" t="e">
        <f>SUM(#REF!)+#REF!</f>
        <v>#REF!</v>
      </c>
      <c r="T8" s="47" t="s">
        <v>33</v>
      </c>
    </row>
    <row r="9" ht="15.95" customHeight="1" spans="1:23">
      <c r="A9" s="65" t="s">
        <v>34</v>
      </c>
      <c r="B9" s="66">
        <v>25</v>
      </c>
      <c r="C9" s="117">
        <v>15</v>
      </c>
      <c r="D9" s="58">
        <v>402.1</v>
      </c>
      <c r="E9" s="58">
        <v>402.1</v>
      </c>
      <c r="F9" s="118">
        <v>28</v>
      </c>
      <c r="G9" s="58">
        <v>239.9</v>
      </c>
      <c r="H9" s="58">
        <f t="shared" si="0"/>
        <v>239.9</v>
      </c>
      <c r="I9" s="63">
        <v>6</v>
      </c>
      <c r="J9" s="63">
        <v>28</v>
      </c>
      <c r="K9" s="63">
        <v>13</v>
      </c>
      <c r="L9" s="58">
        <v>558.1</v>
      </c>
      <c r="M9" s="63"/>
      <c r="N9" s="58"/>
      <c r="O9" s="100"/>
      <c r="P9" s="101">
        <f t="shared" si="1"/>
        <v>56</v>
      </c>
      <c r="Q9" s="102">
        <f t="shared" si="2"/>
        <v>13</v>
      </c>
      <c r="S9" s="47" t="e">
        <f>SUM(#REF!)+#REF!</f>
        <v>#REF!</v>
      </c>
      <c r="T9" s="47" t="s">
        <v>34</v>
      </c>
      <c r="W9" s="47">
        <v>178.5</v>
      </c>
    </row>
    <row r="10" ht="15.95" customHeight="1" spans="1:23">
      <c r="A10" s="65" t="s">
        <v>35</v>
      </c>
      <c r="B10" s="66">
        <v>30</v>
      </c>
      <c r="C10" s="117">
        <v>4</v>
      </c>
      <c r="D10" s="58">
        <v>181.4</v>
      </c>
      <c r="E10" s="58">
        <v>181.4</v>
      </c>
      <c r="F10" s="118">
        <v>2</v>
      </c>
      <c r="G10" s="58">
        <v>230.2</v>
      </c>
      <c r="H10" s="58">
        <f t="shared" si="0"/>
        <v>230.2</v>
      </c>
      <c r="I10" s="63">
        <v>6</v>
      </c>
      <c r="J10" s="63">
        <v>30</v>
      </c>
      <c r="K10" s="63">
        <v>9</v>
      </c>
      <c r="L10" s="58">
        <v>596.8</v>
      </c>
      <c r="M10" s="63">
        <v>15</v>
      </c>
      <c r="N10" s="58"/>
      <c r="O10" s="100"/>
      <c r="P10" s="101">
        <f t="shared" si="1"/>
        <v>30</v>
      </c>
      <c r="Q10" s="102">
        <f t="shared" si="2"/>
        <v>15</v>
      </c>
      <c r="S10" s="47" t="e">
        <f>SUM(#REF!)+#REF!</f>
        <v>#REF!</v>
      </c>
      <c r="T10" s="47" t="s">
        <v>35</v>
      </c>
      <c r="W10" s="47">
        <v>16.5</v>
      </c>
    </row>
    <row r="11" ht="15.95" customHeight="1" spans="1:20">
      <c r="A11" s="65" t="s">
        <v>36</v>
      </c>
      <c r="B11" s="66">
        <v>30</v>
      </c>
      <c r="C11" s="117">
        <v>25</v>
      </c>
      <c r="D11" s="58">
        <v>608.35</v>
      </c>
      <c r="E11" s="58">
        <v>608.35</v>
      </c>
      <c r="F11" s="118">
        <v>10.7</v>
      </c>
      <c r="G11" s="58">
        <v>382.48</v>
      </c>
      <c r="H11" s="58">
        <f t="shared" si="0"/>
        <v>382.48</v>
      </c>
      <c r="I11" s="63">
        <v>6</v>
      </c>
      <c r="J11" s="63">
        <v>38</v>
      </c>
      <c r="K11" s="63">
        <v>64</v>
      </c>
      <c r="L11" s="58">
        <v>1189</v>
      </c>
      <c r="M11" s="63">
        <v>4</v>
      </c>
      <c r="N11" s="58"/>
      <c r="O11" s="100"/>
      <c r="P11" s="101">
        <f t="shared" si="1"/>
        <v>103.7</v>
      </c>
      <c r="Q11" s="102">
        <f t="shared" si="2"/>
        <v>5</v>
      </c>
      <c r="S11" s="47" t="e">
        <f>SUM(#REF!)+#REF!</f>
        <v>#REF!</v>
      </c>
      <c r="T11" s="47" t="s">
        <v>36</v>
      </c>
    </row>
    <row r="12" ht="15.95" customHeight="1" spans="1:20">
      <c r="A12" s="65" t="s">
        <v>37</v>
      </c>
      <c r="B12" s="66">
        <v>30</v>
      </c>
      <c r="C12" s="117">
        <v>20</v>
      </c>
      <c r="D12" s="58">
        <v>885.1</v>
      </c>
      <c r="E12" s="58">
        <v>885.1</v>
      </c>
      <c r="F12" s="118">
        <v>0</v>
      </c>
      <c r="G12" s="58">
        <v>282.8</v>
      </c>
      <c r="H12" s="58">
        <f t="shared" si="0"/>
        <v>282.8</v>
      </c>
      <c r="I12" s="63">
        <v>6</v>
      </c>
      <c r="J12" s="63">
        <v>38</v>
      </c>
      <c r="K12" s="63">
        <v>95</v>
      </c>
      <c r="L12" s="58">
        <v>1459.6</v>
      </c>
      <c r="M12" s="63">
        <v>10</v>
      </c>
      <c r="N12" s="58"/>
      <c r="O12" s="100"/>
      <c r="P12" s="101">
        <f t="shared" si="1"/>
        <v>125</v>
      </c>
      <c r="Q12" s="102">
        <f t="shared" si="2"/>
        <v>2</v>
      </c>
      <c r="S12" s="47" t="e">
        <f>SUM(#REF!)+#REF!</f>
        <v>#REF!</v>
      </c>
      <c r="T12" s="47" t="s">
        <v>37</v>
      </c>
    </row>
    <row r="13" ht="15.95" customHeight="1" spans="1:20">
      <c r="A13" s="65" t="s">
        <v>38</v>
      </c>
      <c r="B13" s="66">
        <v>30</v>
      </c>
      <c r="C13" s="117">
        <v>38</v>
      </c>
      <c r="D13" s="58">
        <v>815.1</v>
      </c>
      <c r="E13" s="58">
        <v>815.1</v>
      </c>
      <c r="F13" s="118">
        <v>0</v>
      </c>
      <c r="G13" s="58">
        <v>352.5</v>
      </c>
      <c r="H13" s="58">
        <f t="shared" si="0"/>
        <v>352.5</v>
      </c>
      <c r="I13" s="63">
        <v>6</v>
      </c>
      <c r="J13" s="63">
        <v>38</v>
      </c>
      <c r="K13" s="63">
        <v>27</v>
      </c>
      <c r="L13" s="58">
        <v>752.2</v>
      </c>
      <c r="M13" s="63">
        <v>15</v>
      </c>
      <c r="N13" s="58"/>
      <c r="O13" s="100"/>
      <c r="P13" s="101">
        <f t="shared" si="1"/>
        <v>80</v>
      </c>
      <c r="Q13" s="102">
        <f t="shared" si="2"/>
        <v>8</v>
      </c>
      <c r="S13" s="47" t="e">
        <f>SUM(#REF!)+#REF!</f>
        <v>#REF!</v>
      </c>
      <c r="T13" s="47" t="s">
        <v>38</v>
      </c>
    </row>
    <row r="14" ht="15.95" customHeight="1" spans="1:20">
      <c r="A14" s="65" t="s">
        <v>39</v>
      </c>
      <c r="B14" s="66">
        <v>30</v>
      </c>
      <c r="C14" s="117">
        <v>18</v>
      </c>
      <c r="D14" s="58">
        <v>431.5</v>
      </c>
      <c r="E14" s="58">
        <v>431.5</v>
      </c>
      <c r="F14" s="118">
        <v>5.5</v>
      </c>
      <c r="G14" s="58">
        <v>245.2</v>
      </c>
      <c r="H14" s="58">
        <f t="shared" si="0"/>
        <v>245.2</v>
      </c>
      <c r="I14" s="63">
        <v>6</v>
      </c>
      <c r="J14" s="63">
        <v>38</v>
      </c>
      <c r="K14" s="63">
        <v>55</v>
      </c>
      <c r="L14" s="58">
        <v>557</v>
      </c>
      <c r="M14" s="63">
        <v>9</v>
      </c>
      <c r="N14" s="58"/>
      <c r="O14" s="100"/>
      <c r="P14" s="101">
        <f t="shared" si="1"/>
        <v>87.5</v>
      </c>
      <c r="Q14" s="102">
        <f t="shared" si="2"/>
        <v>6</v>
      </c>
      <c r="S14" s="47" t="e">
        <f>SUM(#REF!)+#REF!</f>
        <v>#REF!</v>
      </c>
      <c r="T14" s="47" t="s">
        <v>39</v>
      </c>
    </row>
    <row r="15" ht="15.95" customHeight="1" spans="1:20">
      <c r="A15" s="65" t="s">
        <v>40</v>
      </c>
      <c r="B15" s="66">
        <v>25</v>
      </c>
      <c r="C15" s="117">
        <v>7</v>
      </c>
      <c r="D15" s="58">
        <v>211.1</v>
      </c>
      <c r="E15" s="58">
        <v>211.1</v>
      </c>
      <c r="F15" s="118">
        <v>3</v>
      </c>
      <c r="G15" s="58">
        <v>275</v>
      </c>
      <c r="H15" s="58">
        <f t="shared" si="0"/>
        <v>275</v>
      </c>
      <c r="I15" s="63">
        <v>6</v>
      </c>
      <c r="J15" s="63">
        <v>30</v>
      </c>
      <c r="K15" s="63">
        <v>10</v>
      </c>
      <c r="L15" s="58">
        <v>1006.2</v>
      </c>
      <c r="M15" s="63">
        <v>5</v>
      </c>
      <c r="N15" s="58"/>
      <c r="O15" s="100"/>
      <c r="P15" s="101">
        <f t="shared" si="1"/>
        <v>25</v>
      </c>
      <c r="Q15" s="102">
        <f t="shared" si="2"/>
        <v>17</v>
      </c>
      <c r="S15" s="47" t="e">
        <f>SUM(#REF!)+#REF!</f>
        <v>#REF!</v>
      </c>
      <c r="T15" s="47" t="s">
        <v>40</v>
      </c>
    </row>
    <row r="16" ht="15.95" customHeight="1" spans="1:20">
      <c r="A16" s="65" t="s">
        <v>41</v>
      </c>
      <c r="B16" s="66">
        <v>25</v>
      </c>
      <c r="C16" s="117">
        <v>2</v>
      </c>
      <c r="D16" s="58">
        <v>330</v>
      </c>
      <c r="E16" s="58">
        <v>330</v>
      </c>
      <c r="F16" s="118">
        <v>0</v>
      </c>
      <c r="G16" s="58">
        <v>380</v>
      </c>
      <c r="H16" s="58">
        <f t="shared" si="0"/>
        <v>380</v>
      </c>
      <c r="I16" s="63">
        <v>6</v>
      </c>
      <c r="J16" s="63">
        <v>30</v>
      </c>
      <c r="K16" s="63">
        <v>19</v>
      </c>
      <c r="L16" s="58">
        <v>1197</v>
      </c>
      <c r="M16" s="63">
        <v>5</v>
      </c>
      <c r="N16" s="58"/>
      <c r="O16" s="100"/>
      <c r="P16" s="101">
        <f t="shared" si="1"/>
        <v>26</v>
      </c>
      <c r="Q16" s="102">
        <f t="shared" si="2"/>
        <v>16</v>
      </c>
      <c r="S16" s="47" t="e">
        <f>SUM(#REF!)+#REF!</f>
        <v>#REF!</v>
      </c>
      <c r="T16" s="47" t="s">
        <v>41</v>
      </c>
    </row>
    <row r="17" ht="15.95" customHeight="1" spans="1:20">
      <c r="A17" s="65" t="s">
        <v>42</v>
      </c>
      <c r="B17" s="66">
        <v>20</v>
      </c>
      <c r="C17" s="117">
        <v>4</v>
      </c>
      <c r="D17" s="58">
        <v>406.3</v>
      </c>
      <c r="E17" s="58">
        <v>406.3</v>
      </c>
      <c r="F17" s="118">
        <v>44</v>
      </c>
      <c r="G17" s="58">
        <v>245.5</v>
      </c>
      <c r="H17" s="58">
        <f t="shared" si="0"/>
        <v>245.5</v>
      </c>
      <c r="I17" s="63">
        <v>6</v>
      </c>
      <c r="J17" s="63">
        <v>28</v>
      </c>
      <c r="K17" s="63">
        <v>17</v>
      </c>
      <c r="L17" s="58">
        <v>413.4</v>
      </c>
      <c r="M17" s="63">
        <v>2</v>
      </c>
      <c r="N17" s="58"/>
      <c r="O17" s="100"/>
      <c r="P17" s="101">
        <f t="shared" si="1"/>
        <v>67</v>
      </c>
      <c r="Q17" s="102">
        <f t="shared" si="2"/>
        <v>10</v>
      </c>
      <c r="S17" s="47" t="e">
        <f>SUM(#REF!)+#REF!</f>
        <v>#REF!</v>
      </c>
      <c r="T17" s="47" t="s">
        <v>42</v>
      </c>
    </row>
    <row r="18" ht="15.95" customHeight="1" spans="1:20">
      <c r="A18" s="65" t="s">
        <v>43</v>
      </c>
      <c r="B18" s="66">
        <v>15</v>
      </c>
      <c r="C18" s="117">
        <v>2.16</v>
      </c>
      <c r="D18" s="58">
        <v>45.76</v>
      </c>
      <c r="E18" s="58">
        <v>45.76</v>
      </c>
      <c r="F18" s="118">
        <v>0</v>
      </c>
      <c r="G18" s="58">
        <v>129.7</v>
      </c>
      <c r="H18" s="58">
        <f t="shared" si="0"/>
        <v>129.7</v>
      </c>
      <c r="I18" s="63">
        <v>6</v>
      </c>
      <c r="J18" s="63">
        <v>18</v>
      </c>
      <c r="K18" s="63">
        <v>12</v>
      </c>
      <c r="L18" s="58">
        <v>589.3</v>
      </c>
      <c r="M18" s="63"/>
      <c r="N18" s="58"/>
      <c r="O18" s="100"/>
      <c r="P18" s="101">
        <f t="shared" si="1"/>
        <v>14.16</v>
      </c>
      <c r="Q18" s="102">
        <f t="shared" si="2"/>
        <v>20</v>
      </c>
      <c r="S18" s="47" t="e">
        <f>SUM(#REF!)+#REF!</f>
        <v>#REF!</v>
      </c>
      <c r="T18" s="47" t="s">
        <v>43</v>
      </c>
    </row>
    <row r="19" ht="15.95" customHeight="1" spans="1:20">
      <c r="A19" s="65" t="s">
        <v>44</v>
      </c>
      <c r="B19" s="66">
        <v>25</v>
      </c>
      <c r="C19" s="117">
        <v>10</v>
      </c>
      <c r="D19" s="58">
        <v>430</v>
      </c>
      <c r="E19" s="58">
        <v>430</v>
      </c>
      <c r="F19" s="118">
        <v>0</v>
      </c>
      <c r="G19" s="58">
        <v>249.3</v>
      </c>
      <c r="H19" s="58">
        <f t="shared" si="0"/>
        <v>249.3</v>
      </c>
      <c r="I19" s="63">
        <v>6</v>
      </c>
      <c r="J19" s="63">
        <v>28</v>
      </c>
      <c r="K19" s="63">
        <v>6</v>
      </c>
      <c r="L19" s="58">
        <v>559.1</v>
      </c>
      <c r="M19" s="63">
        <v>3</v>
      </c>
      <c r="N19" s="58"/>
      <c r="O19" s="100"/>
      <c r="P19" s="101">
        <f t="shared" si="1"/>
        <v>19</v>
      </c>
      <c r="Q19" s="102">
        <f t="shared" si="2"/>
        <v>19</v>
      </c>
      <c r="S19" s="47" t="e">
        <f>SUM(#REF!)+#REF!</f>
        <v>#REF!</v>
      </c>
      <c r="T19" s="47" t="s">
        <v>44</v>
      </c>
    </row>
    <row r="20" ht="15.95" customHeight="1" spans="1:20">
      <c r="A20" s="67" t="s">
        <v>45</v>
      </c>
      <c r="B20" s="68">
        <v>25</v>
      </c>
      <c r="C20" s="117">
        <v>23</v>
      </c>
      <c r="D20" s="58">
        <v>301.86</v>
      </c>
      <c r="E20" s="58">
        <v>301.86</v>
      </c>
      <c r="F20" s="118">
        <v>19</v>
      </c>
      <c r="G20" s="58">
        <v>228.7</v>
      </c>
      <c r="H20" s="58">
        <f t="shared" si="0"/>
        <v>228.7</v>
      </c>
      <c r="I20" s="63">
        <v>5</v>
      </c>
      <c r="J20" s="63">
        <v>30</v>
      </c>
      <c r="K20" s="63">
        <v>5</v>
      </c>
      <c r="L20" s="58">
        <v>400.8</v>
      </c>
      <c r="M20" s="63">
        <v>2.5</v>
      </c>
      <c r="N20" s="58"/>
      <c r="O20" s="100"/>
      <c r="P20" s="101">
        <f t="shared" si="1"/>
        <v>49.5</v>
      </c>
      <c r="Q20" s="102">
        <f t="shared" si="2"/>
        <v>14</v>
      </c>
      <c r="S20" s="47" t="e">
        <f>SUM(#REF!)+#REF!</f>
        <v>#REF!</v>
      </c>
      <c r="T20" s="47" t="s">
        <v>45</v>
      </c>
    </row>
    <row r="21" ht="15.95" customHeight="1" spans="1:20">
      <c r="A21" s="67" t="s">
        <v>46</v>
      </c>
      <c r="B21" s="68">
        <v>20</v>
      </c>
      <c r="C21" s="117">
        <v>24</v>
      </c>
      <c r="D21" s="58">
        <v>342.7</v>
      </c>
      <c r="E21" s="58">
        <v>342.7</v>
      </c>
      <c r="F21" s="118">
        <v>71.5</v>
      </c>
      <c r="G21" s="58">
        <v>238.1</v>
      </c>
      <c r="H21" s="58">
        <f t="shared" si="0"/>
        <v>238.1</v>
      </c>
      <c r="I21" s="63">
        <v>5</v>
      </c>
      <c r="J21" s="63">
        <v>20</v>
      </c>
      <c r="K21" s="63">
        <v>25</v>
      </c>
      <c r="L21" s="58">
        <v>399</v>
      </c>
      <c r="M21" s="63">
        <v>5</v>
      </c>
      <c r="N21" s="58"/>
      <c r="O21" s="100"/>
      <c r="P21" s="101">
        <f t="shared" si="1"/>
        <v>125.5</v>
      </c>
      <c r="Q21" s="102">
        <f t="shared" si="2"/>
        <v>1</v>
      </c>
      <c r="S21" s="47" t="e">
        <f>SUM(#REF!)+#REF!</f>
        <v>#REF!</v>
      </c>
      <c r="T21" s="47" t="s">
        <v>46</v>
      </c>
    </row>
    <row r="22" ht="15.95" customHeight="1" spans="1:20">
      <c r="A22" s="67" t="s">
        <v>47</v>
      </c>
      <c r="B22" s="68">
        <v>20</v>
      </c>
      <c r="C22" s="117">
        <v>0</v>
      </c>
      <c r="D22" s="58">
        <v>132.27</v>
      </c>
      <c r="E22" s="58">
        <v>132.27</v>
      </c>
      <c r="F22" s="118">
        <v>97</v>
      </c>
      <c r="G22" s="58">
        <v>287.7</v>
      </c>
      <c r="H22" s="58">
        <f t="shared" si="0"/>
        <v>287.7</v>
      </c>
      <c r="I22" s="63">
        <v>5</v>
      </c>
      <c r="J22" s="63">
        <v>18</v>
      </c>
      <c r="K22" s="63">
        <v>13</v>
      </c>
      <c r="L22" s="58">
        <v>373.7</v>
      </c>
      <c r="M22" s="63"/>
      <c r="N22" s="58"/>
      <c r="O22" s="100"/>
      <c r="P22" s="101">
        <f t="shared" si="1"/>
        <v>110</v>
      </c>
      <c r="Q22" s="102">
        <f t="shared" si="2"/>
        <v>4</v>
      </c>
      <c r="S22" s="47" t="e">
        <f>SUM(#REF!)+#REF!</f>
        <v>#REF!</v>
      </c>
      <c r="T22" s="47" t="s">
        <v>47</v>
      </c>
    </row>
    <row r="23" ht="15.95" customHeight="1" spans="1:20">
      <c r="A23" s="67" t="s">
        <v>48</v>
      </c>
      <c r="B23" s="68">
        <v>25</v>
      </c>
      <c r="C23" s="117">
        <v>47.9</v>
      </c>
      <c r="D23" s="58">
        <v>294.2</v>
      </c>
      <c r="E23" s="58">
        <v>294.2</v>
      </c>
      <c r="F23" s="118">
        <v>56</v>
      </c>
      <c r="G23" s="58">
        <v>379.1</v>
      </c>
      <c r="H23" s="58">
        <f t="shared" si="0"/>
        <v>379.1</v>
      </c>
      <c r="I23" s="63">
        <v>5</v>
      </c>
      <c r="J23" s="63">
        <v>30</v>
      </c>
      <c r="K23" s="63">
        <v>8</v>
      </c>
      <c r="L23" s="58">
        <v>630.5</v>
      </c>
      <c r="M23" s="63"/>
      <c r="N23" s="58"/>
      <c r="O23" s="100"/>
      <c r="P23" s="101">
        <f t="shared" si="1"/>
        <v>111.9</v>
      </c>
      <c r="Q23" s="102">
        <f t="shared" si="2"/>
        <v>3</v>
      </c>
      <c r="S23" s="47" t="e">
        <f>SUM(#REF!)+#REF!</f>
        <v>#REF!</v>
      </c>
      <c r="T23" s="47" t="s">
        <v>48</v>
      </c>
    </row>
    <row r="24" ht="15.95" customHeight="1" spans="1:20">
      <c r="A24" s="67" t="s">
        <v>49</v>
      </c>
      <c r="B24" s="68">
        <v>15</v>
      </c>
      <c r="C24" s="117">
        <v>0</v>
      </c>
      <c r="D24" s="58">
        <v>48</v>
      </c>
      <c r="E24" s="58">
        <v>48</v>
      </c>
      <c r="F24" s="118">
        <v>0</v>
      </c>
      <c r="G24" s="58">
        <v>300</v>
      </c>
      <c r="H24" s="58">
        <f t="shared" si="0"/>
        <v>300</v>
      </c>
      <c r="I24" s="63">
        <v>5</v>
      </c>
      <c r="J24" s="63">
        <v>18</v>
      </c>
      <c r="K24" s="63">
        <v>8</v>
      </c>
      <c r="L24" s="58">
        <v>397.5</v>
      </c>
      <c r="M24" s="63"/>
      <c r="N24" s="58"/>
      <c r="O24" s="100"/>
      <c r="P24" s="101">
        <f t="shared" si="1"/>
        <v>8</v>
      </c>
      <c r="Q24" s="102">
        <f t="shared" si="2"/>
        <v>21</v>
      </c>
      <c r="S24" s="47" t="e">
        <f>SUM(#REF!)+#REF!</f>
        <v>#REF!</v>
      </c>
      <c r="T24" s="47" t="s">
        <v>49</v>
      </c>
    </row>
    <row r="25" ht="15.95" customHeight="1" spans="1:27">
      <c r="A25" s="67" t="s">
        <v>50</v>
      </c>
      <c r="B25" s="68">
        <v>10</v>
      </c>
      <c r="C25" s="117">
        <v>13</v>
      </c>
      <c r="D25" s="58">
        <v>93.5</v>
      </c>
      <c r="E25" s="58">
        <v>93.5</v>
      </c>
      <c r="F25" s="118">
        <v>55</v>
      </c>
      <c r="G25" s="58">
        <v>172.9</v>
      </c>
      <c r="H25" s="58">
        <f t="shared" si="0"/>
        <v>172.9</v>
      </c>
      <c r="I25" s="63">
        <v>5</v>
      </c>
      <c r="J25" s="63">
        <v>18</v>
      </c>
      <c r="K25" s="63">
        <v>7</v>
      </c>
      <c r="L25" s="58">
        <v>316.5</v>
      </c>
      <c r="M25" s="63">
        <v>11</v>
      </c>
      <c r="N25" s="58"/>
      <c r="O25" s="100"/>
      <c r="P25" s="101">
        <f t="shared" si="1"/>
        <v>86</v>
      </c>
      <c r="Q25" s="102">
        <f t="shared" si="2"/>
        <v>7</v>
      </c>
      <c r="S25" s="47" t="e">
        <f>SUM(#REF!)+#REF!</f>
        <v>#REF!</v>
      </c>
      <c r="T25" s="47" t="s">
        <v>50</v>
      </c>
      <c r="AA25" s="46">
        <v>8330</v>
      </c>
    </row>
    <row r="26" ht="15.95" customHeight="1" spans="1:27">
      <c r="A26" s="69" t="s">
        <v>72</v>
      </c>
      <c r="B26" s="70">
        <v>5</v>
      </c>
      <c r="C26" s="72"/>
      <c r="D26" s="73"/>
      <c r="E26" s="73"/>
      <c r="F26" s="74"/>
      <c r="G26" s="73"/>
      <c r="H26" s="73"/>
      <c r="I26" s="71"/>
      <c r="J26" s="71">
        <v>8</v>
      </c>
      <c r="K26" s="71"/>
      <c r="L26" s="73"/>
      <c r="M26" s="71"/>
      <c r="N26" s="73"/>
      <c r="O26" s="103"/>
      <c r="P26" s="104"/>
      <c r="Q26" s="105"/>
      <c r="AA26" s="46">
        <v>2864</v>
      </c>
    </row>
    <row r="27" ht="24" customHeight="1" spans="1:20">
      <c r="A27" s="75" t="s">
        <v>51</v>
      </c>
      <c r="B27" s="76">
        <v>520</v>
      </c>
      <c r="C27" s="77">
        <f t="shared" ref="C27:H27" si="3">SUM(C5:C25)</f>
        <v>306.21</v>
      </c>
      <c r="D27" s="78">
        <f t="shared" si="3"/>
        <v>8330.09</v>
      </c>
      <c r="E27" s="78">
        <f t="shared" si="3"/>
        <v>8330.09</v>
      </c>
      <c r="F27" s="77">
        <f t="shared" si="3"/>
        <v>431</v>
      </c>
      <c r="G27" s="78">
        <f t="shared" si="3"/>
        <v>6488.58</v>
      </c>
      <c r="H27" s="78">
        <f t="shared" si="3"/>
        <v>6488.58</v>
      </c>
      <c r="I27" s="78">
        <v>120</v>
      </c>
      <c r="J27" s="78">
        <v>600</v>
      </c>
      <c r="K27" s="77">
        <f t="shared" ref="K27:P27" si="4">SUM(K5:K25)</f>
        <v>482</v>
      </c>
      <c r="L27" s="78">
        <f t="shared" si="4"/>
        <v>14336.5</v>
      </c>
      <c r="M27" s="77">
        <f t="shared" si="4"/>
        <v>131.5</v>
      </c>
      <c r="N27" s="115">
        <f t="shared" si="4"/>
        <v>0</v>
      </c>
      <c r="O27" s="106">
        <f t="shared" si="4"/>
        <v>0</v>
      </c>
      <c r="P27" s="107">
        <f t="shared" si="4"/>
        <v>1350.71</v>
      </c>
      <c r="Q27" s="108"/>
      <c r="S27" s="47" t="e">
        <f>SUM(#REF!)+#REF!</f>
        <v>#REF!</v>
      </c>
      <c r="T27" s="47" t="s">
        <v>51</v>
      </c>
    </row>
    <row r="28" s="45" customFormat="1" ht="21" customHeight="1" spans="1:24">
      <c r="A28" s="79" t="s">
        <v>73</v>
      </c>
      <c r="B28" s="79"/>
      <c r="C28" s="81">
        <f>COUNTIF(C5:C25,"&gt;0")</f>
        <v>18</v>
      </c>
      <c r="D28" s="79" t="s">
        <v>67</v>
      </c>
      <c r="E28" s="81"/>
      <c r="F28" s="79" t="s">
        <v>74</v>
      </c>
      <c r="G28" s="113"/>
      <c r="H28" s="81"/>
      <c r="I28" s="80"/>
      <c r="J28" s="80"/>
      <c r="K28" s="81">
        <f>COUNTIF(M5:M25,"&gt;0")</f>
        <v>16</v>
      </c>
      <c r="L28" s="114" t="s">
        <v>67</v>
      </c>
      <c r="M28" s="80" t="s">
        <v>75</v>
      </c>
      <c r="N28" s="80"/>
      <c r="O28" s="80"/>
      <c r="P28" s="81">
        <f>COUNTIF(P5:P25,"=0")</f>
        <v>0</v>
      </c>
      <c r="Q28" s="110" t="s">
        <v>67</v>
      </c>
      <c r="S28" s="111"/>
      <c r="T28" s="111"/>
      <c r="U28" s="111"/>
      <c r="V28" s="111"/>
      <c r="W28" s="111"/>
      <c r="X28" s="111"/>
    </row>
    <row r="31" ht="14.25" customHeight="1" spans="1:6">
      <c r="A31" s="47"/>
      <c r="B31" s="47"/>
      <c r="D31" s="82"/>
      <c r="F31" s="46">
        <v>6070</v>
      </c>
    </row>
    <row r="32" spans="4:4">
      <c r="D32" s="83"/>
    </row>
    <row r="33" spans="4:4">
      <c r="D33" s="82"/>
    </row>
    <row r="34" spans="4:4">
      <c r="D34" s="82"/>
    </row>
    <row r="35" spans="4:4">
      <c r="D35" s="82"/>
    </row>
    <row r="36" spans="1:4">
      <c r="A36" s="82"/>
      <c r="B36" s="82"/>
      <c r="D36" s="82"/>
    </row>
    <row r="37" spans="4:4">
      <c r="D37" s="82"/>
    </row>
    <row r="38" spans="4:4">
      <c r="D38" s="82"/>
    </row>
    <row r="39" spans="4:4">
      <c r="D39" s="82"/>
    </row>
    <row r="40" spans="4:4">
      <c r="D40" s="82"/>
    </row>
    <row r="41" spans="4:4">
      <c r="D41" s="82"/>
    </row>
    <row r="42" spans="4:4">
      <c r="D42" s="82"/>
    </row>
    <row r="43" spans="4:4">
      <c r="D43" s="82"/>
    </row>
    <row r="44" spans="4:4">
      <c r="D44" s="82"/>
    </row>
    <row r="45" spans="4:4">
      <c r="D45" s="82"/>
    </row>
    <row r="46" spans="1:4">
      <c r="A46" s="82"/>
      <c r="B46" s="82"/>
      <c r="D46" s="82"/>
    </row>
    <row r="47" spans="4:4">
      <c r="D47" s="82"/>
    </row>
    <row r="48" spans="4:4">
      <c r="D48" s="82"/>
    </row>
    <row r="49" spans="1:4">
      <c r="A49" s="82"/>
      <c r="B49" s="82"/>
      <c r="D49" s="82"/>
    </row>
    <row r="50" spans="4:4">
      <c r="D50" s="82"/>
    </row>
    <row r="51" spans="4:4">
      <c r="D51" s="82"/>
    </row>
    <row r="52" spans="4:4">
      <c r="D52" s="82"/>
    </row>
  </sheetData>
  <mergeCells count="7">
    <mergeCell ref="A1:Q1"/>
    <mergeCell ref="A2:A4"/>
    <mergeCell ref="B2:E3"/>
    <mergeCell ref="F2:H3"/>
    <mergeCell ref="J2:L3"/>
    <mergeCell ref="M2:O3"/>
    <mergeCell ref="P2:Q3"/>
  </mergeCells>
  <conditionalFormatting sqref="C5:C25">
    <cfRule type="cellIs" dxfId="0" priority="6" operator="equal">
      <formula>0</formula>
    </cfRule>
  </conditionalFormatting>
  <conditionalFormatting sqref="F5:F25">
    <cfRule type="cellIs" dxfId="1" priority="4" operator="equal">
      <formula>0</formula>
    </cfRule>
  </conditionalFormatting>
  <conditionalFormatting sqref="K5:K25">
    <cfRule type="cellIs" dxfId="1" priority="3" operator="equal">
      <formula>0</formula>
    </cfRule>
  </conditionalFormatting>
  <conditionalFormatting sqref="P5:P25">
    <cfRule type="cellIs" dxfId="0" priority="2" operator="equal">
      <formula>0</formula>
    </cfRule>
  </conditionalFormatting>
  <conditionalFormatting sqref="Q5:Q25">
    <cfRule type="top10" dxfId="2" priority="1" bottom="1" rank="3"/>
    <cfRule type="cellIs" dxfId="0" priority="5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B52"/>
  <sheetViews>
    <sheetView workbookViewId="0">
      <selection activeCell="L13" sqref="L13"/>
    </sheetView>
  </sheetViews>
  <sheetFormatPr defaultColWidth="9" defaultRowHeight="13.5"/>
  <cols>
    <col min="1" max="1" width="10.5" style="46" customWidth="1"/>
    <col min="2" max="2" width="5.625" style="46" customWidth="1"/>
    <col min="3" max="3" width="5.75" style="46" customWidth="1"/>
    <col min="4" max="4" width="5.5" style="46" customWidth="1"/>
    <col min="5" max="5" width="5.875" style="46" hidden="1" customWidth="1"/>
    <col min="6" max="6" width="6.5" style="46" customWidth="1"/>
    <col min="7" max="7" width="5.125" style="46" customWidth="1"/>
    <col min="8" max="8" width="6.125" style="46" customWidth="1"/>
    <col min="9" max="9" width="5.125" style="46" hidden="1" customWidth="1"/>
    <col min="10" max="10" width="6.125" style="46" customWidth="1"/>
    <col min="11" max="11" width="5.875" style="46" customWidth="1"/>
    <col min="12" max="12" width="5" style="46" customWidth="1"/>
    <col min="13" max="13" width="6.25" style="46" customWidth="1"/>
    <col min="14" max="14" width="6.25" style="46" hidden="1" customWidth="1"/>
    <col min="15" max="15" width="6.375" style="46" customWidth="1"/>
    <col min="16" max="16" width="12.125" style="46" customWidth="1"/>
    <col min="17" max="18" width="12.875" style="46" hidden="1" customWidth="1"/>
    <col min="19" max="19" width="9.375" style="46" customWidth="1"/>
    <col min="20" max="20" width="8.625" style="46" customWidth="1"/>
    <col min="21" max="21" width="13.25" style="46" customWidth="1"/>
    <col min="22" max="22" width="11.375" style="47" customWidth="1"/>
    <col min="23" max="23" width="9" style="47"/>
    <col min="25" max="28" width="9" style="47"/>
    <col min="29" max="16382" width="9" style="46"/>
  </cols>
  <sheetData>
    <row r="1" ht="32.1" customHeight="1" spans="1:20">
      <c r="A1" s="48" t="s">
        <v>76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ht="18.95" customHeight="1" spans="1:20">
      <c r="A2" s="49" t="s">
        <v>3</v>
      </c>
      <c r="B2" s="50" t="s">
        <v>53</v>
      </c>
      <c r="C2" s="50"/>
      <c r="D2" s="50"/>
      <c r="E2" s="50"/>
      <c r="F2" s="51"/>
      <c r="G2" s="52" t="s">
        <v>54</v>
      </c>
      <c r="H2" s="50"/>
      <c r="I2" s="50"/>
      <c r="J2" s="50"/>
      <c r="K2" s="52" t="s">
        <v>55</v>
      </c>
      <c r="L2" s="50"/>
      <c r="M2" s="50"/>
      <c r="N2" s="50"/>
      <c r="O2" s="51"/>
      <c r="P2" s="89" t="s">
        <v>70</v>
      </c>
      <c r="Q2" s="89"/>
      <c r="R2" s="90"/>
      <c r="S2" s="91" t="s">
        <v>65</v>
      </c>
      <c r="T2" s="92"/>
    </row>
    <row r="3" s="44" customFormat="1" ht="15" customHeight="1" spans="1:28">
      <c r="A3" s="53"/>
      <c r="B3" s="54"/>
      <c r="C3" s="54"/>
      <c r="D3" s="54"/>
      <c r="E3" s="54"/>
      <c r="F3" s="55"/>
      <c r="G3" s="56"/>
      <c r="H3" s="54"/>
      <c r="I3" s="54"/>
      <c r="J3" s="54"/>
      <c r="K3" s="56"/>
      <c r="L3" s="54"/>
      <c r="M3" s="54"/>
      <c r="N3" s="54"/>
      <c r="O3" s="55"/>
      <c r="P3" s="93"/>
      <c r="Q3" s="93"/>
      <c r="R3" s="94"/>
      <c r="S3" s="95"/>
      <c r="T3" s="96"/>
      <c r="V3" s="47"/>
      <c r="W3" s="47"/>
      <c r="X3" s="47"/>
      <c r="Y3" s="47"/>
      <c r="Z3" s="47"/>
      <c r="AA3" s="47"/>
      <c r="AB3" s="47"/>
    </row>
    <row r="4" s="44" customFormat="1" ht="15" customHeight="1" spans="1:28">
      <c r="A4" s="53"/>
      <c r="B4" s="57" t="s">
        <v>7</v>
      </c>
      <c r="C4" s="59" t="s">
        <v>28</v>
      </c>
      <c r="D4" s="59" t="s">
        <v>29</v>
      </c>
      <c r="E4" s="60" t="s">
        <v>77</v>
      </c>
      <c r="F4" s="59" t="s">
        <v>60</v>
      </c>
      <c r="G4" s="59" t="s">
        <v>28</v>
      </c>
      <c r="H4" s="59" t="s">
        <v>29</v>
      </c>
      <c r="I4" s="60" t="s">
        <v>77</v>
      </c>
      <c r="J4" s="86" t="s">
        <v>60</v>
      </c>
      <c r="K4" s="87" t="s">
        <v>7</v>
      </c>
      <c r="L4" s="88" t="s">
        <v>28</v>
      </c>
      <c r="M4" s="59" t="s">
        <v>29</v>
      </c>
      <c r="N4" s="60" t="s">
        <v>77</v>
      </c>
      <c r="O4" s="59" t="s">
        <v>60</v>
      </c>
      <c r="P4" s="88" t="s">
        <v>28</v>
      </c>
      <c r="Q4" s="59" t="s">
        <v>29</v>
      </c>
      <c r="R4" s="97" t="s">
        <v>60</v>
      </c>
      <c r="S4" s="98" t="s">
        <v>51</v>
      </c>
      <c r="T4" s="99" t="s">
        <v>19</v>
      </c>
      <c r="V4" s="85"/>
      <c r="W4" s="47"/>
      <c r="X4" s="47"/>
      <c r="Y4" s="47"/>
      <c r="Z4" s="47"/>
      <c r="AA4" s="47"/>
      <c r="AB4" s="47"/>
    </row>
    <row r="5" ht="15.95" customHeight="1" spans="1:24">
      <c r="A5" s="61" t="s">
        <v>30</v>
      </c>
      <c r="B5" s="62">
        <v>30</v>
      </c>
      <c r="C5" s="58">
        <v>18</v>
      </c>
      <c r="D5" s="64">
        <v>468</v>
      </c>
      <c r="E5" s="58">
        <v>434.4</v>
      </c>
      <c r="F5" s="58">
        <v>902.4</v>
      </c>
      <c r="G5" s="58">
        <v>0</v>
      </c>
      <c r="H5" s="58">
        <v>405</v>
      </c>
      <c r="I5" s="58">
        <v>234.1</v>
      </c>
      <c r="J5" s="58">
        <v>639.1</v>
      </c>
      <c r="K5" s="63">
        <v>28</v>
      </c>
      <c r="L5" s="58">
        <v>2</v>
      </c>
      <c r="M5" s="58">
        <v>425</v>
      </c>
      <c r="N5" s="58">
        <v>513.1</v>
      </c>
      <c r="O5" s="58">
        <v>938.1</v>
      </c>
      <c r="P5" s="63">
        <v>41.54</v>
      </c>
      <c r="Q5" s="58"/>
      <c r="R5" s="100"/>
      <c r="S5" s="101">
        <f t="shared" ref="S5:S25" si="0">C5+G5+L5+P5</f>
        <v>61.54</v>
      </c>
      <c r="T5" s="102">
        <f t="shared" ref="T5:T25" si="1">RANK(S5,$S$5:$S$25,0)</f>
        <v>4</v>
      </c>
      <c r="X5" s="47"/>
    </row>
    <row r="6" ht="15.95" customHeight="1" spans="1:24">
      <c r="A6" s="65" t="s">
        <v>31</v>
      </c>
      <c r="B6" s="66">
        <v>30</v>
      </c>
      <c r="C6" s="58">
        <v>0</v>
      </c>
      <c r="D6" s="64">
        <v>1044.5</v>
      </c>
      <c r="E6" s="58">
        <v>671.4</v>
      </c>
      <c r="F6" s="58">
        <v>1715.9</v>
      </c>
      <c r="G6" s="58">
        <v>0</v>
      </c>
      <c r="H6" s="58">
        <v>553.6</v>
      </c>
      <c r="I6" s="58">
        <v>954.3</v>
      </c>
      <c r="J6" s="58">
        <v>1507.9</v>
      </c>
      <c r="K6" s="63">
        <v>28</v>
      </c>
      <c r="L6" s="58">
        <v>10</v>
      </c>
      <c r="M6" s="58">
        <v>1211.7</v>
      </c>
      <c r="N6" s="58">
        <v>889</v>
      </c>
      <c r="O6" s="58">
        <v>2100.7</v>
      </c>
      <c r="P6" s="63">
        <v>4</v>
      </c>
      <c r="Q6" s="58"/>
      <c r="R6" s="100"/>
      <c r="S6" s="101">
        <f t="shared" si="0"/>
        <v>14</v>
      </c>
      <c r="T6" s="102">
        <f t="shared" si="1"/>
        <v>13</v>
      </c>
      <c r="X6" s="47"/>
    </row>
    <row r="7" ht="15.95" customHeight="1" spans="1:24">
      <c r="A7" s="65" t="s">
        <v>32</v>
      </c>
      <c r="B7" s="66">
        <v>30</v>
      </c>
      <c r="C7" s="58">
        <v>0</v>
      </c>
      <c r="D7" s="64">
        <v>741.6</v>
      </c>
      <c r="E7" s="58">
        <v>717.05</v>
      </c>
      <c r="F7" s="58">
        <v>1458.65</v>
      </c>
      <c r="G7" s="58">
        <v>0</v>
      </c>
      <c r="H7" s="58">
        <v>253</v>
      </c>
      <c r="I7" s="58">
        <v>392.6</v>
      </c>
      <c r="J7" s="58">
        <v>645.6</v>
      </c>
      <c r="K7" s="63">
        <v>28</v>
      </c>
      <c r="L7" s="58">
        <v>16</v>
      </c>
      <c r="M7" s="58">
        <v>654.6</v>
      </c>
      <c r="N7" s="58">
        <v>541.7</v>
      </c>
      <c r="O7" s="58">
        <v>1196.3</v>
      </c>
      <c r="P7" s="63">
        <v>31</v>
      </c>
      <c r="Q7" s="58"/>
      <c r="R7" s="100"/>
      <c r="S7" s="101">
        <f t="shared" si="0"/>
        <v>47</v>
      </c>
      <c r="T7" s="102">
        <f t="shared" si="1"/>
        <v>5</v>
      </c>
      <c r="X7" s="47"/>
    </row>
    <row r="8" ht="15.95" customHeight="1" spans="1:24">
      <c r="A8" s="65" t="s">
        <v>33</v>
      </c>
      <c r="B8" s="66">
        <v>30</v>
      </c>
      <c r="C8" s="58">
        <v>0</v>
      </c>
      <c r="D8" s="64">
        <v>593.6</v>
      </c>
      <c r="E8" s="58">
        <v>548</v>
      </c>
      <c r="F8" s="58">
        <v>1141.6</v>
      </c>
      <c r="G8" s="58">
        <v>0</v>
      </c>
      <c r="H8" s="58">
        <v>451.3</v>
      </c>
      <c r="I8" s="58">
        <v>288.5</v>
      </c>
      <c r="J8" s="58">
        <v>739.8</v>
      </c>
      <c r="K8" s="63">
        <v>38</v>
      </c>
      <c r="L8" s="58">
        <v>5</v>
      </c>
      <c r="M8" s="58">
        <v>1036.8</v>
      </c>
      <c r="N8" s="58">
        <v>997</v>
      </c>
      <c r="O8" s="58">
        <v>2033.8</v>
      </c>
      <c r="P8" s="63">
        <v>25.9</v>
      </c>
      <c r="Q8" s="58"/>
      <c r="R8" s="100"/>
      <c r="S8" s="101">
        <f t="shared" si="0"/>
        <v>30.9</v>
      </c>
      <c r="T8" s="102">
        <f t="shared" si="1"/>
        <v>7</v>
      </c>
      <c r="X8" s="47"/>
    </row>
    <row r="9" ht="15.95" customHeight="1" spans="1:24">
      <c r="A9" s="65" t="s">
        <v>34</v>
      </c>
      <c r="B9" s="66">
        <v>25</v>
      </c>
      <c r="C9" s="58">
        <v>0</v>
      </c>
      <c r="D9" s="64">
        <v>309.2</v>
      </c>
      <c r="E9" s="58">
        <v>402.1</v>
      </c>
      <c r="F9" s="58">
        <v>711.3</v>
      </c>
      <c r="G9" s="58">
        <v>0</v>
      </c>
      <c r="H9" s="58">
        <v>271.8</v>
      </c>
      <c r="I9" s="58">
        <v>239.9</v>
      </c>
      <c r="J9" s="58">
        <v>511.7</v>
      </c>
      <c r="K9" s="63">
        <v>28</v>
      </c>
      <c r="L9" s="58">
        <v>5</v>
      </c>
      <c r="M9" s="58">
        <v>429.2</v>
      </c>
      <c r="N9" s="58">
        <v>558.1</v>
      </c>
      <c r="O9" s="58">
        <v>987.3</v>
      </c>
      <c r="P9" s="63">
        <v>3</v>
      </c>
      <c r="Q9" s="58"/>
      <c r="R9" s="100"/>
      <c r="S9" s="101">
        <f t="shared" si="0"/>
        <v>8</v>
      </c>
      <c r="T9" s="102">
        <f t="shared" si="1"/>
        <v>19</v>
      </c>
      <c r="X9" s="47"/>
    </row>
    <row r="10" ht="15.95" customHeight="1" spans="1:24">
      <c r="A10" s="65" t="s">
        <v>35</v>
      </c>
      <c r="B10" s="66">
        <v>30</v>
      </c>
      <c r="C10" s="58">
        <v>5</v>
      </c>
      <c r="D10" s="64">
        <v>276.7</v>
      </c>
      <c r="E10" s="58">
        <v>181.4</v>
      </c>
      <c r="F10" s="58">
        <v>458.1</v>
      </c>
      <c r="G10" s="58">
        <v>0</v>
      </c>
      <c r="H10" s="58">
        <v>224.47</v>
      </c>
      <c r="I10" s="58">
        <v>230.2</v>
      </c>
      <c r="J10" s="58">
        <v>454.67</v>
      </c>
      <c r="K10" s="63">
        <v>30</v>
      </c>
      <c r="L10" s="58">
        <v>10</v>
      </c>
      <c r="M10" s="58">
        <v>763.5</v>
      </c>
      <c r="N10" s="58">
        <v>596.8</v>
      </c>
      <c r="O10" s="58">
        <v>1360.3</v>
      </c>
      <c r="P10" s="63">
        <v>4</v>
      </c>
      <c r="Q10" s="58"/>
      <c r="R10" s="100"/>
      <c r="S10" s="101">
        <f t="shared" si="0"/>
        <v>19</v>
      </c>
      <c r="T10" s="102">
        <f t="shared" si="1"/>
        <v>10</v>
      </c>
      <c r="X10" s="47"/>
    </row>
    <row r="11" ht="15.95" customHeight="1" spans="1:24">
      <c r="A11" s="65" t="s">
        <v>36</v>
      </c>
      <c r="B11" s="66">
        <v>30</v>
      </c>
      <c r="C11" s="58">
        <v>23</v>
      </c>
      <c r="D11" s="64">
        <v>329.76</v>
      </c>
      <c r="E11" s="58">
        <v>608.35</v>
      </c>
      <c r="F11" s="58">
        <v>938.11</v>
      </c>
      <c r="G11" s="58">
        <v>0</v>
      </c>
      <c r="H11" s="58">
        <v>505.81</v>
      </c>
      <c r="I11" s="58">
        <v>382.48</v>
      </c>
      <c r="J11" s="58">
        <v>888.29</v>
      </c>
      <c r="K11" s="63">
        <v>38</v>
      </c>
      <c r="L11" s="58">
        <v>64</v>
      </c>
      <c r="M11" s="58">
        <v>1596</v>
      </c>
      <c r="N11" s="58">
        <v>1189</v>
      </c>
      <c r="O11" s="58">
        <v>2785</v>
      </c>
      <c r="P11" s="63">
        <v>23</v>
      </c>
      <c r="Q11" s="58"/>
      <c r="R11" s="100"/>
      <c r="S11" s="101">
        <f t="shared" si="0"/>
        <v>110</v>
      </c>
      <c r="T11" s="102">
        <f t="shared" si="1"/>
        <v>1</v>
      </c>
      <c r="X11" s="47"/>
    </row>
    <row r="12" ht="15.95" customHeight="1" spans="1:24">
      <c r="A12" s="65" t="s">
        <v>37</v>
      </c>
      <c r="B12" s="66">
        <v>30</v>
      </c>
      <c r="C12" s="58">
        <v>4</v>
      </c>
      <c r="D12" s="64">
        <v>875</v>
      </c>
      <c r="E12" s="58">
        <v>885.1</v>
      </c>
      <c r="F12" s="58">
        <v>1760.1</v>
      </c>
      <c r="G12" s="58">
        <v>0</v>
      </c>
      <c r="H12" s="58">
        <v>217</v>
      </c>
      <c r="I12" s="58">
        <v>282.8</v>
      </c>
      <c r="J12" s="58">
        <v>499.8</v>
      </c>
      <c r="K12" s="63">
        <v>38</v>
      </c>
      <c r="L12" s="58">
        <v>24</v>
      </c>
      <c r="M12" s="58">
        <v>1300.7</v>
      </c>
      <c r="N12" s="58">
        <v>1459.6</v>
      </c>
      <c r="O12" s="58">
        <v>2760.3</v>
      </c>
      <c r="P12" s="63">
        <v>50</v>
      </c>
      <c r="Q12" s="58"/>
      <c r="R12" s="100"/>
      <c r="S12" s="101">
        <f t="shared" si="0"/>
        <v>78</v>
      </c>
      <c r="T12" s="102">
        <f t="shared" si="1"/>
        <v>2</v>
      </c>
      <c r="X12" s="47"/>
    </row>
    <row r="13" ht="15.95" customHeight="1" spans="1:24">
      <c r="A13" s="65" t="s">
        <v>38</v>
      </c>
      <c r="B13" s="66">
        <v>30</v>
      </c>
      <c r="C13" s="58">
        <v>9</v>
      </c>
      <c r="D13" s="64">
        <v>816.4</v>
      </c>
      <c r="E13" s="58">
        <v>815.1</v>
      </c>
      <c r="F13" s="58">
        <v>1631.5</v>
      </c>
      <c r="G13" s="58">
        <v>0</v>
      </c>
      <c r="H13" s="58">
        <v>315.1</v>
      </c>
      <c r="I13" s="58">
        <v>352.5</v>
      </c>
      <c r="J13" s="58">
        <v>667.6</v>
      </c>
      <c r="K13" s="63">
        <v>38</v>
      </c>
      <c r="L13" s="58">
        <v>2</v>
      </c>
      <c r="M13" s="58">
        <v>781.4</v>
      </c>
      <c r="N13" s="58">
        <v>752.2</v>
      </c>
      <c r="O13" s="58">
        <v>1533.6</v>
      </c>
      <c r="P13" s="63">
        <v>4</v>
      </c>
      <c r="Q13" s="58"/>
      <c r="R13" s="100"/>
      <c r="S13" s="101">
        <f t="shared" si="0"/>
        <v>15</v>
      </c>
      <c r="T13" s="102">
        <f t="shared" si="1"/>
        <v>12</v>
      </c>
      <c r="X13" s="47"/>
    </row>
    <row r="14" ht="15.95" customHeight="1" spans="1:24">
      <c r="A14" s="65" t="s">
        <v>39</v>
      </c>
      <c r="B14" s="66">
        <v>30</v>
      </c>
      <c r="C14" s="58">
        <v>0</v>
      </c>
      <c r="D14" s="64">
        <v>272.5</v>
      </c>
      <c r="E14" s="58">
        <v>431.5</v>
      </c>
      <c r="F14" s="58">
        <v>704</v>
      </c>
      <c r="G14" s="58">
        <v>0</v>
      </c>
      <c r="H14" s="58">
        <v>571.2</v>
      </c>
      <c r="I14" s="58">
        <v>245.2</v>
      </c>
      <c r="J14" s="58">
        <v>816.4</v>
      </c>
      <c r="K14" s="63">
        <v>38</v>
      </c>
      <c r="L14" s="58">
        <v>55</v>
      </c>
      <c r="M14" s="58">
        <v>618.3</v>
      </c>
      <c r="N14" s="58">
        <v>557</v>
      </c>
      <c r="O14" s="58">
        <v>1175.3</v>
      </c>
      <c r="P14" s="63">
        <v>15</v>
      </c>
      <c r="Q14" s="58"/>
      <c r="R14" s="100"/>
      <c r="S14" s="101">
        <f t="shared" si="0"/>
        <v>70</v>
      </c>
      <c r="T14" s="102">
        <f t="shared" si="1"/>
        <v>3</v>
      </c>
      <c r="X14" s="47"/>
    </row>
    <row r="15" ht="15.95" customHeight="1" spans="1:24">
      <c r="A15" s="65" t="s">
        <v>40</v>
      </c>
      <c r="B15" s="66">
        <v>25</v>
      </c>
      <c r="C15" s="58">
        <v>0</v>
      </c>
      <c r="D15" s="64">
        <v>507.1</v>
      </c>
      <c r="E15" s="58">
        <v>211.1</v>
      </c>
      <c r="F15" s="58">
        <v>718.2</v>
      </c>
      <c r="G15" s="58">
        <v>0</v>
      </c>
      <c r="H15" s="58">
        <v>285.9</v>
      </c>
      <c r="I15" s="58">
        <v>275</v>
      </c>
      <c r="J15" s="58">
        <v>560.9</v>
      </c>
      <c r="K15" s="63">
        <v>30</v>
      </c>
      <c r="L15" s="58">
        <v>0</v>
      </c>
      <c r="M15" s="58">
        <v>546</v>
      </c>
      <c r="N15" s="58">
        <v>1006.2</v>
      </c>
      <c r="O15" s="58">
        <v>1552.2</v>
      </c>
      <c r="P15" s="63">
        <v>11</v>
      </c>
      <c r="Q15" s="58"/>
      <c r="R15" s="100"/>
      <c r="S15" s="101">
        <f t="shared" si="0"/>
        <v>11</v>
      </c>
      <c r="T15" s="102">
        <f t="shared" si="1"/>
        <v>16</v>
      </c>
      <c r="X15" s="47"/>
    </row>
    <row r="16" ht="15.95" customHeight="1" spans="1:24">
      <c r="A16" s="65" t="s">
        <v>41</v>
      </c>
      <c r="B16" s="66">
        <v>25</v>
      </c>
      <c r="C16" s="58">
        <v>0</v>
      </c>
      <c r="D16" s="64">
        <v>412.3</v>
      </c>
      <c r="E16" s="58">
        <v>330</v>
      </c>
      <c r="F16" s="58">
        <v>742.3</v>
      </c>
      <c r="G16" s="58">
        <v>0</v>
      </c>
      <c r="H16" s="58">
        <v>242.2</v>
      </c>
      <c r="I16" s="58">
        <v>380</v>
      </c>
      <c r="J16" s="58">
        <v>622.2</v>
      </c>
      <c r="K16" s="63">
        <v>30</v>
      </c>
      <c r="L16" s="58">
        <v>18</v>
      </c>
      <c r="M16" s="58">
        <v>1200.7</v>
      </c>
      <c r="N16" s="58">
        <v>1197</v>
      </c>
      <c r="O16" s="58">
        <v>2397.7</v>
      </c>
      <c r="P16" s="63">
        <v>4.54</v>
      </c>
      <c r="Q16" s="58"/>
      <c r="R16" s="100"/>
      <c r="S16" s="101">
        <f t="shared" si="0"/>
        <v>22.54</v>
      </c>
      <c r="T16" s="102">
        <f t="shared" si="1"/>
        <v>8</v>
      </c>
      <c r="X16" s="47"/>
    </row>
    <row r="17" ht="15.95" customHeight="1" spans="1:24">
      <c r="A17" s="65" t="s">
        <v>42</v>
      </c>
      <c r="B17" s="66">
        <v>20</v>
      </c>
      <c r="C17" s="58">
        <v>2</v>
      </c>
      <c r="D17" s="64">
        <v>382</v>
      </c>
      <c r="E17" s="58">
        <v>406.3</v>
      </c>
      <c r="F17" s="58">
        <v>788.3</v>
      </c>
      <c r="G17" s="58">
        <v>0</v>
      </c>
      <c r="H17" s="58">
        <v>272.5</v>
      </c>
      <c r="I17" s="58">
        <v>245.5</v>
      </c>
      <c r="J17" s="58">
        <v>518</v>
      </c>
      <c r="K17" s="63">
        <v>28</v>
      </c>
      <c r="L17" s="58">
        <v>0</v>
      </c>
      <c r="M17" s="58">
        <v>311.1</v>
      </c>
      <c r="N17" s="58">
        <v>413.4</v>
      </c>
      <c r="O17" s="58">
        <v>724.5</v>
      </c>
      <c r="P17" s="63">
        <v>2</v>
      </c>
      <c r="Q17" s="58"/>
      <c r="R17" s="100"/>
      <c r="S17" s="101">
        <f t="shared" si="0"/>
        <v>4</v>
      </c>
      <c r="T17" s="102">
        <f t="shared" si="1"/>
        <v>20</v>
      </c>
      <c r="X17" s="47"/>
    </row>
    <row r="18" ht="15.95" customHeight="1" spans="1:24">
      <c r="A18" s="65" t="s">
        <v>43</v>
      </c>
      <c r="B18" s="66">
        <v>15</v>
      </c>
      <c r="C18" s="58">
        <v>0</v>
      </c>
      <c r="D18" s="64">
        <v>111</v>
      </c>
      <c r="E18" s="58">
        <v>45.76</v>
      </c>
      <c r="F18" s="58">
        <v>156.76</v>
      </c>
      <c r="G18" s="58">
        <v>0</v>
      </c>
      <c r="H18" s="58">
        <v>118.2</v>
      </c>
      <c r="I18" s="58">
        <v>129.7</v>
      </c>
      <c r="J18" s="58">
        <v>247.9</v>
      </c>
      <c r="K18" s="63">
        <v>18</v>
      </c>
      <c r="L18" s="58">
        <v>8.8</v>
      </c>
      <c r="M18" s="58">
        <v>498.9</v>
      </c>
      <c r="N18" s="58">
        <v>589.3</v>
      </c>
      <c r="O18" s="58">
        <v>1088.2</v>
      </c>
      <c r="P18" s="63"/>
      <c r="Q18" s="58"/>
      <c r="R18" s="100"/>
      <c r="S18" s="101">
        <f t="shared" si="0"/>
        <v>8.8</v>
      </c>
      <c r="T18" s="102">
        <f t="shared" si="1"/>
        <v>17</v>
      </c>
      <c r="X18" s="47"/>
    </row>
    <row r="19" ht="15.95" customHeight="1" spans="1:24">
      <c r="A19" s="65" t="s">
        <v>44</v>
      </c>
      <c r="B19" s="66">
        <v>25</v>
      </c>
      <c r="C19" s="58">
        <v>0</v>
      </c>
      <c r="D19" s="64">
        <v>355</v>
      </c>
      <c r="E19" s="58">
        <v>430</v>
      </c>
      <c r="F19" s="58">
        <v>785</v>
      </c>
      <c r="G19" s="58">
        <v>10</v>
      </c>
      <c r="H19" s="58">
        <v>95</v>
      </c>
      <c r="I19" s="58">
        <v>249.3</v>
      </c>
      <c r="J19" s="58">
        <v>344.3</v>
      </c>
      <c r="K19" s="63">
        <v>28</v>
      </c>
      <c r="L19" s="58">
        <v>9</v>
      </c>
      <c r="M19" s="58">
        <v>573.9</v>
      </c>
      <c r="N19" s="58">
        <v>559.1</v>
      </c>
      <c r="O19" s="58">
        <v>1133</v>
      </c>
      <c r="P19" s="63"/>
      <c r="Q19" s="58"/>
      <c r="R19" s="100"/>
      <c r="S19" s="101">
        <f t="shared" si="0"/>
        <v>19</v>
      </c>
      <c r="T19" s="102">
        <f t="shared" si="1"/>
        <v>10</v>
      </c>
      <c r="X19" s="47"/>
    </row>
    <row r="20" ht="15.95" customHeight="1" spans="1:24">
      <c r="A20" s="67" t="s">
        <v>45</v>
      </c>
      <c r="B20" s="68">
        <v>25</v>
      </c>
      <c r="C20" s="58">
        <v>0</v>
      </c>
      <c r="D20" s="64">
        <v>665.7</v>
      </c>
      <c r="E20" s="58">
        <v>301.86</v>
      </c>
      <c r="F20" s="58">
        <v>967.56</v>
      </c>
      <c r="G20" s="58">
        <v>0</v>
      </c>
      <c r="H20" s="58">
        <v>255.3</v>
      </c>
      <c r="I20" s="58">
        <v>228.7</v>
      </c>
      <c r="J20" s="58">
        <v>484</v>
      </c>
      <c r="K20" s="63">
        <v>30</v>
      </c>
      <c r="L20" s="58">
        <v>10</v>
      </c>
      <c r="M20" s="58">
        <v>414.8</v>
      </c>
      <c r="N20" s="58">
        <v>400.8</v>
      </c>
      <c r="O20" s="58">
        <v>815.6</v>
      </c>
      <c r="P20" s="63">
        <v>12.54</v>
      </c>
      <c r="Q20" s="58"/>
      <c r="R20" s="100"/>
      <c r="S20" s="101">
        <f t="shared" si="0"/>
        <v>22.54</v>
      </c>
      <c r="T20" s="102">
        <f t="shared" si="1"/>
        <v>8</v>
      </c>
      <c r="X20" s="47"/>
    </row>
    <row r="21" ht="15.95" customHeight="1" spans="1:24">
      <c r="A21" s="67" t="s">
        <v>46</v>
      </c>
      <c r="B21" s="68">
        <v>20</v>
      </c>
      <c r="C21" s="58">
        <v>0</v>
      </c>
      <c r="D21" s="64">
        <v>296.6</v>
      </c>
      <c r="E21" s="58">
        <v>342.7</v>
      </c>
      <c r="F21" s="58">
        <v>639.3</v>
      </c>
      <c r="G21" s="58">
        <v>0</v>
      </c>
      <c r="H21" s="58">
        <v>165</v>
      </c>
      <c r="I21" s="58">
        <v>238.1</v>
      </c>
      <c r="J21" s="58">
        <v>403.1</v>
      </c>
      <c r="K21" s="63">
        <v>20</v>
      </c>
      <c r="L21" s="58">
        <v>8</v>
      </c>
      <c r="M21" s="58">
        <v>461</v>
      </c>
      <c r="N21" s="58">
        <v>399</v>
      </c>
      <c r="O21" s="58">
        <v>860</v>
      </c>
      <c r="P21" s="63">
        <v>0.24</v>
      </c>
      <c r="Q21" s="58"/>
      <c r="R21" s="100"/>
      <c r="S21" s="101">
        <f t="shared" si="0"/>
        <v>8.24</v>
      </c>
      <c r="T21" s="102">
        <f t="shared" si="1"/>
        <v>18</v>
      </c>
      <c r="X21" s="47"/>
    </row>
    <row r="22" ht="15.95" customHeight="1" spans="1:24">
      <c r="A22" s="67" t="s">
        <v>47</v>
      </c>
      <c r="B22" s="68">
        <v>20</v>
      </c>
      <c r="C22" s="58">
        <v>0</v>
      </c>
      <c r="D22" s="64">
        <v>212</v>
      </c>
      <c r="E22" s="58">
        <v>132.27</v>
      </c>
      <c r="F22" s="58">
        <v>344.27</v>
      </c>
      <c r="G22" s="58">
        <v>0</v>
      </c>
      <c r="H22" s="58">
        <v>164.9</v>
      </c>
      <c r="I22" s="58">
        <v>287.7</v>
      </c>
      <c r="J22" s="58">
        <v>452.6</v>
      </c>
      <c r="K22" s="63">
        <v>18</v>
      </c>
      <c r="L22" s="58">
        <v>12</v>
      </c>
      <c r="M22" s="58">
        <v>472.8</v>
      </c>
      <c r="N22" s="58">
        <v>373.7</v>
      </c>
      <c r="O22" s="58">
        <v>846.5</v>
      </c>
      <c r="P22" s="63">
        <v>2</v>
      </c>
      <c r="Q22" s="58"/>
      <c r="R22" s="100"/>
      <c r="S22" s="101">
        <f t="shared" si="0"/>
        <v>14</v>
      </c>
      <c r="T22" s="102">
        <f t="shared" si="1"/>
        <v>13</v>
      </c>
      <c r="X22" s="47"/>
    </row>
    <row r="23" ht="15.95" customHeight="1" spans="1:24">
      <c r="A23" s="67" t="s">
        <v>48</v>
      </c>
      <c r="B23" s="68">
        <v>25</v>
      </c>
      <c r="C23" s="58">
        <v>4</v>
      </c>
      <c r="D23" s="64">
        <v>269.2</v>
      </c>
      <c r="E23" s="58">
        <v>294.2</v>
      </c>
      <c r="F23" s="58">
        <v>563.4</v>
      </c>
      <c r="G23" s="58">
        <v>0</v>
      </c>
      <c r="H23" s="58">
        <v>283.9</v>
      </c>
      <c r="I23" s="58">
        <v>379.1</v>
      </c>
      <c r="J23" s="58">
        <v>663</v>
      </c>
      <c r="K23" s="63">
        <v>30</v>
      </c>
      <c r="L23" s="58">
        <v>3</v>
      </c>
      <c r="M23" s="58">
        <v>558.2</v>
      </c>
      <c r="N23" s="58">
        <v>630.5</v>
      </c>
      <c r="O23" s="58">
        <v>1188.7</v>
      </c>
      <c r="P23" s="63">
        <v>7</v>
      </c>
      <c r="Q23" s="58"/>
      <c r="R23" s="100"/>
      <c r="S23" s="101">
        <f t="shared" si="0"/>
        <v>14</v>
      </c>
      <c r="T23" s="102">
        <f t="shared" si="1"/>
        <v>13</v>
      </c>
      <c r="X23" s="47"/>
    </row>
    <row r="24" ht="15.95" customHeight="1" spans="1:24">
      <c r="A24" s="67" t="s">
        <v>49</v>
      </c>
      <c r="B24" s="68">
        <v>15</v>
      </c>
      <c r="C24" s="58">
        <v>0</v>
      </c>
      <c r="D24" s="64">
        <v>247.9</v>
      </c>
      <c r="E24" s="58">
        <v>48</v>
      </c>
      <c r="F24" s="58">
        <v>295.9</v>
      </c>
      <c r="G24" s="58">
        <v>0</v>
      </c>
      <c r="H24" s="58">
        <v>69.5</v>
      </c>
      <c r="I24" s="58">
        <v>300</v>
      </c>
      <c r="J24" s="58">
        <v>369.5</v>
      </c>
      <c r="K24" s="63">
        <v>18</v>
      </c>
      <c r="L24" s="58">
        <v>42</v>
      </c>
      <c r="M24" s="58">
        <v>487</v>
      </c>
      <c r="N24" s="58">
        <v>397.5</v>
      </c>
      <c r="O24" s="58">
        <v>884.5</v>
      </c>
      <c r="P24" s="63"/>
      <c r="Q24" s="58"/>
      <c r="R24" s="100"/>
      <c r="S24" s="101">
        <f t="shared" si="0"/>
        <v>42</v>
      </c>
      <c r="T24" s="102">
        <f t="shared" si="1"/>
        <v>6</v>
      </c>
      <c r="X24" s="47"/>
    </row>
    <row r="25" ht="15.95" customHeight="1" spans="1:24">
      <c r="A25" s="67" t="s">
        <v>50</v>
      </c>
      <c r="B25" s="68">
        <v>10</v>
      </c>
      <c r="C25" s="58">
        <v>0</v>
      </c>
      <c r="D25" s="64">
        <v>226.4</v>
      </c>
      <c r="E25" s="58">
        <v>93.5</v>
      </c>
      <c r="F25" s="58">
        <v>319.9</v>
      </c>
      <c r="G25" s="58">
        <v>0</v>
      </c>
      <c r="H25" s="58">
        <v>260.8</v>
      </c>
      <c r="I25" s="58">
        <v>172.9</v>
      </c>
      <c r="J25" s="58">
        <v>433.7</v>
      </c>
      <c r="K25" s="63">
        <v>18</v>
      </c>
      <c r="L25" s="58">
        <v>0</v>
      </c>
      <c r="M25" s="58">
        <v>475.1</v>
      </c>
      <c r="N25" s="58">
        <v>316.5</v>
      </c>
      <c r="O25" s="58">
        <v>791.6</v>
      </c>
      <c r="P25" s="63"/>
      <c r="Q25" s="58"/>
      <c r="R25" s="100"/>
      <c r="S25" s="101">
        <f t="shared" si="0"/>
        <v>0</v>
      </c>
      <c r="T25" s="102">
        <f t="shared" si="1"/>
        <v>21</v>
      </c>
      <c r="X25" s="47"/>
    </row>
    <row r="26" ht="15.95" customHeight="1" spans="1:20">
      <c r="A26" s="69" t="s">
        <v>72</v>
      </c>
      <c r="B26" s="70">
        <v>5</v>
      </c>
      <c r="C26" s="72"/>
      <c r="D26" s="72"/>
      <c r="E26" s="73"/>
      <c r="F26" s="73"/>
      <c r="G26" s="74"/>
      <c r="H26" s="73"/>
      <c r="I26" s="73"/>
      <c r="J26" s="73"/>
      <c r="K26" s="71">
        <v>8</v>
      </c>
      <c r="L26" s="71"/>
      <c r="M26" s="71"/>
      <c r="N26" s="71"/>
      <c r="O26" s="73"/>
      <c r="P26" s="71"/>
      <c r="Q26" s="73"/>
      <c r="R26" s="103"/>
      <c r="S26" s="104"/>
      <c r="T26" s="105"/>
    </row>
    <row r="27" ht="24" customHeight="1" spans="1:20">
      <c r="A27" s="75" t="s">
        <v>51</v>
      </c>
      <c r="B27" s="76">
        <v>520</v>
      </c>
      <c r="C27" s="77">
        <f t="shared" ref="C27:J27" si="2">SUM(C5:C25)</f>
        <v>65</v>
      </c>
      <c r="D27" s="78">
        <f t="shared" si="2"/>
        <v>9412.46</v>
      </c>
      <c r="E27" s="78">
        <f t="shared" si="2"/>
        <v>8330.09</v>
      </c>
      <c r="F27" s="78">
        <f t="shared" si="2"/>
        <v>17742.55</v>
      </c>
      <c r="G27" s="77">
        <f t="shared" si="2"/>
        <v>10</v>
      </c>
      <c r="H27" s="78">
        <f t="shared" si="2"/>
        <v>5981.48</v>
      </c>
      <c r="I27" s="78">
        <f t="shared" si="2"/>
        <v>6488.58</v>
      </c>
      <c r="J27" s="78">
        <f t="shared" si="2"/>
        <v>12470.06</v>
      </c>
      <c r="K27" s="78">
        <v>600</v>
      </c>
      <c r="L27" s="77">
        <f t="shared" ref="L27:S27" si="3">SUM(L5:L25)</f>
        <v>303.8</v>
      </c>
      <c r="M27" s="78">
        <f t="shared" si="3"/>
        <v>14816.7</v>
      </c>
      <c r="N27" s="78">
        <f t="shared" si="3"/>
        <v>14336.5</v>
      </c>
      <c r="O27" s="78">
        <f t="shared" si="3"/>
        <v>29153.2</v>
      </c>
      <c r="P27" s="77">
        <f t="shared" si="3"/>
        <v>240.76</v>
      </c>
      <c r="Q27" s="115">
        <f t="shared" si="3"/>
        <v>0</v>
      </c>
      <c r="R27" s="106">
        <f t="shared" si="3"/>
        <v>0</v>
      </c>
      <c r="S27" s="107">
        <f t="shared" si="3"/>
        <v>619.56</v>
      </c>
      <c r="T27" s="108"/>
    </row>
    <row r="28" s="45" customFormat="1" ht="21" customHeight="1" spans="1:28">
      <c r="A28" s="79" t="s">
        <v>78</v>
      </c>
      <c r="B28" s="79"/>
      <c r="C28" s="81">
        <f>COUNTIF(C5:C25,"=0")</f>
        <v>14</v>
      </c>
      <c r="D28" s="79" t="s">
        <v>67</v>
      </c>
      <c r="E28" s="79" t="s">
        <v>67</v>
      </c>
      <c r="F28" s="81"/>
      <c r="G28" s="79" t="s">
        <v>79</v>
      </c>
      <c r="H28" s="113"/>
      <c r="I28" s="113"/>
      <c r="J28" s="113"/>
      <c r="K28" s="80"/>
      <c r="L28" s="81">
        <f>COUNTBLANK(P5:P25)</f>
        <v>4</v>
      </c>
      <c r="M28" s="79" t="s">
        <v>67</v>
      </c>
      <c r="N28" s="81"/>
      <c r="O28" s="114"/>
      <c r="P28" s="80" t="s">
        <v>75</v>
      </c>
      <c r="Q28" s="80"/>
      <c r="R28" s="80"/>
      <c r="S28" s="81">
        <f>COUNTIF(S5:S25,"=0")</f>
        <v>1</v>
      </c>
      <c r="T28" s="110" t="s">
        <v>67</v>
      </c>
      <c r="V28" s="111"/>
      <c r="W28" s="111"/>
      <c r="X28" s="111"/>
      <c r="Y28" s="111"/>
      <c r="Z28" s="111"/>
      <c r="AA28" s="111"/>
      <c r="AB28" s="111"/>
    </row>
    <row r="31" ht="14.25" customHeight="1" spans="1:5">
      <c r="A31" s="47"/>
      <c r="B31" s="47"/>
      <c r="E31" s="82"/>
    </row>
    <row r="32" spans="5:5">
      <c r="E32" s="83"/>
    </row>
    <row r="33" spans="5:5">
      <c r="E33" s="82"/>
    </row>
    <row r="34" spans="5:5">
      <c r="E34" s="82"/>
    </row>
    <row r="35" spans="5:5">
      <c r="E35" s="82"/>
    </row>
    <row r="36" spans="1:5">
      <c r="A36" s="82"/>
      <c r="B36" s="82"/>
      <c r="E36" s="82"/>
    </row>
    <row r="37" spans="5:5">
      <c r="E37" s="82"/>
    </row>
    <row r="38" spans="5:5">
      <c r="E38" s="82"/>
    </row>
    <row r="39" spans="5:5">
      <c r="E39" s="82"/>
    </row>
    <row r="40" spans="5:5">
      <c r="E40" s="82"/>
    </row>
    <row r="41" spans="5:5">
      <c r="E41" s="82"/>
    </row>
    <row r="42" spans="5:5">
      <c r="E42" s="82"/>
    </row>
    <row r="43" spans="5:5">
      <c r="E43" s="82"/>
    </row>
    <row r="44" spans="5:5">
      <c r="E44" s="82"/>
    </row>
    <row r="45" spans="5:5">
      <c r="E45" s="82"/>
    </row>
    <row r="46" spans="1:5">
      <c r="A46" s="82"/>
      <c r="B46" s="82"/>
      <c r="E46" s="82"/>
    </row>
    <row r="47" spans="5:5">
      <c r="E47" s="82"/>
    </row>
    <row r="48" spans="5:5">
      <c r="E48" s="82"/>
    </row>
    <row r="49" spans="1:5">
      <c r="A49" s="82"/>
      <c r="B49" s="82"/>
      <c r="E49" s="82"/>
    </row>
    <row r="50" spans="5:5">
      <c r="E50" s="82"/>
    </row>
    <row r="51" spans="5:5">
      <c r="E51" s="82"/>
    </row>
    <row r="52" spans="5:5">
      <c r="E52" s="82"/>
    </row>
  </sheetData>
  <mergeCells count="7">
    <mergeCell ref="A1:T1"/>
    <mergeCell ref="A2:A4"/>
    <mergeCell ref="B2:F3"/>
    <mergeCell ref="G2:J3"/>
    <mergeCell ref="K2:O3"/>
    <mergeCell ref="P2:R3"/>
    <mergeCell ref="S2:T3"/>
  </mergeCells>
  <conditionalFormatting sqref="S5:S25">
    <cfRule type="cellIs" dxfId="0" priority="6" operator="equal">
      <formula>0</formula>
    </cfRule>
  </conditionalFormatting>
  <conditionalFormatting sqref="T5:T25">
    <cfRule type="top10" dxfId="2" priority="5" bottom="1" rank="3"/>
    <cfRule type="cellIs" dxfId="0" priority="8" operator="equal">
      <formula>0</formula>
    </cfRule>
  </conditionalFormatting>
  <conditionalFormatting sqref="M5:N25">
    <cfRule type="cellIs" dxfId="1" priority="7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L23" sqref="L23"/>
    </sheetView>
  </sheetViews>
  <sheetFormatPr defaultColWidth="9" defaultRowHeight="13.5"/>
  <cols>
    <col min="1" max="1" width="10.5" style="46" customWidth="1"/>
    <col min="2" max="2" width="5.625" style="46" customWidth="1"/>
    <col min="3" max="3" width="4.875" style="46" customWidth="1"/>
    <col min="4" max="4" width="5.5" style="46" customWidth="1"/>
    <col min="5" max="6" width="5.875" style="46" hidden="1" customWidth="1"/>
    <col min="7" max="7" width="6.5" style="46" customWidth="1"/>
    <col min="8" max="8" width="5.125" style="46" customWidth="1"/>
    <col min="9" max="9" width="5.25" style="46" customWidth="1"/>
    <col min="10" max="11" width="5.125" style="46" hidden="1" customWidth="1"/>
    <col min="12" max="12" width="6.125" style="46" customWidth="1"/>
    <col min="13" max="13" width="5.875" style="46" customWidth="1"/>
    <col min="14" max="14" width="5" style="46" customWidth="1"/>
    <col min="15" max="15" width="6.25" style="46" customWidth="1"/>
    <col min="16" max="16" width="6.25" style="46" hidden="1" customWidth="1"/>
    <col min="17" max="17" width="6.75" style="46" hidden="1" customWidth="1"/>
    <col min="18" max="18" width="6.375" style="46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77</v>
      </c>
      <c r="F4" s="60" t="s">
        <v>81</v>
      </c>
      <c r="G4" s="59" t="s">
        <v>60</v>
      </c>
      <c r="H4" s="59" t="s">
        <v>28</v>
      </c>
      <c r="I4" s="59" t="s">
        <v>29</v>
      </c>
      <c r="J4" s="60" t="s">
        <v>77</v>
      </c>
      <c r="K4" s="60" t="s">
        <v>81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77</v>
      </c>
      <c r="Q4" s="60" t="s">
        <v>81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7</v>
      </c>
      <c r="D5" s="64">
        <v>265.2</v>
      </c>
      <c r="E5" s="58">
        <v>434.4</v>
      </c>
      <c r="F5" s="58">
        <v>468</v>
      </c>
      <c r="G5" s="58">
        <f t="shared" ref="G5:G25" si="0">E5+D5+F5</f>
        <v>1167.6</v>
      </c>
      <c r="H5" s="63">
        <v>10</v>
      </c>
      <c r="I5" s="58">
        <v>352</v>
      </c>
      <c r="J5" s="58">
        <v>234.1</v>
      </c>
      <c r="K5" s="58">
        <v>405</v>
      </c>
      <c r="L5" s="58">
        <v>991.1</v>
      </c>
      <c r="M5" s="63">
        <v>28</v>
      </c>
      <c r="N5" s="63">
        <v>22</v>
      </c>
      <c r="O5" s="58">
        <v>503.2</v>
      </c>
      <c r="P5" s="58">
        <v>513.1</v>
      </c>
      <c r="Q5" s="58">
        <v>425</v>
      </c>
      <c r="R5" s="58">
        <v>1441.3</v>
      </c>
      <c r="S5" s="63">
        <v>18</v>
      </c>
      <c r="T5" s="100"/>
      <c r="U5" s="101">
        <f t="shared" ref="U5:U25" si="1">C5+H5+N5+S5</f>
        <v>57</v>
      </c>
      <c r="V5" s="102">
        <f t="shared" ref="V5:V25" si="2">RANK(U5,$U$5:$U$25,0)</f>
        <v>8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35</v>
      </c>
      <c r="D6" s="64">
        <v>287</v>
      </c>
      <c r="E6" s="58">
        <v>671.4</v>
      </c>
      <c r="F6" s="58">
        <v>1044.5</v>
      </c>
      <c r="G6" s="58">
        <f t="shared" si="0"/>
        <v>2002.9</v>
      </c>
      <c r="H6" s="63">
        <v>17.2</v>
      </c>
      <c r="I6" s="58">
        <v>511.18</v>
      </c>
      <c r="J6" s="58">
        <v>954.3</v>
      </c>
      <c r="K6" s="58">
        <v>553.6</v>
      </c>
      <c r="L6" s="58">
        <v>2019.08</v>
      </c>
      <c r="M6" s="63">
        <v>28</v>
      </c>
      <c r="N6" s="63">
        <v>21</v>
      </c>
      <c r="O6" s="58">
        <v>787.5</v>
      </c>
      <c r="P6" s="58">
        <v>889</v>
      </c>
      <c r="Q6" s="58">
        <v>1211.7</v>
      </c>
      <c r="R6" s="58">
        <v>2888.2</v>
      </c>
      <c r="S6" s="63">
        <v>22</v>
      </c>
      <c r="T6" s="100"/>
      <c r="U6" s="101">
        <f t="shared" si="1"/>
        <v>95.2</v>
      </c>
      <c r="V6" s="102">
        <f t="shared" si="2"/>
        <v>4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16</v>
      </c>
      <c r="D7" s="64">
        <v>505</v>
      </c>
      <c r="E7" s="58">
        <v>717.05</v>
      </c>
      <c r="F7" s="58">
        <v>741.6</v>
      </c>
      <c r="G7" s="58">
        <f t="shared" si="0"/>
        <v>1963.65</v>
      </c>
      <c r="H7" s="63">
        <v>50</v>
      </c>
      <c r="I7" s="58">
        <v>248.8</v>
      </c>
      <c r="J7" s="58">
        <v>392.6</v>
      </c>
      <c r="K7" s="58">
        <v>253</v>
      </c>
      <c r="L7" s="58">
        <v>894.4</v>
      </c>
      <c r="M7" s="63">
        <v>28</v>
      </c>
      <c r="N7" s="63">
        <v>26</v>
      </c>
      <c r="O7" s="58">
        <v>513.4</v>
      </c>
      <c r="P7" s="58">
        <v>541.7</v>
      </c>
      <c r="Q7" s="58">
        <v>654.6</v>
      </c>
      <c r="R7" s="58">
        <v>1709.7</v>
      </c>
      <c r="S7" s="63">
        <v>12</v>
      </c>
      <c r="T7" s="100"/>
      <c r="U7" s="101">
        <f t="shared" si="1"/>
        <v>104</v>
      </c>
      <c r="V7" s="102">
        <f t="shared" si="2"/>
        <v>2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0</v>
      </c>
      <c r="D8" s="64">
        <v>167.5</v>
      </c>
      <c r="E8" s="58">
        <v>548</v>
      </c>
      <c r="F8" s="58">
        <v>593.6</v>
      </c>
      <c r="G8" s="58">
        <f t="shared" si="0"/>
        <v>1309.1</v>
      </c>
      <c r="H8" s="63">
        <v>15</v>
      </c>
      <c r="I8" s="58">
        <v>259</v>
      </c>
      <c r="J8" s="58">
        <v>288.5</v>
      </c>
      <c r="K8" s="58">
        <v>451.3</v>
      </c>
      <c r="L8" s="58">
        <v>998.8</v>
      </c>
      <c r="M8" s="63">
        <v>38</v>
      </c>
      <c r="N8" s="63">
        <v>13</v>
      </c>
      <c r="O8" s="58">
        <v>892.9</v>
      </c>
      <c r="P8" s="58">
        <v>997</v>
      </c>
      <c r="Q8" s="58">
        <v>1036.8</v>
      </c>
      <c r="R8" s="58">
        <v>2926.7</v>
      </c>
      <c r="S8" s="63">
        <v>48</v>
      </c>
      <c r="T8" s="100"/>
      <c r="U8" s="101">
        <f t="shared" si="1"/>
        <v>76</v>
      </c>
      <c r="V8" s="102">
        <f t="shared" si="2"/>
        <v>5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0</v>
      </c>
      <c r="D9" s="64">
        <v>308.29</v>
      </c>
      <c r="E9" s="58">
        <v>402.1</v>
      </c>
      <c r="F9" s="58">
        <v>309.2</v>
      </c>
      <c r="G9" s="58">
        <f t="shared" si="0"/>
        <v>1019.59</v>
      </c>
      <c r="H9" s="63">
        <v>12</v>
      </c>
      <c r="I9" s="58">
        <v>151.25</v>
      </c>
      <c r="J9" s="58">
        <v>239.9</v>
      </c>
      <c r="K9" s="58">
        <v>271.8</v>
      </c>
      <c r="L9" s="58">
        <v>662.95</v>
      </c>
      <c r="M9" s="63">
        <v>28</v>
      </c>
      <c r="N9" s="63">
        <v>50</v>
      </c>
      <c r="O9" s="58">
        <v>414.9</v>
      </c>
      <c r="P9" s="58">
        <v>558.1</v>
      </c>
      <c r="Q9" s="58">
        <v>429.2</v>
      </c>
      <c r="R9" s="58">
        <v>1402.2</v>
      </c>
      <c r="S9" s="63">
        <v>5</v>
      </c>
      <c r="T9" s="100"/>
      <c r="U9" s="101">
        <f t="shared" si="1"/>
        <v>67</v>
      </c>
      <c r="V9" s="102">
        <f t="shared" si="2"/>
        <v>7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0</v>
      </c>
      <c r="D10" s="64">
        <v>115</v>
      </c>
      <c r="E10" s="58">
        <v>181.4</v>
      </c>
      <c r="F10" s="58">
        <v>276.7</v>
      </c>
      <c r="G10" s="58">
        <f t="shared" si="0"/>
        <v>573.1</v>
      </c>
      <c r="H10" s="63">
        <v>0</v>
      </c>
      <c r="I10" s="58">
        <v>84.2</v>
      </c>
      <c r="J10" s="58">
        <v>230.2</v>
      </c>
      <c r="K10" s="58">
        <v>224.47</v>
      </c>
      <c r="L10" s="58">
        <v>538.87</v>
      </c>
      <c r="M10" s="63">
        <v>30</v>
      </c>
      <c r="N10" s="63">
        <v>36.2</v>
      </c>
      <c r="O10" s="58">
        <v>633.1</v>
      </c>
      <c r="P10" s="58">
        <v>596.8</v>
      </c>
      <c r="Q10" s="58">
        <v>763.5</v>
      </c>
      <c r="R10" s="58">
        <v>1993.4</v>
      </c>
      <c r="S10" s="63">
        <v>0</v>
      </c>
      <c r="T10" s="100"/>
      <c r="U10" s="101">
        <f t="shared" si="1"/>
        <v>36.2</v>
      </c>
      <c r="V10" s="102">
        <f t="shared" si="2"/>
        <v>10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2</v>
      </c>
      <c r="D11" s="64">
        <v>273.7</v>
      </c>
      <c r="E11" s="58">
        <v>608.35</v>
      </c>
      <c r="F11" s="58">
        <v>329.76</v>
      </c>
      <c r="G11" s="58">
        <f t="shared" si="0"/>
        <v>1211.81</v>
      </c>
      <c r="H11" s="63">
        <v>16</v>
      </c>
      <c r="I11" s="58">
        <v>238.26</v>
      </c>
      <c r="J11" s="58">
        <v>382.48</v>
      </c>
      <c r="K11" s="58">
        <v>505.81</v>
      </c>
      <c r="L11" s="58">
        <v>1126.55</v>
      </c>
      <c r="M11" s="63">
        <v>38</v>
      </c>
      <c r="N11" s="63">
        <v>75</v>
      </c>
      <c r="O11" s="58">
        <v>1286.9</v>
      </c>
      <c r="P11" s="58">
        <v>1189</v>
      </c>
      <c r="Q11" s="58">
        <v>1596</v>
      </c>
      <c r="R11" s="58">
        <v>4071.9</v>
      </c>
      <c r="S11" s="63">
        <v>58</v>
      </c>
      <c r="T11" s="100"/>
      <c r="U11" s="101">
        <f t="shared" si="1"/>
        <v>151</v>
      </c>
      <c r="V11" s="102">
        <f t="shared" si="2"/>
        <v>1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6</v>
      </c>
      <c r="D12" s="64">
        <v>212</v>
      </c>
      <c r="E12" s="58">
        <v>885.1</v>
      </c>
      <c r="F12" s="58">
        <v>875</v>
      </c>
      <c r="G12" s="58">
        <f t="shared" si="0"/>
        <v>1972.1</v>
      </c>
      <c r="H12" s="63">
        <v>14</v>
      </c>
      <c r="I12" s="58">
        <v>210</v>
      </c>
      <c r="J12" s="58">
        <v>282.8</v>
      </c>
      <c r="K12" s="58">
        <v>217</v>
      </c>
      <c r="L12" s="58">
        <v>709.8</v>
      </c>
      <c r="M12" s="63">
        <v>38</v>
      </c>
      <c r="N12" s="63">
        <v>72.5</v>
      </c>
      <c r="O12" s="58">
        <v>1218</v>
      </c>
      <c r="P12" s="58">
        <v>1459.6</v>
      </c>
      <c r="Q12" s="58">
        <v>1300.7</v>
      </c>
      <c r="R12" s="58">
        <v>3978.3</v>
      </c>
      <c r="S12" s="63">
        <v>6</v>
      </c>
      <c r="T12" s="100"/>
      <c r="U12" s="101">
        <f t="shared" si="1"/>
        <v>98.5</v>
      </c>
      <c r="V12" s="102">
        <f t="shared" si="2"/>
        <v>3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0</v>
      </c>
      <c r="D13" s="64">
        <v>389.5</v>
      </c>
      <c r="E13" s="58">
        <v>815.1</v>
      </c>
      <c r="F13" s="58">
        <v>816.4</v>
      </c>
      <c r="G13" s="58">
        <f t="shared" si="0"/>
        <v>2021</v>
      </c>
      <c r="H13" s="63">
        <v>50</v>
      </c>
      <c r="I13" s="58">
        <v>430.27</v>
      </c>
      <c r="J13" s="58">
        <v>352.5</v>
      </c>
      <c r="K13" s="58">
        <v>315.1</v>
      </c>
      <c r="L13" s="58">
        <v>1097.87</v>
      </c>
      <c r="M13" s="63">
        <v>38</v>
      </c>
      <c r="N13" s="63">
        <v>18</v>
      </c>
      <c r="O13" s="58">
        <v>640.7</v>
      </c>
      <c r="P13" s="58">
        <v>752.2</v>
      </c>
      <c r="Q13" s="58">
        <v>781.4</v>
      </c>
      <c r="R13" s="58">
        <v>2174.3</v>
      </c>
      <c r="S13" s="63">
        <v>0</v>
      </c>
      <c r="T13" s="100"/>
      <c r="U13" s="101">
        <f t="shared" si="1"/>
        <v>68</v>
      </c>
      <c r="V13" s="102">
        <f t="shared" si="2"/>
        <v>6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0</v>
      </c>
      <c r="D14" s="64">
        <v>71</v>
      </c>
      <c r="E14" s="58">
        <v>431.5</v>
      </c>
      <c r="F14" s="58">
        <v>272.5</v>
      </c>
      <c r="G14" s="58">
        <f t="shared" si="0"/>
        <v>775</v>
      </c>
      <c r="H14" s="63">
        <v>0</v>
      </c>
      <c r="I14" s="58">
        <v>426.8</v>
      </c>
      <c r="J14" s="58">
        <v>245.2</v>
      </c>
      <c r="K14" s="58">
        <v>571.2</v>
      </c>
      <c r="L14" s="58">
        <v>1243.2</v>
      </c>
      <c r="M14" s="63">
        <v>38</v>
      </c>
      <c r="N14" s="63">
        <v>40</v>
      </c>
      <c r="O14" s="58">
        <v>612.9</v>
      </c>
      <c r="P14" s="58">
        <v>557</v>
      </c>
      <c r="Q14" s="58">
        <v>618.3</v>
      </c>
      <c r="R14" s="58">
        <v>1788.2</v>
      </c>
      <c r="S14" s="63">
        <v>11</v>
      </c>
      <c r="T14" s="100"/>
      <c r="U14" s="101">
        <f t="shared" si="1"/>
        <v>51</v>
      </c>
      <c r="V14" s="102">
        <f t="shared" si="2"/>
        <v>9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5</v>
      </c>
      <c r="D15" s="64">
        <v>133</v>
      </c>
      <c r="E15" s="58">
        <v>211.1</v>
      </c>
      <c r="F15" s="58">
        <v>507.1</v>
      </c>
      <c r="G15" s="58">
        <f t="shared" si="0"/>
        <v>851.2</v>
      </c>
      <c r="H15" s="63">
        <v>3</v>
      </c>
      <c r="I15" s="58">
        <v>212</v>
      </c>
      <c r="J15" s="58">
        <v>275</v>
      </c>
      <c r="K15" s="58">
        <v>285.9</v>
      </c>
      <c r="L15" s="58">
        <v>772.9</v>
      </c>
      <c r="M15" s="63">
        <v>30</v>
      </c>
      <c r="N15" s="63">
        <v>20</v>
      </c>
      <c r="O15" s="58">
        <v>857.4</v>
      </c>
      <c r="P15" s="58">
        <v>1006.3</v>
      </c>
      <c r="Q15" s="58">
        <v>546</v>
      </c>
      <c r="R15" s="58">
        <v>2409.7</v>
      </c>
      <c r="S15" s="63">
        <v>7</v>
      </c>
      <c r="T15" s="100"/>
      <c r="U15" s="101">
        <f t="shared" si="1"/>
        <v>35</v>
      </c>
      <c r="V15" s="102">
        <f t="shared" si="2"/>
        <v>11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0</v>
      </c>
      <c r="D16" s="64">
        <v>161</v>
      </c>
      <c r="E16" s="58">
        <v>330</v>
      </c>
      <c r="F16" s="58">
        <v>412.3</v>
      </c>
      <c r="G16" s="58">
        <f t="shared" si="0"/>
        <v>903.3</v>
      </c>
      <c r="H16" s="63">
        <v>0</v>
      </c>
      <c r="I16" s="58">
        <v>283</v>
      </c>
      <c r="J16" s="58">
        <v>380</v>
      </c>
      <c r="K16" s="58">
        <v>242.2</v>
      </c>
      <c r="L16" s="58">
        <v>905.2</v>
      </c>
      <c r="M16" s="63">
        <v>30</v>
      </c>
      <c r="N16" s="63">
        <v>32</v>
      </c>
      <c r="O16" s="58">
        <v>781.6</v>
      </c>
      <c r="P16" s="58">
        <v>1197</v>
      </c>
      <c r="Q16" s="58">
        <v>1200.7</v>
      </c>
      <c r="R16" s="58">
        <v>3179.3</v>
      </c>
      <c r="S16" s="63">
        <v>3</v>
      </c>
      <c r="T16" s="100"/>
      <c r="U16" s="101">
        <f t="shared" si="1"/>
        <v>35</v>
      </c>
      <c r="V16" s="102">
        <f t="shared" si="2"/>
        <v>11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0</v>
      </c>
      <c r="D17" s="64">
        <v>140.6</v>
      </c>
      <c r="E17" s="58">
        <v>406.3</v>
      </c>
      <c r="F17" s="58">
        <v>382</v>
      </c>
      <c r="G17" s="58">
        <f t="shared" si="0"/>
        <v>928.9</v>
      </c>
      <c r="H17" s="63">
        <v>0</v>
      </c>
      <c r="I17" s="58">
        <v>221.8</v>
      </c>
      <c r="J17" s="58">
        <v>245.5</v>
      </c>
      <c r="K17" s="58">
        <v>272.5</v>
      </c>
      <c r="L17" s="58">
        <v>739.8</v>
      </c>
      <c r="M17" s="63">
        <v>28</v>
      </c>
      <c r="N17" s="63">
        <v>17</v>
      </c>
      <c r="O17" s="58">
        <v>282.9</v>
      </c>
      <c r="P17" s="58">
        <v>413.4</v>
      </c>
      <c r="Q17" s="58">
        <v>311.1</v>
      </c>
      <c r="R17" s="58">
        <v>1007.4</v>
      </c>
      <c r="S17" s="63">
        <v>0</v>
      </c>
      <c r="T17" s="100"/>
      <c r="U17" s="101">
        <f t="shared" si="1"/>
        <v>17</v>
      </c>
      <c r="V17" s="102">
        <f t="shared" si="2"/>
        <v>17</v>
      </c>
      <c r="X17" s="47" t="s">
        <v>35</v>
      </c>
      <c r="Z17" s="47"/>
    </row>
    <row r="18" ht="15.95" customHeight="1" spans="1:26">
      <c r="A18" s="65" t="s">
        <v>43</v>
      </c>
      <c r="B18" s="66">
        <v>10</v>
      </c>
      <c r="C18" s="63">
        <v>0</v>
      </c>
      <c r="D18" s="64">
        <v>40</v>
      </c>
      <c r="E18" s="58">
        <v>45.76</v>
      </c>
      <c r="F18" s="58">
        <v>111</v>
      </c>
      <c r="G18" s="58">
        <f t="shared" si="0"/>
        <v>196.76</v>
      </c>
      <c r="H18" s="63">
        <v>5</v>
      </c>
      <c r="I18" s="58">
        <v>65</v>
      </c>
      <c r="J18" s="58">
        <v>129.7</v>
      </c>
      <c r="K18" s="58">
        <v>118.2</v>
      </c>
      <c r="L18" s="58">
        <v>312.9</v>
      </c>
      <c r="M18" s="63">
        <v>18</v>
      </c>
      <c r="N18" s="63">
        <v>0</v>
      </c>
      <c r="O18" s="58">
        <v>512.2</v>
      </c>
      <c r="P18" s="58">
        <v>589.3</v>
      </c>
      <c r="Q18" s="58">
        <v>498.9</v>
      </c>
      <c r="R18" s="58">
        <v>1600.4</v>
      </c>
      <c r="S18" s="63">
        <v>0</v>
      </c>
      <c r="T18" s="100"/>
      <c r="U18" s="101">
        <f t="shared" si="1"/>
        <v>5</v>
      </c>
      <c r="V18" s="102">
        <f t="shared" si="2"/>
        <v>20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0</v>
      </c>
      <c r="D19" s="64">
        <v>39</v>
      </c>
      <c r="E19" s="58">
        <v>430</v>
      </c>
      <c r="F19" s="58">
        <v>355</v>
      </c>
      <c r="G19" s="58">
        <f t="shared" si="0"/>
        <v>824</v>
      </c>
      <c r="H19" s="63">
        <v>0</v>
      </c>
      <c r="I19" s="58">
        <v>160.29</v>
      </c>
      <c r="J19" s="58">
        <v>249.3</v>
      </c>
      <c r="K19" s="58">
        <v>95</v>
      </c>
      <c r="L19" s="58">
        <v>504.59</v>
      </c>
      <c r="M19" s="63">
        <v>28</v>
      </c>
      <c r="N19" s="63">
        <v>17</v>
      </c>
      <c r="O19" s="58">
        <v>461.4</v>
      </c>
      <c r="P19" s="58">
        <v>559.1</v>
      </c>
      <c r="Q19" s="58">
        <v>573.9</v>
      </c>
      <c r="R19" s="58">
        <v>1594.4</v>
      </c>
      <c r="S19" s="63">
        <v>5</v>
      </c>
      <c r="T19" s="100"/>
      <c r="U19" s="101">
        <f t="shared" si="1"/>
        <v>22</v>
      </c>
      <c r="V19" s="102">
        <f t="shared" si="2"/>
        <v>15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0</v>
      </c>
      <c r="D20" s="64">
        <v>99</v>
      </c>
      <c r="E20" s="58">
        <v>301.86</v>
      </c>
      <c r="F20" s="58">
        <v>665.7</v>
      </c>
      <c r="G20" s="58">
        <f t="shared" si="0"/>
        <v>1066.56</v>
      </c>
      <c r="H20" s="63">
        <v>2</v>
      </c>
      <c r="I20" s="58">
        <v>212.59</v>
      </c>
      <c r="J20" s="58">
        <v>228.7</v>
      </c>
      <c r="K20" s="58">
        <v>255.3</v>
      </c>
      <c r="L20" s="58">
        <v>696.59</v>
      </c>
      <c r="M20" s="63">
        <v>30</v>
      </c>
      <c r="N20" s="63">
        <v>10.2</v>
      </c>
      <c r="O20" s="58">
        <v>363.37</v>
      </c>
      <c r="P20" s="58">
        <v>400.8</v>
      </c>
      <c r="Q20" s="58">
        <v>414.8</v>
      </c>
      <c r="R20" s="58">
        <v>1178.97</v>
      </c>
      <c r="S20" s="63">
        <v>7</v>
      </c>
      <c r="T20" s="100"/>
      <c r="U20" s="101">
        <f t="shared" si="1"/>
        <v>19.2</v>
      </c>
      <c r="V20" s="102">
        <f t="shared" si="2"/>
        <v>16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5</v>
      </c>
      <c r="D21" s="64">
        <v>275</v>
      </c>
      <c r="E21" s="58">
        <v>342.7</v>
      </c>
      <c r="F21" s="58">
        <v>296.6</v>
      </c>
      <c r="G21" s="58">
        <f t="shared" si="0"/>
        <v>914.3</v>
      </c>
      <c r="H21" s="63">
        <v>0</v>
      </c>
      <c r="I21" s="58">
        <v>119.4</v>
      </c>
      <c r="J21" s="58">
        <v>238.1</v>
      </c>
      <c r="K21" s="58">
        <v>165</v>
      </c>
      <c r="L21" s="58">
        <v>522.5</v>
      </c>
      <c r="M21" s="63">
        <v>20</v>
      </c>
      <c r="N21" s="63">
        <v>9</v>
      </c>
      <c r="O21" s="58">
        <v>560.71</v>
      </c>
      <c r="P21" s="58">
        <v>399</v>
      </c>
      <c r="Q21" s="58">
        <v>461</v>
      </c>
      <c r="R21" s="58">
        <v>1420.71</v>
      </c>
      <c r="S21" s="63">
        <v>12</v>
      </c>
      <c r="T21" s="100"/>
      <c r="U21" s="101">
        <f t="shared" si="1"/>
        <v>26</v>
      </c>
      <c r="V21" s="102">
        <f t="shared" si="2"/>
        <v>14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0</v>
      </c>
      <c r="D22" s="64">
        <v>36.7</v>
      </c>
      <c r="E22" s="58">
        <v>132.27</v>
      </c>
      <c r="F22" s="58">
        <v>212</v>
      </c>
      <c r="G22" s="58">
        <f t="shared" si="0"/>
        <v>380.97</v>
      </c>
      <c r="H22" s="63">
        <v>0</v>
      </c>
      <c r="I22" s="58">
        <v>122</v>
      </c>
      <c r="J22" s="58">
        <v>287.7</v>
      </c>
      <c r="K22" s="58">
        <v>164.9</v>
      </c>
      <c r="L22" s="58">
        <v>574.6</v>
      </c>
      <c r="M22" s="63">
        <v>18</v>
      </c>
      <c r="N22" s="63">
        <v>21.5</v>
      </c>
      <c r="O22" s="58">
        <v>422.9</v>
      </c>
      <c r="P22" s="58">
        <v>373.7</v>
      </c>
      <c r="Q22" s="58">
        <v>472.8</v>
      </c>
      <c r="R22" s="58">
        <v>1269.4</v>
      </c>
      <c r="S22" s="63">
        <v>5</v>
      </c>
      <c r="T22" s="100"/>
      <c r="U22" s="101">
        <f t="shared" si="1"/>
        <v>26.5</v>
      </c>
      <c r="V22" s="102">
        <f t="shared" si="2"/>
        <v>13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0</v>
      </c>
      <c r="D23" s="64">
        <v>107</v>
      </c>
      <c r="E23" s="58">
        <v>294.2</v>
      </c>
      <c r="F23" s="58">
        <v>269.2</v>
      </c>
      <c r="G23" s="58">
        <f t="shared" si="0"/>
        <v>670.4</v>
      </c>
      <c r="H23" s="63">
        <v>0</v>
      </c>
      <c r="I23" s="58">
        <v>251.9</v>
      </c>
      <c r="J23" s="58">
        <v>379.1</v>
      </c>
      <c r="K23" s="58">
        <v>283.9</v>
      </c>
      <c r="L23" s="58">
        <v>914.9</v>
      </c>
      <c r="M23" s="63">
        <v>30</v>
      </c>
      <c r="N23" s="63">
        <v>10</v>
      </c>
      <c r="O23" s="58">
        <v>463.2</v>
      </c>
      <c r="P23" s="58">
        <v>630.5</v>
      </c>
      <c r="Q23" s="58">
        <v>558.2</v>
      </c>
      <c r="R23" s="58">
        <v>1651.9</v>
      </c>
      <c r="S23" s="63">
        <v>1</v>
      </c>
      <c r="T23" s="100"/>
      <c r="U23" s="101">
        <f t="shared" si="1"/>
        <v>11</v>
      </c>
      <c r="V23" s="102">
        <f t="shared" si="2"/>
        <v>18</v>
      </c>
      <c r="X23" s="47" t="s">
        <v>43</v>
      </c>
      <c r="Z23" s="47"/>
    </row>
    <row r="24" ht="15.95" customHeight="1" spans="1:26">
      <c r="A24" s="67" t="s">
        <v>49</v>
      </c>
      <c r="B24" s="68">
        <v>5</v>
      </c>
      <c r="C24" s="63">
        <v>0</v>
      </c>
      <c r="D24" s="64">
        <v>273</v>
      </c>
      <c r="E24" s="58">
        <v>48</v>
      </c>
      <c r="F24" s="58">
        <v>247.9</v>
      </c>
      <c r="G24" s="58">
        <f t="shared" si="0"/>
        <v>568.9</v>
      </c>
      <c r="H24" s="63">
        <v>0</v>
      </c>
      <c r="I24" s="58">
        <v>81.5</v>
      </c>
      <c r="J24" s="58">
        <v>300</v>
      </c>
      <c r="K24" s="58">
        <v>69.5</v>
      </c>
      <c r="L24" s="58">
        <v>451</v>
      </c>
      <c r="M24" s="63">
        <v>18</v>
      </c>
      <c r="N24" s="63">
        <v>4.5</v>
      </c>
      <c r="O24" s="58">
        <v>359.6</v>
      </c>
      <c r="P24" s="58">
        <v>397.5</v>
      </c>
      <c r="Q24" s="58">
        <v>487</v>
      </c>
      <c r="R24" s="58">
        <v>1244.1</v>
      </c>
      <c r="S24" s="63">
        <v>0</v>
      </c>
      <c r="T24" s="100"/>
      <c r="U24" s="101">
        <f t="shared" si="1"/>
        <v>4.5</v>
      </c>
      <c r="V24" s="102">
        <f t="shared" si="2"/>
        <v>21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v>85.6</v>
      </c>
      <c r="E25" s="58">
        <v>93.5</v>
      </c>
      <c r="F25" s="58">
        <v>226.4</v>
      </c>
      <c r="G25" s="58">
        <f t="shared" si="0"/>
        <v>405.5</v>
      </c>
      <c r="H25" s="63">
        <v>0</v>
      </c>
      <c r="I25" s="58">
        <v>41</v>
      </c>
      <c r="J25" s="58">
        <v>172.9</v>
      </c>
      <c r="K25" s="58">
        <v>260.8</v>
      </c>
      <c r="L25" s="58">
        <v>474.7</v>
      </c>
      <c r="M25" s="63">
        <v>18</v>
      </c>
      <c r="N25" s="63">
        <v>6.5</v>
      </c>
      <c r="O25" s="58">
        <v>251.1</v>
      </c>
      <c r="P25" s="58">
        <v>316.5</v>
      </c>
      <c r="Q25" s="58">
        <v>475.1</v>
      </c>
      <c r="R25" s="58">
        <v>1042.7</v>
      </c>
      <c r="S25" s="63">
        <v>0</v>
      </c>
      <c r="T25" s="100"/>
      <c r="U25" s="101">
        <f t="shared" si="1"/>
        <v>6.5</v>
      </c>
      <c r="V25" s="102">
        <f t="shared" si="2"/>
        <v>19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3">SUM(C5:C25)</f>
        <v>76</v>
      </c>
      <c r="D27" s="78">
        <f t="shared" si="3"/>
        <v>3984.09</v>
      </c>
      <c r="E27" s="78">
        <f t="shared" si="3"/>
        <v>8330.09</v>
      </c>
      <c r="F27" s="78">
        <v>9412.46</v>
      </c>
      <c r="G27" s="78">
        <f t="shared" si="3"/>
        <v>21726.64</v>
      </c>
      <c r="H27" s="77">
        <f t="shared" si="3"/>
        <v>194.2</v>
      </c>
      <c r="I27" s="78">
        <f t="shared" si="3"/>
        <v>4682.24</v>
      </c>
      <c r="J27" s="78">
        <f t="shared" si="3"/>
        <v>6488.58</v>
      </c>
      <c r="K27" s="78">
        <v>5981.48</v>
      </c>
      <c r="L27" s="78">
        <f t="shared" ref="L27:P27" si="4">SUM(L5:L25)</f>
        <v>17152.3</v>
      </c>
      <c r="M27" s="78">
        <v>600</v>
      </c>
      <c r="N27" s="77">
        <f t="shared" si="4"/>
        <v>521.4</v>
      </c>
      <c r="O27" s="78">
        <f t="shared" si="4"/>
        <v>12819.88</v>
      </c>
      <c r="P27" s="78">
        <f t="shared" si="4"/>
        <v>14336.6</v>
      </c>
      <c r="Q27" s="78">
        <v>14816.7</v>
      </c>
      <c r="R27" s="78">
        <f t="shared" ref="R27:U27" si="5">SUM(R5:R25)</f>
        <v>41973.18</v>
      </c>
      <c r="S27" s="77">
        <f t="shared" si="5"/>
        <v>220</v>
      </c>
      <c r="T27" s="106">
        <f t="shared" si="5"/>
        <v>0</v>
      </c>
      <c r="U27" s="107">
        <f t="shared" si="5"/>
        <v>1011.6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80" t="s">
        <v>79</v>
      </c>
      <c r="I28" s="80"/>
      <c r="J28" s="80"/>
      <c r="K28" s="80"/>
      <c r="L28" s="80"/>
      <c r="M28" s="80"/>
      <c r="N28" s="81">
        <f>COUNTIF(S5:S25,"=0")</f>
        <v>6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10" operator="equal">
      <formula>0</formula>
    </cfRule>
    <cfRule type="top10" dxfId="3" priority="9" rank="3"/>
  </conditionalFormatting>
  <conditionalFormatting sqref="U5:U25">
    <cfRule type="cellIs" dxfId="0" priority="12" operator="equal">
      <formula>0</formula>
    </cfRule>
  </conditionalFormatting>
  <conditionalFormatting sqref="V5:V25">
    <cfRule type="cellIs" dxfId="0" priority="14" operator="equal">
      <formula>0</formula>
    </cfRule>
    <cfRule type="top10" dxfId="2" priority="11" bottom="1" rank="3"/>
  </conditionalFormatting>
  <conditionalFormatting sqref="O5:Q25">
    <cfRule type="cellIs" dxfId="1" priority="13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N5" sqref="N5:N25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17</v>
      </c>
      <c r="D5" s="64">
        <f>C5</f>
        <v>17</v>
      </c>
      <c r="E5" s="58"/>
      <c r="F5" s="58"/>
      <c r="G5" s="58">
        <f t="shared" ref="G5:G25" si="0">E5+D5+F5</f>
        <v>17</v>
      </c>
      <c r="H5" s="63">
        <v>5</v>
      </c>
      <c r="I5" s="58">
        <f>H5</f>
        <v>5</v>
      </c>
      <c r="J5" s="58"/>
      <c r="K5" s="58"/>
      <c r="L5" s="58">
        <f t="shared" ref="L5:L25" si="1">J5+I5+K5</f>
        <v>5</v>
      </c>
      <c r="M5" s="63">
        <v>28</v>
      </c>
      <c r="N5" s="63">
        <v>12</v>
      </c>
      <c r="O5" s="58">
        <f>N5</f>
        <v>12</v>
      </c>
      <c r="P5" s="58"/>
      <c r="Q5" s="58"/>
      <c r="R5" s="58">
        <f t="shared" ref="R5:R25" si="2">P5+O5+Q5</f>
        <v>12</v>
      </c>
      <c r="S5" s="63">
        <v>8</v>
      </c>
      <c r="T5" s="100"/>
      <c r="U5" s="101">
        <f t="shared" ref="U5:U25" si="3">C5+H5+N5+S5</f>
        <v>42</v>
      </c>
      <c r="V5" s="102">
        <f t="shared" ref="V5:V25" si="4">RANK(U5,$U$5:$U$25,0)</f>
        <v>8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77.5</v>
      </c>
      <c r="D6" s="64">
        <f t="shared" ref="D6:D25" si="5">C6</f>
        <v>77.5</v>
      </c>
      <c r="E6" s="58"/>
      <c r="F6" s="58"/>
      <c r="G6" s="58">
        <f t="shared" si="0"/>
        <v>77.5</v>
      </c>
      <c r="H6" s="63">
        <v>55</v>
      </c>
      <c r="I6" s="58">
        <f t="shared" ref="I6:I25" si="6">H6</f>
        <v>55</v>
      </c>
      <c r="J6" s="58"/>
      <c r="K6" s="58"/>
      <c r="L6" s="58">
        <f t="shared" si="1"/>
        <v>55</v>
      </c>
      <c r="M6" s="63">
        <v>28</v>
      </c>
      <c r="N6" s="63">
        <v>4</v>
      </c>
      <c r="O6" s="58">
        <f t="shared" ref="O6:O25" si="7">N6</f>
        <v>4</v>
      </c>
      <c r="P6" s="58"/>
      <c r="Q6" s="58"/>
      <c r="R6" s="58">
        <f t="shared" si="2"/>
        <v>4</v>
      </c>
      <c r="S6" s="63">
        <v>0</v>
      </c>
      <c r="T6" s="100"/>
      <c r="U6" s="101">
        <f t="shared" si="3"/>
        <v>136.5</v>
      </c>
      <c r="V6" s="102">
        <f t="shared" si="4"/>
        <v>1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0</v>
      </c>
      <c r="D7" s="64">
        <f t="shared" si="5"/>
        <v>0</v>
      </c>
      <c r="E7" s="58"/>
      <c r="F7" s="58"/>
      <c r="G7" s="58">
        <f t="shared" si="0"/>
        <v>0</v>
      </c>
      <c r="H7" s="63">
        <v>16.6</v>
      </c>
      <c r="I7" s="58">
        <f t="shared" si="6"/>
        <v>16.6</v>
      </c>
      <c r="J7" s="58"/>
      <c r="K7" s="58"/>
      <c r="L7" s="58">
        <f t="shared" si="1"/>
        <v>16.6</v>
      </c>
      <c r="M7" s="63">
        <v>28</v>
      </c>
      <c r="N7" s="63">
        <v>22</v>
      </c>
      <c r="O7" s="58">
        <f t="shared" si="7"/>
        <v>22</v>
      </c>
      <c r="P7" s="58"/>
      <c r="Q7" s="58"/>
      <c r="R7" s="58">
        <f t="shared" si="2"/>
        <v>22</v>
      </c>
      <c r="S7" s="63">
        <v>5</v>
      </c>
      <c r="T7" s="100"/>
      <c r="U7" s="101">
        <f t="shared" si="3"/>
        <v>43.6</v>
      </c>
      <c r="V7" s="102">
        <f t="shared" si="4"/>
        <v>7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0</v>
      </c>
      <c r="D8" s="64">
        <f t="shared" si="5"/>
        <v>0</v>
      </c>
      <c r="E8" s="58"/>
      <c r="F8" s="58"/>
      <c r="G8" s="58">
        <f t="shared" si="0"/>
        <v>0</v>
      </c>
      <c r="H8" s="63">
        <v>5</v>
      </c>
      <c r="I8" s="58">
        <f t="shared" si="6"/>
        <v>5</v>
      </c>
      <c r="J8" s="58"/>
      <c r="K8" s="58"/>
      <c r="L8" s="58">
        <f t="shared" si="1"/>
        <v>5</v>
      </c>
      <c r="M8" s="63">
        <v>38</v>
      </c>
      <c r="N8" s="63">
        <v>23</v>
      </c>
      <c r="O8" s="58">
        <f t="shared" si="7"/>
        <v>23</v>
      </c>
      <c r="P8" s="58"/>
      <c r="Q8" s="58"/>
      <c r="R8" s="58">
        <f t="shared" si="2"/>
        <v>23</v>
      </c>
      <c r="S8" s="63">
        <v>1</v>
      </c>
      <c r="T8" s="100"/>
      <c r="U8" s="101">
        <f t="shared" si="3"/>
        <v>29</v>
      </c>
      <c r="V8" s="102">
        <f t="shared" si="4"/>
        <v>14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0</v>
      </c>
      <c r="D9" s="64">
        <f t="shared" si="5"/>
        <v>0</v>
      </c>
      <c r="E9" s="58"/>
      <c r="F9" s="58"/>
      <c r="G9" s="58">
        <f t="shared" si="0"/>
        <v>0</v>
      </c>
      <c r="H9" s="63">
        <v>100</v>
      </c>
      <c r="I9" s="58">
        <f t="shared" si="6"/>
        <v>100</v>
      </c>
      <c r="J9" s="58"/>
      <c r="K9" s="58"/>
      <c r="L9" s="58">
        <f t="shared" si="1"/>
        <v>100</v>
      </c>
      <c r="M9" s="63">
        <v>28</v>
      </c>
      <c r="N9" s="63">
        <v>33</v>
      </c>
      <c r="O9" s="58">
        <f t="shared" si="7"/>
        <v>33</v>
      </c>
      <c r="P9" s="58"/>
      <c r="Q9" s="58"/>
      <c r="R9" s="58">
        <f t="shared" si="2"/>
        <v>33</v>
      </c>
      <c r="S9" s="63">
        <v>0</v>
      </c>
      <c r="T9" s="100"/>
      <c r="U9" s="101">
        <f t="shared" si="3"/>
        <v>133</v>
      </c>
      <c r="V9" s="102">
        <f t="shared" si="4"/>
        <v>2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0</v>
      </c>
      <c r="D10" s="64">
        <f t="shared" si="5"/>
        <v>0</v>
      </c>
      <c r="E10" s="58"/>
      <c r="F10" s="58"/>
      <c r="G10" s="58">
        <f t="shared" si="0"/>
        <v>0</v>
      </c>
      <c r="H10" s="63">
        <v>0</v>
      </c>
      <c r="I10" s="58">
        <f t="shared" si="6"/>
        <v>0</v>
      </c>
      <c r="J10" s="58"/>
      <c r="K10" s="58"/>
      <c r="L10" s="58">
        <f t="shared" si="1"/>
        <v>0</v>
      </c>
      <c r="M10" s="63">
        <v>30</v>
      </c>
      <c r="N10" s="63">
        <v>13</v>
      </c>
      <c r="O10" s="58">
        <f t="shared" si="7"/>
        <v>13</v>
      </c>
      <c r="P10" s="58"/>
      <c r="Q10" s="58"/>
      <c r="R10" s="58">
        <f t="shared" si="2"/>
        <v>13</v>
      </c>
      <c r="S10" s="63">
        <v>8</v>
      </c>
      <c r="T10" s="100"/>
      <c r="U10" s="101">
        <f t="shared" si="3"/>
        <v>21</v>
      </c>
      <c r="V10" s="102">
        <f t="shared" si="4"/>
        <v>17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8</v>
      </c>
      <c r="D11" s="64">
        <f t="shared" si="5"/>
        <v>8</v>
      </c>
      <c r="E11" s="58"/>
      <c r="F11" s="58"/>
      <c r="G11" s="58">
        <f t="shared" si="0"/>
        <v>8</v>
      </c>
      <c r="H11" s="63">
        <v>12</v>
      </c>
      <c r="I11" s="58">
        <f t="shared" si="6"/>
        <v>12</v>
      </c>
      <c r="J11" s="58"/>
      <c r="K11" s="58"/>
      <c r="L11" s="58">
        <f t="shared" si="1"/>
        <v>12</v>
      </c>
      <c r="M11" s="63">
        <v>38</v>
      </c>
      <c r="N11" s="63">
        <v>28</v>
      </c>
      <c r="O11" s="58">
        <f t="shared" si="7"/>
        <v>28</v>
      </c>
      <c r="P11" s="58"/>
      <c r="Q11" s="58"/>
      <c r="R11" s="58">
        <f t="shared" si="2"/>
        <v>28</v>
      </c>
      <c r="S11" s="63">
        <v>3</v>
      </c>
      <c r="T11" s="100"/>
      <c r="U11" s="101">
        <f t="shared" si="3"/>
        <v>51</v>
      </c>
      <c r="V11" s="102">
        <f t="shared" si="4"/>
        <v>5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0</v>
      </c>
      <c r="D12" s="64">
        <f t="shared" si="5"/>
        <v>0</v>
      </c>
      <c r="E12" s="58"/>
      <c r="F12" s="58"/>
      <c r="G12" s="58">
        <f t="shared" si="0"/>
        <v>0</v>
      </c>
      <c r="H12" s="63">
        <v>16</v>
      </c>
      <c r="I12" s="58">
        <f t="shared" si="6"/>
        <v>16</v>
      </c>
      <c r="J12" s="58"/>
      <c r="K12" s="58"/>
      <c r="L12" s="58">
        <f t="shared" si="1"/>
        <v>16</v>
      </c>
      <c r="M12" s="63">
        <v>38</v>
      </c>
      <c r="N12" s="63">
        <v>35</v>
      </c>
      <c r="O12" s="58">
        <f t="shared" si="7"/>
        <v>35</v>
      </c>
      <c r="P12" s="58"/>
      <c r="Q12" s="58"/>
      <c r="R12" s="58">
        <f t="shared" si="2"/>
        <v>35</v>
      </c>
      <c r="S12" s="63">
        <v>23</v>
      </c>
      <c r="T12" s="100"/>
      <c r="U12" s="101">
        <f t="shared" si="3"/>
        <v>74</v>
      </c>
      <c r="V12" s="102">
        <f t="shared" si="4"/>
        <v>3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0</v>
      </c>
      <c r="D13" s="64">
        <f t="shared" si="5"/>
        <v>0</v>
      </c>
      <c r="E13" s="58"/>
      <c r="F13" s="58"/>
      <c r="G13" s="58">
        <f t="shared" si="0"/>
        <v>0</v>
      </c>
      <c r="H13" s="63">
        <v>36</v>
      </c>
      <c r="I13" s="58">
        <f t="shared" si="6"/>
        <v>36</v>
      </c>
      <c r="J13" s="58"/>
      <c r="K13" s="58"/>
      <c r="L13" s="58">
        <f t="shared" si="1"/>
        <v>36</v>
      </c>
      <c r="M13" s="63">
        <v>38</v>
      </c>
      <c r="N13" s="63">
        <v>5</v>
      </c>
      <c r="O13" s="58">
        <f t="shared" si="7"/>
        <v>5</v>
      </c>
      <c r="P13" s="58"/>
      <c r="Q13" s="58"/>
      <c r="R13" s="58">
        <f t="shared" si="2"/>
        <v>5</v>
      </c>
      <c r="S13" s="63">
        <v>4</v>
      </c>
      <c r="T13" s="100"/>
      <c r="U13" s="101">
        <f t="shared" si="3"/>
        <v>45</v>
      </c>
      <c r="V13" s="102">
        <f t="shared" si="4"/>
        <v>6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0</v>
      </c>
      <c r="D14" s="64">
        <f t="shared" si="5"/>
        <v>0</v>
      </c>
      <c r="E14" s="58"/>
      <c r="F14" s="58"/>
      <c r="G14" s="58">
        <f t="shared" si="0"/>
        <v>0</v>
      </c>
      <c r="H14" s="63">
        <v>0</v>
      </c>
      <c r="I14" s="58">
        <f t="shared" si="6"/>
        <v>0</v>
      </c>
      <c r="J14" s="58"/>
      <c r="K14" s="58"/>
      <c r="L14" s="58">
        <f t="shared" si="1"/>
        <v>0</v>
      </c>
      <c r="M14" s="63">
        <v>38</v>
      </c>
      <c r="N14" s="63">
        <v>12</v>
      </c>
      <c r="O14" s="58">
        <f t="shared" si="7"/>
        <v>12</v>
      </c>
      <c r="P14" s="58"/>
      <c r="Q14" s="58"/>
      <c r="R14" s="58">
        <f t="shared" si="2"/>
        <v>12</v>
      </c>
      <c r="S14" s="63">
        <v>17</v>
      </c>
      <c r="T14" s="100"/>
      <c r="U14" s="101">
        <f t="shared" si="3"/>
        <v>29</v>
      </c>
      <c r="V14" s="102">
        <f t="shared" si="4"/>
        <v>14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14</v>
      </c>
      <c r="D15" s="64">
        <f t="shared" si="5"/>
        <v>14</v>
      </c>
      <c r="E15" s="58"/>
      <c r="F15" s="58"/>
      <c r="G15" s="58">
        <f t="shared" si="0"/>
        <v>14</v>
      </c>
      <c r="H15" s="63">
        <v>0</v>
      </c>
      <c r="I15" s="58">
        <f t="shared" si="6"/>
        <v>0</v>
      </c>
      <c r="J15" s="58"/>
      <c r="K15" s="58"/>
      <c r="L15" s="58">
        <f t="shared" si="1"/>
        <v>0</v>
      </c>
      <c r="M15" s="63">
        <v>30</v>
      </c>
      <c r="N15" s="63">
        <v>7</v>
      </c>
      <c r="O15" s="58">
        <f t="shared" si="7"/>
        <v>7</v>
      </c>
      <c r="P15" s="58"/>
      <c r="Q15" s="58"/>
      <c r="R15" s="58">
        <f t="shared" si="2"/>
        <v>7</v>
      </c>
      <c r="S15" s="63">
        <v>0</v>
      </c>
      <c r="T15" s="100"/>
      <c r="U15" s="101">
        <f t="shared" si="3"/>
        <v>21</v>
      </c>
      <c r="V15" s="102">
        <f t="shared" si="4"/>
        <v>17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0</v>
      </c>
      <c r="D16" s="64">
        <f t="shared" si="5"/>
        <v>0</v>
      </c>
      <c r="E16" s="58"/>
      <c r="F16" s="58"/>
      <c r="G16" s="58">
        <f t="shared" si="0"/>
        <v>0</v>
      </c>
      <c r="H16" s="63">
        <v>0</v>
      </c>
      <c r="I16" s="58">
        <f t="shared" si="6"/>
        <v>0</v>
      </c>
      <c r="J16" s="58"/>
      <c r="K16" s="58"/>
      <c r="L16" s="58">
        <f t="shared" si="1"/>
        <v>0</v>
      </c>
      <c r="M16" s="63">
        <v>30</v>
      </c>
      <c r="N16" s="63">
        <v>13</v>
      </c>
      <c r="O16" s="58">
        <f t="shared" si="7"/>
        <v>13</v>
      </c>
      <c r="P16" s="58"/>
      <c r="Q16" s="58"/>
      <c r="R16" s="58">
        <f t="shared" si="2"/>
        <v>13</v>
      </c>
      <c r="S16" s="63">
        <v>0</v>
      </c>
      <c r="T16" s="100"/>
      <c r="U16" s="101">
        <f t="shared" si="3"/>
        <v>13</v>
      </c>
      <c r="V16" s="102">
        <f t="shared" si="4"/>
        <v>20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0</v>
      </c>
      <c r="D17" s="64">
        <f t="shared" si="5"/>
        <v>0</v>
      </c>
      <c r="E17" s="58"/>
      <c r="F17" s="58"/>
      <c r="G17" s="58">
        <f t="shared" si="0"/>
        <v>0</v>
      </c>
      <c r="H17" s="63">
        <v>42</v>
      </c>
      <c r="I17" s="58">
        <f t="shared" si="6"/>
        <v>42</v>
      </c>
      <c r="J17" s="58"/>
      <c r="K17" s="58"/>
      <c r="L17" s="58">
        <f t="shared" si="1"/>
        <v>42</v>
      </c>
      <c r="M17" s="63">
        <v>28</v>
      </c>
      <c r="N17" s="63">
        <v>21</v>
      </c>
      <c r="O17" s="58">
        <f t="shared" si="7"/>
        <v>21</v>
      </c>
      <c r="P17" s="58"/>
      <c r="Q17" s="58"/>
      <c r="R17" s="58">
        <f t="shared" si="2"/>
        <v>21</v>
      </c>
      <c r="S17" s="63">
        <v>0</v>
      </c>
      <c r="T17" s="100"/>
      <c r="U17" s="101">
        <f t="shared" si="3"/>
        <v>63</v>
      </c>
      <c r="V17" s="102">
        <f t="shared" si="4"/>
        <v>4</v>
      </c>
      <c r="X17" s="47" t="s">
        <v>35</v>
      </c>
      <c r="Z17" s="47"/>
    </row>
    <row r="18" ht="15.95" customHeight="1" spans="1:26">
      <c r="A18" s="65" t="s">
        <v>43</v>
      </c>
      <c r="B18" s="66">
        <v>10</v>
      </c>
      <c r="C18" s="63">
        <v>0</v>
      </c>
      <c r="D18" s="64">
        <f t="shared" si="5"/>
        <v>0</v>
      </c>
      <c r="E18" s="58"/>
      <c r="F18" s="58"/>
      <c r="G18" s="58">
        <f t="shared" si="0"/>
        <v>0</v>
      </c>
      <c r="H18" s="63">
        <v>16</v>
      </c>
      <c r="I18" s="58">
        <f t="shared" si="6"/>
        <v>16</v>
      </c>
      <c r="J18" s="58"/>
      <c r="K18" s="58"/>
      <c r="L18" s="58">
        <f t="shared" si="1"/>
        <v>16</v>
      </c>
      <c r="M18" s="63">
        <v>18</v>
      </c>
      <c r="N18" s="63">
        <v>5</v>
      </c>
      <c r="O18" s="58">
        <f t="shared" si="7"/>
        <v>5</v>
      </c>
      <c r="P18" s="58"/>
      <c r="Q18" s="58"/>
      <c r="R18" s="58">
        <f t="shared" si="2"/>
        <v>5</v>
      </c>
      <c r="S18" s="63">
        <v>20</v>
      </c>
      <c r="T18" s="100"/>
      <c r="U18" s="101">
        <f t="shared" si="3"/>
        <v>41</v>
      </c>
      <c r="V18" s="102">
        <f t="shared" si="4"/>
        <v>9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0</v>
      </c>
      <c r="D19" s="64">
        <f t="shared" si="5"/>
        <v>0</v>
      </c>
      <c r="E19" s="58"/>
      <c r="F19" s="58"/>
      <c r="G19" s="58">
        <f t="shared" si="0"/>
        <v>0</v>
      </c>
      <c r="H19" s="63">
        <v>17.8</v>
      </c>
      <c r="I19" s="58">
        <f t="shared" si="6"/>
        <v>17.8</v>
      </c>
      <c r="J19" s="58"/>
      <c r="K19" s="58"/>
      <c r="L19" s="58">
        <f t="shared" si="1"/>
        <v>17.8</v>
      </c>
      <c r="M19" s="63">
        <v>28</v>
      </c>
      <c r="N19" s="63">
        <v>14</v>
      </c>
      <c r="O19" s="58">
        <f t="shared" si="7"/>
        <v>14</v>
      </c>
      <c r="P19" s="58"/>
      <c r="Q19" s="58"/>
      <c r="R19" s="58">
        <f t="shared" si="2"/>
        <v>14</v>
      </c>
      <c r="S19" s="63">
        <v>1</v>
      </c>
      <c r="T19" s="100"/>
      <c r="U19" s="101">
        <f t="shared" si="3"/>
        <v>32.8</v>
      </c>
      <c r="V19" s="102">
        <f t="shared" si="4"/>
        <v>13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1.33</v>
      </c>
      <c r="D20" s="64">
        <f t="shared" si="5"/>
        <v>1.33</v>
      </c>
      <c r="E20" s="58"/>
      <c r="F20" s="58"/>
      <c r="G20" s="58">
        <f t="shared" si="0"/>
        <v>1.33</v>
      </c>
      <c r="H20" s="63">
        <v>10</v>
      </c>
      <c r="I20" s="58">
        <f t="shared" si="6"/>
        <v>10</v>
      </c>
      <c r="J20" s="58"/>
      <c r="K20" s="58"/>
      <c r="L20" s="58">
        <f t="shared" si="1"/>
        <v>10</v>
      </c>
      <c r="M20" s="63">
        <v>30</v>
      </c>
      <c r="N20" s="63">
        <v>15</v>
      </c>
      <c r="O20" s="58">
        <f t="shared" si="7"/>
        <v>15</v>
      </c>
      <c r="P20" s="58"/>
      <c r="Q20" s="58"/>
      <c r="R20" s="58">
        <f t="shared" si="2"/>
        <v>15</v>
      </c>
      <c r="S20" s="63">
        <v>0</v>
      </c>
      <c r="T20" s="100"/>
      <c r="U20" s="101">
        <f t="shared" si="3"/>
        <v>26.33</v>
      </c>
      <c r="V20" s="102">
        <f t="shared" si="4"/>
        <v>16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0</v>
      </c>
      <c r="D21" s="64">
        <f t="shared" si="5"/>
        <v>0</v>
      </c>
      <c r="E21" s="58"/>
      <c r="F21" s="58"/>
      <c r="G21" s="58">
        <f t="shared" si="0"/>
        <v>0</v>
      </c>
      <c r="H21" s="63">
        <v>0</v>
      </c>
      <c r="I21" s="58">
        <f t="shared" si="6"/>
        <v>0</v>
      </c>
      <c r="J21" s="58"/>
      <c r="K21" s="58"/>
      <c r="L21" s="58">
        <f t="shared" si="1"/>
        <v>0</v>
      </c>
      <c r="M21" s="63">
        <v>20</v>
      </c>
      <c r="N21" s="63">
        <v>5</v>
      </c>
      <c r="O21" s="58">
        <f t="shared" si="7"/>
        <v>5</v>
      </c>
      <c r="P21" s="58"/>
      <c r="Q21" s="58"/>
      <c r="R21" s="58">
        <f t="shared" si="2"/>
        <v>5</v>
      </c>
      <c r="S21" s="63">
        <v>0</v>
      </c>
      <c r="T21" s="100"/>
      <c r="U21" s="101">
        <f t="shared" si="3"/>
        <v>5</v>
      </c>
      <c r="V21" s="102">
        <f t="shared" si="4"/>
        <v>21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10</v>
      </c>
      <c r="D22" s="64">
        <f t="shared" si="5"/>
        <v>10</v>
      </c>
      <c r="E22" s="58"/>
      <c r="F22" s="58"/>
      <c r="G22" s="58">
        <f t="shared" si="0"/>
        <v>10</v>
      </c>
      <c r="H22" s="63">
        <v>3</v>
      </c>
      <c r="I22" s="58">
        <f t="shared" si="6"/>
        <v>3</v>
      </c>
      <c r="J22" s="58"/>
      <c r="K22" s="58"/>
      <c r="L22" s="58">
        <f t="shared" si="1"/>
        <v>3</v>
      </c>
      <c r="M22" s="63">
        <v>18</v>
      </c>
      <c r="N22" s="63">
        <v>17</v>
      </c>
      <c r="O22" s="58">
        <f t="shared" si="7"/>
        <v>17</v>
      </c>
      <c r="P22" s="58"/>
      <c r="Q22" s="58"/>
      <c r="R22" s="58">
        <f t="shared" si="2"/>
        <v>17</v>
      </c>
      <c r="S22" s="63">
        <v>4</v>
      </c>
      <c r="T22" s="100"/>
      <c r="U22" s="101">
        <f t="shared" si="3"/>
        <v>34</v>
      </c>
      <c r="V22" s="102">
        <f t="shared" si="4"/>
        <v>12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0</v>
      </c>
      <c r="D23" s="64">
        <f t="shared" si="5"/>
        <v>0</v>
      </c>
      <c r="E23" s="58"/>
      <c r="F23" s="58"/>
      <c r="G23" s="58">
        <f t="shared" si="0"/>
        <v>0</v>
      </c>
      <c r="H23" s="63">
        <v>5</v>
      </c>
      <c r="I23" s="58">
        <f t="shared" si="6"/>
        <v>5</v>
      </c>
      <c r="J23" s="58"/>
      <c r="K23" s="58"/>
      <c r="L23" s="58">
        <f t="shared" si="1"/>
        <v>5</v>
      </c>
      <c r="M23" s="63">
        <v>30</v>
      </c>
      <c r="N23" s="63">
        <v>30</v>
      </c>
      <c r="O23" s="58">
        <f t="shared" si="7"/>
        <v>30</v>
      </c>
      <c r="P23" s="58"/>
      <c r="Q23" s="58"/>
      <c r="R23" s="58">
        <f t="shared" si="2"/>
        <v>30</v>
      </c>
      <c r="S23" s="63">
        <v>0</v>
      </c>
      <c r="T23" s="100"/>
      <c r="U23" s="101">
        <f t="shared" si="3"/>
        <v>35</v>
      </c>
      <c r="V23" s="102">
        <f t="shared" si="4"/>
        <v>11</v>
      </c>
      <c r="X23" s="47" t="s">
        <v>43</v>
      </c>
      <c r="Z23" s="47"/>
    </row>
    <row r="24" ht="15.95" customHeight="1" spans="1:26">
      <c r="A24" s="67" t="s">
        <v>49</v>
      </c>
      <c r="B24" s="68">
        <v>5</v>
      </c>
      <c r="C24" s="63">
        <v>5</v>
      </c>
      <c r="D24" s="64">
        <f t="shared" si="5"/>
        <v>5</v>
      </c>
      <c r="E24" s="58"/>
      <c r="F24" s="58"/>
      <c r="G24" s="58">
        <f t="shared" si="0"/>
        <v>5</v>
      </c>
      <c r="H24" s="63">
        <v>5</v>
      </c>
      <c r="I24" s="58">
        <f t="shared" si="6"/>
        <v>5</v>
      </c>
      <c r="J24" s="58"/>
      <c r="K24" s="58"/>
      <c r="L24" s="58">
        <f t="shared" si="1"/>
        <v>5</v>
      </c>
      <c r="M24" s="63">
        <v>18</v>
      </c>
      <c r="N24" s="63">
        <v>28.5</v>
      </c>
      <c r="O24" s="58">
        <f t="shared" si="7"/>
        <v>28.5</v>
      </c>
      <c r="P24" s="58"/>
      <c r="Q24" s="58"/>
      <c r="R24" s="58">
        <f t="shared" si="2"/>
        <v>28.5</v>
      </c>
      <c r="S24" s="63">
        <v>0</v>
      </c>
      <c r="T24" s="100"/>
      <c r="U24" s="101">
        <f t="shared" si="3"/>
        <v>38.5</v>
      </c>
      <c r="V24" s="102">
        <f t="shared" si="4"/>
        <v>10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f t="shared" si="5"/>
        <v>0</v>
      </c>
      <c r="E25" s="58"/>
      <c r="F25" s="58"/>
      <c r="G25" s="58">
        <f t="shared" si="0"/>
        <v>0</v>
      </c>
      <c r="H25" s="63">
        <v>0</v>
      </c>
      <c r="I25" s="58">
        <f t="shared" si="6"/>
        <v>0</v>
      </c>
      <c r="J25" s="58"/>
      <c r="K25" s="58"/>
      <c r="L25" s="58">
        <f t="shared" si="1"/>
        <v>0</v>
      </c>
      <c r="M25" s="63">
        <v>18</v>
      </c>
      <c r="N25" s="63">
        <v>16</v>
      </c>
      <c r="O25" s="58">
        <f t="shared" si="7"/>
        <v>16</v>
      </c>
      <c r="P25" s="58"/>
      <c r="Q25" s="58"/>
      <c r="R25" s="58">
        <f t="shared" si="2"/>
        <v>16</v>
      </c>
      <c r="S25" s="63">
        <v>0</v>
      </c>
      <c r="T25" s="100"/>
      <c r="U25" s="101">
        <f t="shared" si="3"/>
        <v>16</v>
      </c>
      <c r="V25" s="102">
        <f t="shared" si="4"/>
        <v>19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8">SUM(C5:C25)</f>
        <v>132.83</v>
      </c>
      <c r="D27" s="78">
        <f t="shared" si="8"/>
        <v>132.83</v>
      </c>
      <c r="E27" s="78">
        <f t="shared" si="8"/>
        <v>0</v>
      </c>
      <c r="F27" s="78"/>
      <c r="G27" s="78">
        <f t="shared" si="8"/>
        <v>132.83</v>
      </c>
      <c r="H27" s="77">
        <f t="shared" si="8"/>
        <v>344.4</v>
      </c>
      <c r="I27" s="78">
        <f t="shared" si="8"/>
        <v>344.4</v>
      </c>
      <c r="J27" s="78">
        <f t="shared" si="8"/>
        <v>0</v>
      </c>
      <c r="K27" s="78"/>
      <c r="L27" s="78">
        <f t="shared" ref="L27:P27" si="9">SUM(L5:L25)</f>
        <v>344.4</v>
      </c>
      <c r="M27" s="78">
        <v>600</v>
      </c>
      <c r="N27" s="77">
        <f t="shared" si="9"/>
        <v>358.5</v>
      </c>
      <c r="O27" s="78">
        <f t="shared" si="9"/>
        <v>358.5</v>
      </c>
      <c r="P27" s="78">
        <f t="shared" si="9"/>
        <v>0</v>
      </c>
      <c r="Q27" s="78"/>
      <c r="R27" s="78">
        <f t="shared" ref="R27:U27" si="10">SUM(R5:R25)</f>
        <v>358.5</v>
      </c>
      <c r="S27" s="77">
        <f t="shared" si="10"/>
        <v>94</v>
      </c>
      <c r="T27" s="106">
        <f t="shared" si="10"/>
        <v>0</v>
      </c>
      <c r="U27" s="107">
        <f t="shared" si="10"/>
        <v>929.73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COUNTIF(S5:S25,"=0")</f>
        <v>10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6" operator="equal">
      <formula>0</formula>
    </cfRule>
    <cfRule type="top10" dxfId="3" priority="5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C23" sqref="C23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4</v>
      </c>
      <c r="D5" s="64">
        <f>C5+'7.1'!D5</f>
        <v>21</v>
      </c>
      <c r="E5" s="58"/>
      <c r="F5" s="58"/>
      <c r="G5" s="58">
        <f t="shared" ref="G5:G25" si="0">E5+D5+F5</f>
        <v>21</v>
      </c>
      <c r="H5" s="63">
        <v>0</v>
      </c>
      <c r="I5" s="58">
        <f>H5+'7.1'!I5</f>
        <v>5</v>
      </c>
      <c r="J5" s="58"/>
      <c r="K5" s="58"/>
      <c r="L5" s="58">
        <f t="shared" ref="L5:L25" si="1">J5+I5+K5</f>
        <v>5</v>
      </c>
      <c r="M5" s="63">
        <v>28</v>
      </c>
      <c r="N5" s="63">
        <v>5</v>
      </c>
      <c r="O5" s="58">
        <f>N5+'7.1'!O5</f>
        <v>17</v>
      </c>
      <c r="P5" s="58"/>
      <c r="Q5" s="58"/>
      <c r="R5" s="58">
        <f t="shared" ref="R5:R25" si="2">P5+O5+Q5</f>
        <v>17</v>
      </c>
      <c r="S5" s="63"/>
      <c r="T5" s="100"/>
      <c r="U5" s="101">
        <f t="shared" ref="U5:U25" si="3">C5+H5+N5+S5</f>
        <v>9</v>
      </c>
      <c r="V5" s="102">
        <f t="shared" ref="V5:V25" si="4">RANK(U5,$U$5:$U$25,0)</f>
        <v>20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3.3</v>
      </c>
      <c r="D6" s="64">
        <f>C6+'7.1'!D6</f>
        <v>80.8</v>
      </c>
      <c r="E6" s="58"/>
      <c r="F6" s="58"/>
      <c r="G6" s="58">
        <f t="shared" si="0"/>
        <v>80.8</v>
      </c>
      <c r="H6" s="63">
        <v>5</v>
      </c>
      <c r="I6" s="58">
        <f>H6+'7.1'!I6</f>
        <v>60</v>
      </c>
      <c r="J6" s="58"/>
      <c r="K6" s="58"/>
      <c r="L6" s="58">
        <f t="shared" si="1"/>
        <v>60</v>
      </c>
      <c r="M6" s="63">
        <v>28</v>
      </c>
      <c r="N6" s="63">
        <v>3</v>
      </c>
      <c r="O6" s="58">
        <f>N6+'7.1'!O6</f>
        <v>7</v>
      </c>
      <c r="P6" s="58"/>
      <c r="Q6" s="58"/>
      <c r="R6" s="58">
        <f t="shared" si="2"/>
        <v>7</v>
      </c>
      <c r="S6" s="63">
        <v>1</v>
      </c>
      <c r="T6" s="100"/>
      <c r="U6" s="101">
        <f t="shared" si="3"/>
        <v>12.3</v>
      </c>
      <c r="V6" s="102">
        <f t="shared" si="4"/>
        <v>18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88</v>
      </c>
      <c r="D7" s="64">
        <f>C7+'7.1'!D7</f>
        <v>88</v>
      </c>
      <c r="E7" s="58"/>
      <c r="F7" s="58"/>
      <c r="G7" s="58">
        <f t="shared" si="0"/>
        <v>88</v>
      </c>
      <c r="H7" s="63">
        <v>28</v>
      </c>
      <c r="I7" s="58">
        <f>H7+'7.1'!I7</f>
        <v>44.6</v>
      </c>
      <c r="J7" s="58"/>
      <c r="K7" s="58"/>
      <c r="L7" s="58">
        <f t="shared" si="1"/>
        <v>44.6</v>
      </c>
      <c r="M7" s="63">
        <v>28</v>
      </c>
      <c r="N7" s="63">
        <v>23</v>
      </c>
      <c r="O7" s="58">
        <f>N7+'7.1'!O7</f>
        <v>45</v>
      </c>
      <c r="P7" s="58"/>
      <c r="Q7" s="58"/>
      <c r="R7" s="58">
        <f t="shared" si="2"/>
        <v>45</v>
      </c>
      <c r="S7" s="63">
        <v>48</v>
      </c>
      <c r="T7" s="100"/>
      <c r="U7" s="101">
        <f t="shared" si="3"/>
        <v>187</v>
      </c>
      <c r="V7" s="102">
        <f t="shared" si="4"/>
        <v>1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17</v>
      </c>
      <c r="D8" s="64">
        <f>C8+'7.1'!D8</f>
        <v>17</v>
      </c>
      <c r="E8" s="58"/>
      <c r="F8" s="58"/>
      <c r="G8" s="58">
        <f t="shared" si="0"/>
        <v>17</v>
      </c>
      <c r="H8" s="63">
        <v>1</v>
      </c>
      <c r="I8" s="58">
        <f>H8+'7.1'!I8</f>
        <v>6</v>
      </c>
      <c r="J8" s="58"/>
      <c r="K8" s="58"/>
      <c r="L8" s="58">
        <f t="shared" si="1"/>
        <v>6</v>
      </c>
      <c r="M8" s="63">
        <v>38</v>
      </c>
      <c r="N8" s="63">
        <v>19.6</v>
      </c>
      <c r="O8" s="58">
        <f>N8+'7.1'!O8</f>
        <v>42.6</v>
      </c>
      <c r="P8" s="58"/>
      <c r="Q8" s="58"/>
      <c r="R8" s="58">
        <f t="shared" si="2"/>
        <v>42.6</v>
      </c>
      <c r="S8" s="63"/>
      <c r="T8" s="100"/>
      <c r="U8" s="101">
        <f t="shared" si="3"/>
        <v>37.6</v>
      </c>
      <c r="V8" s="102">
        <f t="shared" si="4"/>
        <v>6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0</v>
      </c>
      <c r="D9" s="64">
        <f>C9+'7.1'!D9</f>
        <v>0</v>
      </c>
      <c r="E9" s="58"/>
      <c r="F9" s="58"/>
      <c r="G9" s="58">
        <f t="shared" si="0"/>
        <v>0</v>
      </c>
      <c r="H9" s="63">
        <v>8.1</v>
      </c>
      <c r="I9" s="58">
        <f>H9+'7.1'!I9</f>
        <v>108.1</v>
      </c>
      <c r="J9" s="58"/>
      <c r="K9" s="58"/>
      <c r="L9" s="58">
        <f t="shared" si="1"/>
        <v>108.1</v>
      </c>
      <c r="M9" s="63">
        <v>28</v>
      </c>
      <c r="N9" s="63">
        <v>0</v>
      </c>
      <c r="O9" s="58">
        <f>N9+'7.1'!O9</f>
        <v>33</v>
      </c>
      <c r="P9" s="58"/>
      <c r="Q9" s="58"/>
      <c r="R9" s="58">
        <f t="shared" si="2"/>
        <v>33</v>
      </c>
      <c r="S9" s="63"/>
      <c r="T9" s="100"/>
      <c r="U9" s="101">
        <f t="shared" si="3"/>
        <v>8.1</v>
      </c>
      <c r="V9" s="102">
        <f t="shared" si="4"/>
        <v>21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7</v>
      </c>
      <c r="D10" s="64">
        <f>C10+'7.1'!D10</f>
        <v>7</v>
      </c>
      <c r="E10" s="58"/>
      <c r="F10" s="58"/>
      <c r="G10" s="58">
        <f t="shared" si="0"/>
        <v>7</v>
      </c>
      <c r="H10" s="63">
        <v>0</v>
      </c>
      <c r="I10" s="58">
        <f>H10+'7.1'!I10</f>
        <v>0</v>
      </c>
      <c r="J10" s="58"/>
      <c r="K10" s="58"/>
      <c r="L10" s="58">
        <f t="shared" si="1"/>
        <v>0</v>
      </c>
      <c r="M10" s="63">
        <v>30</v>
      </c>
      <c r="N10" s="63">
        <v>20</v>
      </c>
      <c r="O10" s="58">
        <f>N10+'7.1'!O10</f>
        <v>33</v>
      </c>
      <c r="P10" s="58"/>
      <c r="Q10" s="58"/>
      <c r="R10" s="58">
        <f t="shared" si="2"/>
        <v>33</v>
      </c>
      <c r="S10" s="63"/>
      <c r="T10" s="100"/>
      <c r="U10" s="101">
        <f t="shared" si="3"/>
        <v>27</v>
      </c>
      <c r="V10" s="102">
        <f t="shared" si="4"/>
        <v>8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2.43</v>
      </c>
      <c r="D11" s="64">
        <f>C11+'7.1'!D11</f>
        <v>10.43</v>
      </c>
      <c r="E11" s="58"/>
      <c r="F11" s="58"/>
      <c r="G11" s="58">
        <f t="shared" si="0"/>
        <v>10.43</v>
      </c>
      <c r="H11" s="63">
        <v>26</v>
      </c>
      <c r="I11" s="58">
        <f>H11+'7.1'!I11</f>
        <v>38</v>
      </c>
      <c r="J11" s="58"/>
      <c r="K11" s="58"/>
      <c r="L11" s="58">
        <f t="shared" si="1"/>
        <v>38</v>
      </c>
      <c r="M11" s="63">
        <v>38</v>
      </c>
      <c r="N11" s="63">
        <v>5</v>
      </c>
      <c r="O11" s="58">
        <f>N11+'7.1'!O11</f>
        <v>33</v>
      </c>
      <c r="P11" s="58"/>
      <c r="Q11" s="58"/>
      <c r="R11" s="58">
        <f t="shared" si="2"/>
        <v>33</v>
      </c>
      <c r="S11" s="63">
        <v>5</v>
      </c>
      <c r="T11" s="100"/>
      <c r="U11" s="101">
        <f t="shared" si="3"/>
        <v>38.43</v>
      </c>
      <c r="V11" s="102">
        <f t="shared" si="4"/>
        <v>5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23.2</v>
      </c>
      <c r="D12" s="64">
        <f>C12+'7.1'!D12</f>
        <v>23.2</v>
      </c>
      <c r="E12" s="58"/>
      <c r="F12" s="58"/>
      <c r="G12" s="58">
        <f t="shared" si="0"/>
        <v>23.2</v>
      </c>
      <c r="H12" s="63">
        <v>10</v>
      </c>
      <c r="I12" s="58">
        <f>H12+'7.1'!I12</f>
        <v>26</v>
      </c>
      <c r="J12" s="58"/>
      <c r="K12" s="58"/>
      <c r="L12" s="58">
        <f t="shared" si="1"/>
        <v>26</v>
      </c>
      <c r="M12" s="63">
        <v>38</v>
      </c>
      <c r="N12" s="63">
        <v>12</v>
      </c>
      <c r="O12" s="58">
        <f>N12+'7.1'!O12</f>
        <v>47</v>
      </c>
      <c r="P12" s="58"/>
      <c r="Q12" s="58"/>
      <c r="R12" s="58">
        <f t="shared" si="2"/>
        <v>47</v>
      </c>
      <c r="S12" s="63">
        <v>3</v>
      </c>
      <c r="T12" s="100"/>
      <c r="U12" s="101">
        <f t="shared" si="3"/>
        <v>48.2</v>
      </c>
      <c r="V12" s="102">
        <f t="shared" si="4"/>
        <v>4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20</v>
      </c>
      <c r="D13" s="64">
        <f>C13+'7.1'!D13</f>
        <v>20</v>
      </c>
      <c r="E13" s="58"/>
      <c r="F13" s="58"/>
      <c r="G13" s="58">
        <f t="shared" si="0"/>
        <v>20</v>
      </c>
      <c r="H13" s="63">
        <v>0</v>
      </c>
      <c r="I13" s="58">
        <f>H13+'7.1'!I13</f>
        <v>36</v>
      </c>
      <c r="J13" s="58"/>
      <c r="K13" s="58"/>
      <c r="L13" s="58">
        <f t="shared" si="1"/>
        <v>36</v>
      </c>
      <c r="M13" s="63">
        <v>38</v>
      </c>
      <c r="N13" s="63">
        <v>5</v>
      </c>
      <c r="O13" s="58">
        <f>N13+'7.1'!O13</f>
        <v>10</v>
      </c>
      <c r="P13" s="58"/>
      <c r="Q13" s="58"/>
      <c r="R13" s="58">
        <f t="shared" si="2"/>
        <v>10</v>
      </c>
      <c r="S13" s="63"/>
      <c r="T13" s="100"/>
      <c r="U13" s="101">
        <f t="shared" si="3"/>
        <v>25</v>
      </c>
      <c r="V13" s="102">
        <f t="shared" si="4"/>
        <v>11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6</v>
      </c>
      <c r="D14" s="64">
        <f>C14+'7.1'!D14</f>
        <v>6</v>
      </c>
      <c r="E14" s="58"/>
      <c r="F14" s="58"/>
      <c r="G14" s="58">
        <f t="shared" si="0"/>
        <v>6</v>
      </c>
      <c r="H14" s="63">
        <v>8.8</v>
      </c>
      <c r="I14" s="58">
        <f>H14+'7.1'!I14</f>
        <v>8.8</v>
      </c>
      <c r="J14" s="58"/>
      <c r="K14" s="58"/>
      <c r="L14" s="58">
        <f t="shared" si="1"/>
        <v>8.8</v>
      </c>
      <c r="M14" s="63">
        <v>38</v>
      </c>
      <c r="N14" s="63">
        <v>11</v>
      </c>
      <c r="O14" s="58">
        <f>N14+'7.1'!O14</f>
        <v>23</v>
      </c>
      <c r="P14" s="58"/>
      <c r="Q14" s="58"/>
      <c r="R14" s="58">
        <f t="shared" si="2"/>
        <v>23</v>
      </c>
      <c r="S14" s="63"/>
      <c r="T14" s="100"/>
      <c r="U14" s="101">
        <f t="shared" si="3"/>
        <v>25.8</v>
      </c>
      <c r="V14" s="102">
        <f t="shared" si="4"/>
        <v>10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0</v>
      </c>
      <c r="D15" s="64">
        <f>C15+'7.1'!D15</f>
        <v>14</v>
      </c>
      <c r="E15" s="58"/>
      <c r="F15" s="58"/>
      <c r="G15" s="58">
        <f t="shared" si="0"/>
        <v>14</v>
      </c>
      <c r="H15" s="63">
        <v>10</v>
      </c>
      <c r="I15" s="58">
        <f>H15+'7.1'!I15</f>
        <v>10</v>
      </c>
      <c r="J15" s="58"/>
      <c r="K15" s="58"/>
      <c r="L15" s="58">
        <f t="shared" si="1"/>
        <v>10</v>
      </c>
      <c r="M15" s="63">
        <v>30</v>
      </c>
      <c r="N15" s="63">
        <v>6</v>
      </c>
      <c r="O15" s="58">
        <f>N15+'7.1'!O15</f>
        <v>13</v>
      </c>
      <c r="P15" s="58"/>
      <c r="Q15" s="58"/>
      <c r="R15" s="58">
        <f t="shared" si="2"/>
        <v>13</v>
      </c>
      <c r="S15" s="63"/>
      <c r="T15" s="100"/>
      <c r="U15" s="101">
        <f t="shared" si="3"/>
        <v>16</v>
      </c>
      <c r="V15" s="102">
        <f t="shared" si="4"/>
        <v>17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0</v>
      </c>
      <c r="D16" s="64">
        <f>C16+'7.1'!D16</f>
        <v>0</v>
      </c>
      <c r="E16" s="58"/>
      <c r="F16" s="58"/>
      <c r="G16" s="58">
        <f t="shared" si="0"/>
        <v>0</v>
      </c>
      <c r="H16" s="63">
        <v>0</v>
      </c>
      <c r="I16" s="58">
        <f>H16+'7.1'!I16</f>
        <v>0</v>
      </c>
      <c r="J16" s="58"/>
      <c r="K16" s="58"/>
      <c r="L16" s="58">
        <f t="shared" si="1"/>
        <v>0</v>
      </c>
      <c r="M16" s="63">
        <v>30</v>
      </c>
      <c r="N16" s="63">
        <v>23</v>
      </c>
      <c r="O16" s="58">
        <f>N16+'7.1'!O16</f>
        <v>36</v>
      </c>
      <c r="P16" s="58"/>
      <c r="Q16" s="58"/>
      <c r="R16" s="58">
        <f t="shared" si="2"/>
        <v>36</v>
      </c>
      <c r="S16" s="63"/>
      <c r="T16" s="100"/>
      <c r="U16" s="101">
        <f t="shared" si="3"/>
        <v>23</v>
      </c>
      <c r="V16" s="102">
        <f t="shared" si="4"/>
        <v>12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0</v>
      </c>
      <c r="D17" s="64">
        <f>C17+'7.1'!D17</f>
        <v>0</v>
      </c>
      <c r="E17" s="58"/>
      <c r="F17" s="58"/>
      <c r="G17" s="58">
        <f t="shared" si="0"/>
        <v>0</v>
      </c>
      <c r="H17" s="63">
        <v>0</v>
      </c>
      <c r="I17" s="58">
        <f>H17+'7.1'!I17</f>
        <v>42</v>
      </c>
      <c r="J17" s="58"/>
      <c r="K17" s="58"/>
      <c r="L17" s="58">
        <f t="shared" si="1"/>
        <v>42</v>
      </c>
      <c r="M17" s="63">
        <v>28</v>
      </c>
      <c r="N17" s="63">
        <v>15</v>
      </c>
      <c r="O17" s="58">
        <f>N17+'7.1'!O17</f>
        <v>36</v>
      </c>
      <c r="P17" s="58"/>
      <c r="Q17" s="58"/>
      <c r="R17" s="58">
        <f t="shared" si="2"/>
        <v>36</v>
      </c>
      <c r="S17" s="63">
        <v>4</v>
      </c>
      <c r="T17" s="100"/>
      <c r="U17" s="101">
        <f t="shared" si="3"/>
        <v>19</v>
      </c>
      <c r="V17" s="102">
        <f t="shared" si="4"/>
        <v>15</v>
      </c>
      <c r="X17" s="47" t="s">
        <v>35</v>
      </c>
      <c r="Z17" s="47"/>
    </row>
    <row r="18" ht="15.95" customHeight="1" spans="1:26">
      <c r="A18" s="65" t="s">
        <v>43</v>
      </c>
      <c r="B18" s="66">
        <v>5</v>
      </c>
      <c r="C18" s="63">
        <v>9</v>
      </c>
      <c r="D18" s="64">
        <f>C18+'7.1'!D18</f>
        <v>9</v>
      </c>
      <c r="E18" s="58"/>
      <c r="F18" s="58"/>
      <c r="G18" s="58">
        <f t="shared" si="0"/>
        <v>9</v>
      </c>
      <c r="H18" s="63">
        <v>0</v>
      </c>
      <c r="I18" s="58">
        <f>H18+'7.1'!I18</f>
        <v>16</v>
      </c>
      <c r="J18" s="58"/>
      <c r="K18" s="58"/>
      <c r="L18" s="58">
        <f t="shared" si="1"/>
        <v>16</v>
      </c>
      <c r="M18" s="63">
        <v>18</v>
      </c>
      <c r="N18" s="63">
        <v>10</v>
      </c>
      <c r="O18" s="58">
        <f>N18+'7.1'!O18</f>
        <v>15</v>
      </c>
      <c r="P18" s="58"/>
      <c r="Q18" s="58"/>
      <c r="R18" s="58">
        <f t="shared" si="2"/>
        <v>15</v>
      </c>
      <c r="S18" s="63"/>
      <c r="T18" s="100"/>
      <c r="U18" s="101">
        <f t="shared" si="3"/>
        <v>19</v>
      </c>
      <c r="V18" s="102">
        <f t="shared" si="4"/>
        <v>15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0</v>
      </c>
      <c r="D19" s="64">
        <f>C19+'7.1'!D19</f>
        <v>0</v>
      </c>
      <c r="E19" s="58"/>
      <c r="F19" s="58"/>
      <c r="G19" s="58">
        <f t="shared" si="0"/>
        <v>0</v>
      </c>
      <c r="H19" s="63">
        <v>59</v>
      </c>
      <c r="I19" s="58">
        <f>H19+'7.1'!I19</f>
        <v>76.8</v>
      </c>
      <c r="J19" s="58"/>
      <c r="K19" s="58"/>
      <c r="L19" s="58">
        <f t="shared" si="1"/>
        <v>76.8</v>
      </c>
      <c r="M19" s="63">
        <v>28</v>
      </c>
      <c r="N19" s="63">
        <v>11</v>
      </c>
      <c r="O19" s="58">
        <f>N19+'7.1'!O19</f>
        <v>25</v>
      </c>
      <c r="P19" s="58"/>
      <c r="Q19" s="58"/>
      <c r="R19" s="58">
        <f t="shared" si="2"/>
        <v>25</v>
      </c>
      <c r="S19" s="63"/>
      <c r="T19" s="100"/>
      <c r="U19" s="101">
        <f t="shared" si="3"/>
        <v>70</v>
      </c>
      <c r="V19" s="102">
        <f t="shared" si="4"/>
        <v>3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0</v>
      </c>
      <c r="D20" s="64">
        <f>C20+'7.1'!D20</f>
        <v>1.33</v>
      </c>
      <c r="E20" s="58"/>
      <c r="F20" s="58"/>
      <c r="G20" s="58">
        <f t="shared" si="0"/>
        <v>1.33</v>
      </c>
      <c r="H20" s="63">
        <v>10</v>
      </c>
      <c r="I20" s="58">
        <f>H20+'7.1'!I20</f>
        <v>20</v>
      </c>
      <c r="J20" s="58"/>
      <c r="K20" s="58"/>
      <c r="L20" s="58">
        <f t="shared" si="1"/>
        <v>20</v>
      </c>
      <c r="M20" s="63">
        <v>30</v>
      </c>
      <c r="N20" s="63">
        <v>21.3</v>
      </c>
      <c r="O20" s="58">
        <f>N20+'7.1'!O20</f>
        <v>36.3</v>
      </c>
      <c r="P20" s="58"/>
      <c r="Q20" s="58"/>
      <c r="R20" s="58">
        <f t="shared" si="2"/>
        <v>36.3</v>
      </c>
      <c r="S20" s="63"/>
      <c r="T20" s="100"/>
      <c r="U20" s="101">
        <f t="shared" si="3"/>
        <v>31.3</v>
      </c>
      <c r="V20" s="102">
        <f t="shared" si="4"/>
        <v>7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16</v>
      </c>
      <c r="D21" s="64">
        <f>C21+'7.1'!D21</f>
        <v>16</v>
      </c>
      <c r="E21" s="58"/>
      <c r="F21" s="58"/>
      <c r="G21" s="58">
        <f t="shared" si="0"/>
        <v>16</v>
      </c>
      <c r="H21" s="63">
        <v>10</v>
      </c>
      <c r="I21" s="58">
        <f>H21+'7.1'!I21</f>
        <v>10</v>
      </c>
      <c r="J21" s="58"/>
      <c r="K21" s="58"/>
      <c r="L21" s="58">
        <f t="shared" si="1"/>
        <v>10</v>
      </c>
      <c r="M21" s="63">
        <v>20</v>
      </c>
      <c r="N21" s="63">
        <v>0</v>
      </c>
      <c r="O21" s="58">
        <f>N21+'7.1'!O21</f>
        <v>5</v>
      </c>
      <c r="P21" s="58"/>
      <c r="Q21" s="58"/>
      <c r="R21" s="58">
        <f t="shared" si="2"/>
        <v>5</v>
      </c>
      <c r="S21" s="63"/>
      <c r="T21" s="100"/>
      <c r="U21" s="101">
        <f t="shared" si="3"/>
        <v>26</v>
      </c>
      <c r="V21" s="102">
        <f t="shared" si="4"/>
        <v>9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11.5</v>
      </c>
      <c r="D22" s="64">
        <f>C22+'7.1'!D22</f>
        <v>21.5</v>
      </c>
      <c r="E22" s="58"/>
      <c r="F22" s="58"/>
      <c r="G22" s="58">
        <f t="shared" si="0"/>
        <v>21.5</v>
      </c>
      <c r="H22" s="63">
        <v>9</v>
      </c>
      <c r="I22" s="58">
        <f>H22+'7.1'!I22</f>
        <v>12</v>
      </c>
      <c r="J22" s="58"/>
      <c r="K22" s="58"/>
      <c r="L22" s="58">
        <f t="shared" si="1"/>
        <v>12</v>
      </c>
      <c r="M22" s="63">
        <v>18</v>
      </c>
      <c r="N22" s="63">
        <v>2</v>
      </c>
      <c r="O22" s="58">
        <f>N22+'7.1'!O22</f>
        <v>19</v>
      </c>
      <c r="P22" s="58"/>
      <c r="Q22" s="58"/>
      <c r="R22" s="58">
        <f t="shared" si="2"/>
        <v>19</v>
      </c>
      <c r="S22" s="63"/>
      <c r="T22" s="100"/>
      <c r="U22" s="101">
        <f t="shared" si="3"/>
        <v>22.5</v>
      </c>
      <c r="V22" s="102">
        <f t="shared" si="4"/>
        <v>13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8</v>
      </c>
      <c r="D23" s="64">
        <f>C23+'7.1'!D23</f>
        <v>8</v>
      </c>
      <c r="E23" s="58"/>
      <c r="F23" s="58"/>
      <c r="G23" s="58">
        <f t="shared" si="0"/>
        <v>8</v>
      </c>
      <c r="H23" s="63">
        <v>0</v>
      </c>
      <c r="I23" s="58">
        <f>H23+'7.1'!I23</f>
        <v>5</v>
      </c>
      <c r="J23" s="58"/>
      <c r="K23" s="58"/>
      <c r="L23" s="58">
        <f t="shared" si="1"/>
        <v>5</v>
      </c>
      <c r="M23" s="63">
        <v>30</v>
      </c>
      <c r="N23" s="63">
        <v>61.6</v>
      </c>
      <c r="O23" s="58">
        <f>N23+'7.1'!O23</f>
        <v>91.6</v>
      </c>
      <c r="P23" s="58"/>
      <c r="Q23" s="58"/>
      <c r="R23" s="58">
        <f t="shared" si="2"/>
        <v>91.6</v>
      </c>
      <c r="S23" s="63">
        <v>8</v>
      </c>
      <c r="T23" s="100"/>
      <c r="U23" s="101">
        <f t="shared" si="3"/>
        <v>77.6</v>
      </c>
      <c r="V23" s="102">
        <f t="shared" si="4"/>
        <v>2</v>
      </c>
      <c r="X23" s="47" t="s">
        <v>43</v>
      </c>
      <c r="Z23" s="47"/>
    </row>
    <row r="24" ht="15.95" customHeight="1" spans="1:26">
      <c r="A24" s="67" t="s">
        <v>49</v>
      </c>
      <c r="B24" s="68">
        <v>10</v>
      </c>
      <c r="C24" s="63">
        <v>1</v>
      </c>
      <c r="D24" s="64">
        <f>C24+'7.1'!D24</f>
        <v>6</v>
      </c>
      <c r="E24" s="58"/>
      <c r="F24" s="58"/>
      <c r="G24" s="58">
        <f t="shared" si="0"/>
        <v>6</v>
      </c>
      <c r="H24" s="63">
        <v>0</v>
      </c>
      <c r="I24" s="58">
        <f>H24+'7.1'!I24</f>
        <v>5</v>
      </c>
      <c r="J24" s="58"/>
      <c r="K24" s="58"/>
      <c r="L24" s="58">
        <f t="shared" si="1"/>
        <v>5</v>
      </c>
      <c r="M24" s="63">
        <v>18</v>
      </c>
      <c r="N24" s="63">
        <v>11</v>
      </c>
      <c r="O24" s="58">
        <f>N24+'7.1'!O24</f>
        <v>39.5</v>
      </c>
      <c r="P24" s="58"/>
      <c r="Q24" s="58"/>
      <c r="R24" s="58">
        <f t="shared" si="2"/>
        <v>39.5</v>
      </c>
      <c r="S24" s="63"/>
      <c r="T24" s="100"/>
      <c r="U24" s="101">
        <f t="shared" si="3"/>
        <v>12</v>
      </c>
      <c r="V24" s="102">
        <f t="shared" si="4"/>
        <v>19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f>C25+'7.1'!D25</f>
        <v>0</v>
      </c>
      <c r="E25" s="58"/>
      <c r="F25" s="58"/>
      <c r="G25" s="58">
        <f t="shared" si="0"/>
        <v>0</v>
      </c>
      <c r="H25" s="63">
        <v>20</v>
      </c>
      <c r="I25" s="58">
        <f>H25+'7.1'!I25</f>
        <v>20</v>
      </c>
      <c r="J25" s="58"/>
      <c r="K25" s="58"/>
      <c r="L25" s="58">
        <f t="shared" si="1"/>
        <v>20</v>
      </c>
      <c r="M25" s="63">
        <v>18</v>
      </c>
      <c r="N25" s="63">
        <v>0</v>
      </c>
      <c r="O25" s="58">
        <f>N25+'7.1'!O25</f>
        <v>16</v>
      </c>
      <c r="P25" s="58"/>
      <c r="Q25" s="58"/>
      <c r="R25" s="58">
        <f t="shared" si="2"/>
        <v>16</v>
      </c>
      <c r="S25" s="63"/>
      <c r="T25" s="100"/>
      <c r="U25" s="101">
        <f t="shared" si="3"/>
        <v>20</v>
      </c>
      <c r="V25" s="102">
        <f t="shared" si="4"/>
        <v>14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5">SUM(C5:C25)</f>
        <v>216.43</v>
      </c>
      <c r="D27" s="78">
        <f t="shared" si="5"/>
        <v>349.26</v>
      </c>
      <c r="E27" s="78">
        <f t="shared" si="5"/>
        <v>0</v>
      </c>
      <c r="F27" s="78"/>
      <c r="G27" s="78">
        <f t="shared" si="5"/>
        <v>349.26</v>
      </c>
      <c r="H27" s="77">
        <f t="shared" si="5"/>
        <v>204.9</v>
      </c>
      <c r="I27" s="78">
        <f t="shared" si="5"/>
        <v>549.3</v>
      </c>
      <c r="J27" s="78">
        <f t="shared" si="5"/>
        <v>0</v>
      </c>
      <c r="K27" s="78"/>
      <c r="L27" s="78">
        <f t="shared" ref="L27:P27" si="6">SUM(L5:L25)</f>
        <v>549.3</v>
      </c>
      <c r="M27" s="78">
        <v>600</v>
      </c>
      <c r="N27" s="77">
        <f t="shared" si="6"/>
        <v>264.5</v>
      </c>
      <c r="O27" s="78">
        <f t="shared" si="6"/>
        <v>623</v>
      </c>
      <c r="P27" s="78">
        <f t="shared" si="6"/>
        <v>0</v>
      </c>
      <c r="Q27" s="78"/>
      <c r="R27" s="78">
        <f t="shared" ref="R27:U27" si="7">SUM(R5:R25)</f>
        <v>623</v>
      </c>
      <c r="S27" s="77">
        <f t="shared" si="7"/>
        <v>69</v>
      </c>
      <c r="T27" s="106">
        <f t="shared" si="7"/>
        <v>0</v>
      </c>
      <c r="U27" s="107">
        <f t="shared" si="7"/>
        <v>754.83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7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15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dxfId="1" priority="4" operator="equal">
      <formula>0</formula>
    </cfRule>
    <cfRule type="top10" dxfId="3" priority="3" rank="3"/>
  </conditionalFormatting>
  <conditionalFormatting sqref="H5:H25">
    <cfRule type="cellIs" dxfId="1" priority="2" operator="equal">
      <formula>0</formula>
    </cfRule>
    <cfRule type="top10" dxfId="3" priority="1" rank="3"/>
  </conditionalFormatting>
  <conditionalFormatting sqref="N5:N25">
    <cfRule type="cellIs" dxfId="1" priority="6" operator="equal">
      <formula>0</formula>
    </cfRule>
    <cfRule type="top10" dxfId="3" priority="5" rank="3"/>
  </conditionalFormatting>
  <conditionalFormatting sqref="U5:U25">
    <cfRule type="cellIs" dxfId="0" priority="8" operator="equal">
      <formula>0</formula>
    </cfRule>
  </conditionalFormatting>
  <conditionalFormatting sqref="V5:V25">
    <cfRule type="cellIs" dxfId="0" priority="10" operator="equal">
      <formula>0</formula>
    </cfRule>
    <cfRule type="top10" dxfId="2" priority="7" bottom="1" rank="3"/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D13" sqref="D13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33</v>
      </c>
      <c r="D5" s="64">
        <f>C5+'7.2'!D5</f>
        <v>54</v>
      </c>
      <c r="E5" s="58"/>
      <c r="F5" s="58"/>
      <c r="G5" s="58">
        <f t="shared" ref="G5:G25" si="0">E5+D5+F5</f>
        <v>54</v>
      </c>
      <c r="H5" s="63">
        <v>75</v>
      </c>
      <c r="I5" s="58">
        <f>H5+'7.2'!I5</f>
        <v>80</v>
      </c>
      <c r="J5" s="58"/>
      <c r="K5" s="58"/>
      <c r="L5" s="58">
        <f t="shared" ref="L5:L25" si="1">J5+I5+K5</f>
        <v>80</v>
      </c>
      <c r="M5" s="63">
        <v>28</v>
      </c>
      <c r="N5" s="63">
        <v>56</v>
      </c>
      <c r="O5" s="58">
        <f>N5+'7.2'!O5</f>
        <v>73</v>
      </c>
      <c r="P5" s="58"/>
      <c r="Q5" s="58"/>
      <c r="R5" s="58">
        <f t="shared" ref="R5:R25" si="2">P5+O5+Q5</f>
        <v>73</v>
      </c>
      <c r="S5" s="63"/>
      <c r="T5" s="100"/>
      <c r="U5" s="101">
        <f t="shared" ref="U5:U25" si="3">C5+H5+N5+S5</f>
        <v>164</v>
      </c>
      <c r="V5" s="102">
        <f t="shared" ref="V5:V25" si="4">RANK(U5,$U$5:$U$25,0)</f>
        <v>1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22.7</v>
      </c>
      <c r="D6" s="64">
        <f>C6+'7.2'!D6</f>
        <v>103.5</v>
      </c>
      <c r="E6" s="58"/>
      <c r="F6" s="58"/>
      <c r="G6" s="58">
        <f t="shared" si="0"/>
        <v>103.5</v>
      </c>
      <c r="H6" s="63">
        <v>32</v>
      </c>
      <c r="I6" s="58">
        <f>H6+'7.2'!I6</f>
        <v>92</v>
      </c>
      <c r="J6" s="58"/>
      <c r="K6" s="58"/>
      <c r="L6" s="58">
        <f t="shared" si="1"/>
        <v>92</v>
      </c>
      <c r="M6" s="63">
        <v>28</v>
      </c>
      <c r="N6" s="63">
        <v>51</v>
      </c>
      <c r="O6" s="58">
        <f>N6+'7.2'!O6</f>
        <v>58</v>
      </c>
      <c r="P6" s="58"/>
      <c r="Q6" s="58"/>
      <c r="R6" s="58">
        <f t="shared" si="2"/>
        <v>58</v>
      </c>
      <c r="S6" s="63"/>
      <c r="T6" s="100"/>
      <c r="U6" s="101">
        <f t="shared" si="3"/>
        <v>105.7</v>
      </c>
      <c r="V6" s="102">
        <f t="shared" si="4"/>
        <v>4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105</v>
      </c>
      <c r="D7" s="64">
        <f>C7+'7.2'!D7</f>
        <v>193</v>
      </c>
      <c r="E7" s="58"/>
      <c r="F7" s="58"/>
      <c r="G7" s="58">
        <f t="shared" si="0"/>
        <v>193</v>
      </c>
      <c r="H7" s="63">
        <v>33</v>
      </c>
      <c r="I7" s="58">
        <f>H7+'7.2'!I7</f>
        <v>77.6</v>
      </c>
      <c r="J7" s="58"/>
      <c r="K7" s="58"/>
      <c r="L7" s="58">
        <f t="shared" si="1"/>
        <v>77.6</v>
      </c>
      <c r="M7" s="63">
        <v>28</v>
      </c>
      <c r="N7" s="63">
        <v>5</v>
      </c>
      <c r="O7" s="58">
        <f>N7+'7.2'!O7</f>
        <v>50</v>
      </c>
      <c r="P7" s="58"/>
      <c r="Q7" s="58"/>
      <c r="R7" s="58">
        <f t="shared" si="2"/>
        <v>50</v>
      </c>
      <c r="S7" s="63">
        <v>1</v>
      </c>
      <c r="T7" s="100"/>
      <c r="U7" s="101">
        <f t="shared" si="3"/>
        <v>144</v>
      </c>
      <c r="V7" s="102">
        <f t="shared" si="4"/>
        <v>2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5</v>
      </c>
      <c r="D8" s="64">
        <f>C8+'7.2'!D8</f>
        <v>22</v>
      </c>
      <c r="E8" s="58"/>
      <c r="F8" s="58"/>
      <c r="G8" s="58">
        <f t="shared" si="0"/>
        <v>22</v>
      </c>
      <c r="H8" s="63">
        <v>35</v>
      </c>
      <c r="I8" s="58">
        <f>H8+'7.2'!I8</f>
        <v>41</v>
      </c>
      <c r="J8" s="58"/>
      <c r="K8" s="58"/>
      <c r="L8" s="58">
        <f t="shared" si="1"/>
        <v>41</v>
      </c>
      <c r="M8" s="63">
        <v>38</v>
      </c>
      <c r="N8" s="63">
        <v>20</v>
      </c>
      <c r="O8" s="58">
        <f>N8+'7.2'!O8</f>
        <v>62.6</v>
      </c>
      <c r="P8" s="58"/>
      <c r="Q8" s="58"/>
      <c r="R8" s="58">
        <f t="shared" si="2"/>
        <v>62.6</v>
      </c>
      <c r="S8" s="63"/>
      <c r="T8" s="100"/>
      <c r="U8" s="101">
        <f t="shared" si="3"/>
        <v>60</v>
      </c>
      <c r="V8" s="102">
        <f t="shared" si="4"/>
        <v>8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5</v>
      </c>
      <c r="D9" s="64">
        <f>C9+'7.2'!D9</f>
        <v>5</v>
      </c>
      <c r="E9" s="58"/>
      <c r="F9" s="58"/>
      <c r="G9" s="58">
        <f t="shared" si="0"/>
        <v>5</v>
      </c>
      <c r="H9" s="63">
        <v>0</v>
      </c>
      <c r="I9" s="58">
        <f>H9+'7.2'!I9</f>
        <v>108.1</v>
      </c>
      <c r="J9" s="58"/>
      <c r="K9" s="58"/>
      <c r="L9" s="58">
        <f t="shared" si="1"/>
        <v>108.1</v>
      </c>
      <c r="M9" s="63">
        <v>28</v>
      </c>
      <c r="N9" s="63">
        <v>28</v>
      </c>
      <c r="O9" s="58">
        <f>N9+'7.2'!O9</f>
        <v>61</v>
      </c>
      <c r="P9" s="58"/>
      <c r="Q9" s="58"/>
      <c r="R9" s="58">
        <f t="shared" si="2"/>
        <v>61</v>
      </c>
      <c r="S9" s="63"/>
      <c r="T9" s="100"/>
      <c r="U9" s="101">
        <f t="shared" si="3"/>
        <v>33</v>
      </c>
      <c r="V9" s="102">
        <f t="shared" si="4"/>
        <v>14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0</v>
      </c>
      <c r="D10" s="64">
        <f>C10+'7.2'!D10</f>
        <v>7</v>
      </c>
      <c r="E10" s="58"/>
      <c r="F10" s="58"/>
      <c r="G10" s="58">
        <f t="shared" si="0"/>
        <v>7</v>
      </c>
      <c r="H10" s="63">
        <v>11</v>
      </c>
      <c r="I10" s="58">
        <f>H10+'7.2'!I10</f>
        <v>11</v>
      </c>
      <c r="J10" s="58"/>
      <c r="K10" s="58"/>
      <c r="L10" s="58">
        <f t="shared" si="1"/>
        <v>11</v>
      </c>
      <c r="M10" s="63">
        <v>30</v>
      </c>
      <c r="N10" s="63">
        <v>23</v>
      </c>
      <c r="O10" s="58">
        <f>N10+'7.2'!O10</f>
        <v>56</v>
      </c>
      <c r="P10" s="58"/>
      <c r="Q10" s="58"/>
      <c r="R10" s="58">
        <f t="shared" si="2"/>
        <v>56</v>
      </c>
      <c r="S10" s="63"/>
      <c r="T10" s="100"/>
      <c r="U10" s="101">
        <f t="shared" si="3"/>
        <v>34</v>
      </c>
      <c r="V10" s="102">
        <f t="shared" si="4"/>
        <v>13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23</v>
      </c>
      <c r="D11" s="64">
        <f>C11+'7.2'!D11</f>
        <v>33.43</v>
      </c>
      <c r="E11" s="58"/>
      <c r="F11" s="58"/>
      <c r="G11" s="58">
        <f t="shared" si="0"/>
        <v>33.43</v>
      </c>
      <c r="H11" s="63">
        <v>7</v>
      </c>
      <c r="I11" s="58">
        <f>H11+'7.2'!I11</f>
        <v>45</v>
      </c>
      <c r="J11" s="58"/>
      <c r="K11" s="58"/>
      <c r="L11" s="58">
        <f t="shared" si="1"/>
        <v>45</v>
      </c>
      <c r="M11" s="63">
        <v>38</v>
      </c>
      <c r="N11" s="63">
        <v>37</v>
      </c>
      <c r="O11" s="58">
        <f>N11+'7.2'!O11</f>
        <v>70</v>
      </c>
      <c r="P11" s="58"/>
      <c r="Q11" s="58"/>
      <c r="R11" s="58">
        <f t="shared" si="2"/>
        <v>70</v>
      </c>
      <c r="S11" s="63">
        <v>10</v>
      </c>
      <c r="T11" s="100"/>
      <c r="U11" s="101">
        <f t="shared" si="3"/>
        <v>77</v>
      </c>
      <c r="V11" s="102">
        <f t="shared" si="4"/>
        <v>5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16</v>
      </c>
      <c r="D12" s="64">
        <f>C12+'7.2'!D12</f>
        <v>39.2</v>
      </c>
      <c r="E12" s="58"/>
      <c r="F12" s="58"/>
      <c r="G12" s="58">
        <f t="shared" si="0"/>
        <v>39.2</v>
      </c>
      <c r="H12" s="63">
        <v>13</v>
      </c>
      <c r="I12" s="58">
        <f>H12+'7.2'!I12</f>
        <v>39</v>
      </c>
      <c r="J12" s="58"/>
      <c r="K12" s="58"/>
      <c r="L12" s="58">
        <f t="shared" si="1"/>
        <v>39</v>
      </c>
      <c r="M12" s="63">
        <v>38</v>
      </c>
      <c r="N12" s="63">
        <v>13</v>
      </c>
      <c r="O12" s="58">
        <f>N12+'7.2'!O12</f>
        <v>60</v>
      </c>
      <c r="P12" s="58"/>
      <c r="Q12" s="58"/>
      <c r="R12" s="58">
        <f t="shared" si="2"/>
        <v>60</v>
      </c>
      <c r="S12" s="63">
        <v>5</v>
      </c>
      <c r="T12" s="100"/>
      <c r="U12" s="101">
        <f t="shared" si="3"/>
        <v>47</v>
      </c>
      <c r="V12" s="102">
        <f t="shared" si="4"/>
        <v>10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20</v>
      </c>
      <c r="D13" s="64">
        <f>C13+'7.2'!D13</f>
        <v>40</v>
      </c>
      <c r="E13" s="58"/>
      <c r="F13" s="58"/>
      <c r="G13" s="58">
        <f t="shared" si="0"/>
        <v>40</v>
      </c>
      <c r="H13" s="63">
        <v>15</v>
      </c>
      <c r="I13" s="58">
        <f>H13+'7.2'!I13</f>
        <v>51</v>
      </c>
      <c r="J13" s="58"/>
      <c r="K13" s="58"/>
      <c r="L13" s="58">
        <f t="shared" si="1"/>
        <v>51</v>
      </c>
      <c r="M13" s="63">
        <v>38</v>
      </c>
      <c r="N13" s="63">
        <v>6</v>
      </c>
      <c r="O13" s="58">
        <f>N13+'7.2'!O13</f>
        <v>16</v>
      </c>
      <c r="P13" s="58"/>
      <c r="Q13" s="58"/>
      <c r="R13" s="58">
        <f t="shared" si="2"/>
        <v>16</v>
      </c>
      <c r="S13" s="63"/>
      <c r="T13" s="100"/>
      <c r="U13" s="101">
        <f t="shared" si="3"/>
        <v>41</v>
      </c>
      <c r="V13" s="102">
        <f t="shared" si="4"/>
        <v>11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27</v>
      </c>
      <c r="D14" s="64">
        <f>C14+'7.2'!D14</f>
        <v>33</v>
      </c>
      <c r="E14" s="58"/>
      <c r="F14" s="58"/>
      <c r="G14" s="58">
        <f t="shared" si="0"/>
        <v>33</v>
      </c>
      <c r="H14" s="63">
        <v>24.5</v>
      </c>
      <c r="I14" s="58">
        <f>H14+'7.2'!I14</f>
        <v>33.3</v>
      </c>
      <c r="J14" s="58"/>
      <c r="K14" s="58"/>
      <c r="L14" s="58">
        <f t="shared" si="1"/>
        <v>33.3</v>
      </c>
      <c r="M14" s="63">
        <v>38</v>
      </c>
      <c r="N14" s="63">
        <v>5</v>
      </c>
      <c r="O14" s="58">
        <f>N14+'7.2'!O14</f>
        <v>28</v>
      </c>
      <c r="P14" s="58"/>
      <c r="Q14" s="58"/>
      <c r="R14" s="58">
        <f t="shared" si="2"/>
        <v>28</v>
      </c>
      <c r="S14" s="63"/>
      <c r="T14" s="100"/>
      <c r="U14" s="101">
        <f t="shared" si="3"/>
        <v>56.5</v>
      </c>
      <c r="V14" s="102">
        <f t="shared" si="4"/>
        <v>9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8</v>
      </c>
      <c r="D15" s="64">
        <f>C15+'7.2'!D15</f>
        <v>22</v>
      </c>
      <c r="E15" s="58"/>
      <c r="F15" s="58"/>
      <c r="G15" s="58">
        <f t="shared" si="0"/>
        <v>22</v>
      </c>
      <c r="H15" s="63">
        <v>0</v>
      </c>
      <c r="I15" s="58">
        <f>H15+'7.2'!I15</f>
        <v>10</v>
      </c>
      <c r="J15" s="58"/>
      <c r="K15" s="58"/>
      <c r="L15" s="58">
        <f t="shared" si="1"/>
        <v>10</v>
      </c>
      <c r="M15" s="63">
        <v>30</v>
      </c>
      <c r="N15" s="63">
        <v>5</v>
      </c>
      <c r="O15" s="58">
        <f>N15+'7.2'!O15</f>
        <v>18</v>
      </c>
      <c r="P15" s="58"/>
      <c r="Q15" s="58"/>
      <c r="R15" s="58">
        <f t="shared" si="2"/>
        <v>18</v>
      </c>
      <c r="S15" s="63"/>
      <c r="T15" s="100"/>
      <c r="U15" s="101">
        <f t="shared" si="3"/>
        <v>13</v>
      </c>
      <c r="V15" s="102">
        <f t="shared" si="4"/>
        <v>19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1</v>
      </c>
      <c r="D16" s="64">
        <f>C16+'7.2'!D16</f>
        <v>1</v>
      </c>
      <c r="E16" s="58"/>
      <c r="F16" s="58"/>
      <c r="G16" s="58">
        <f t="shared" si="0"/>
        <v>1</v>
      </c>
      <c r="H16" s="63">
        <v>10</v>
      </c>
      <c r="I16" s="58">
        <f>H16+'7.2'!I16</f>
        <v>10</v>
      </c>
      <c r="J16" s="58"/>
      <c r="K16" s="58"/>
      <c r="L16" s="58">
        <f t="shared" si="1"/>
        <v>10</v>
      </c>
      <c r="M16" s="63">
        <v>30</v>
      </c>
      <c r="N16" s="63">
        <v>26</v>
      </c>
      <c r="O16" s="58">
        <f>N16+'7.2'!O16</f>
        <v>62</v>
      </c>
      <c r="P16" s="58"/>
      <c r="Q16" s="58"/>
      <c r="R16" s="58">
        <f t="shared" si="2"/>
        <v>62</v>
      </c>
      <c r="S16" s="63">
        <v>1</v>
      </c>
      <c r="T16" s="100"/>
      <c r="U16" s="101">
        <f t="shared" si="3"/>
        <v>38</v>
      </c>
      <c r="V16" s="102">
        <f t="shared" si="4"/>
        <v>12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20</v>
      </c>
      <c r="D17" s="64">
        <f>C17+'7.2'!D17</f>
        <v>20</v>
      </c>
      <c r="E17" s="58"/>
      <c r="F17" s="58"/>
      <c r="G17" s="58">
        <f t="shared" si="0"/>
        <v>20</v>
      </c>
      <c r="H17" s="63">
        <v>30</v>
      </c>
      <c r="I17" s="58">
        <f>H17+'7.2'!I17</f>
        <v>72</v>
      </c>
      <c r="J17" s="58"/>
      <c r="K17" s="58"/>
      <c r="L17" s="58">
        <f t="shared" si="1"/>
        <v>72</v>
      </c>
      <c r="M17" s="63">
        <v>28</v>
      </c>
      <c r="N17" s="63">
        <v>13</v>
      </c>
      <c r="O17" s="58">
        <f>N17+'7.2'!O17</f>
        <v>49</v>
      </c>
      <c r="P17" s="58"/>
      <c r="Q17" s="58"/>
      <c r="R17" s="58">
        <f t="shared" si="2"/>
        <v>49</v>
      </c>
      <c r="S17" s="63"/>
      <c r="T17" s="100"/>
      <c r="U17" s="101">
        <f t="shared" si="3"/>
        <v>63</v>
      </c>
      <c r="V17" s="102">
        <f t="shared" si="4"/>
        <v>7</v>
      </c>
      <c r="X17" s="47" t="s">
        <v>35</v>
      </c>
      <c r="Z17" s="47"/>
    </row>
    <row r="18" ht="15.95" customHeight="1" spans="1:26">
      <c r="A18" s="65" t="s">
        <v>43</v>
      </c>
      <c r="B18" s="66">
        <v>5</v>
      </c>
      <c r="C18" s="63">
        <v>0</v>
      </c>
      <c r="D18" s="64">
        <f>C18+'7.2'!D18</f>
        <v>9</v>
      </c>
      <c r="E18" s="58"/>
      <c r="F18" s="58"/>
      <c r="G18" s="58">
        <f t="shared" si="0"/>
        <v>9</v>
      </c>
      <c r="H18" s="63">
        <v>0</v>
      </c>
      <c r="I18" s="58">
        <f>H18+'7.2'!I18</f>
        <v>16</v>
      </c>
      <c r="J18" s="58"/>
      <c r="K18" s="58"/>
      <c r="L18" s="58">
        <f t="shared" si="1"/>
        <v>16</v>
      </c>
      <c r="M18" s="63">
        <v>18</v>
      </c>
      <c r="N18" s="63">
        <v>110</v>
      </c>
      <c r="O18" s="58">
        <f>N18+'7.2'!O18</f>
        <v>125</v>
      </c>
      <c r="P18" s="58"/>
      <c r="Q18" s="58"/>
      <c r="R18" s="58">
        <f t="shared" si="2"/>
        <v>125</v>
      </c>
      <c r="S18" s="63"/>
      <c r="T18" s="100"/>
      <c r="U18" s="101">
        <f t="shared" si="3"/>
        <v>110</v>
      </c>
      <c r="V18" s="102">
        <f t="shared" si="4"/>
        <v>3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1</v>
      </c>
      <c r="D19" s="64">
        <f>C19+'7.2'!D19</f>
        <v>1</v>
      </c>
      <c r="E19" s="58"/>
      <c r="F19" s="58"/>
      <c r="G19" s="58">
        <f t="shared" si="0"/>
        <v>1</v>
      </c>
      <c r="H19" s="63">
        <v>0</v>
      </c>
      <c r="I19" s="58">
        <f>H19+'7.2'!I19</f>
        <v>76.8</v>
      </c>
      <c r="J19" s="58"/>
      <c r="K19" s="58"/>
      <c r="L19" s="58">
        <f t="shared" si="1"/>
        <v>76.8</v>
      </c>
      <c r="M19" s="63">
        <v>28</v>
      </c>
      <c r="N19" s="63">
        <v>12.8</v>
      </c>
      <c r="O19" s="58">
        <f>N19+'7.2'!O19</f>
        <v>37.8</v>
      </c>
      <c r="P19" s="58"/>
      <c r="Q19" s="58"/>
      <c r="R19" s="58">
        <f t="shared" si="2"/>
        <v>37.8</v>
      </c>
      <c r="S19" s="63"/>
      <c r="T19" s="100"/>
      <c r="U19" s="101">
        <f t="shared" si="3"/>
        <v>13.8</v>
      </c>
      <c r="V19" s="102">
        <f t="shared" si="4"/>
        <v>18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0</v>
      </c>
      <c r="D20" s="64">
        <f>C20+'7.2'!D20</f>
        <v>1.33</v>
      </c>
      <c r="E20" s="58"/>
      <c r="F20" s="58"/>
      <c r="G20" s="58">
        <f t="shared" si="0"/>
        <v>1.33</v>
      </c>
      <c r="H20" s="63">
        <v>0</v>
      </c>
      <c r="I20" s="58">
        <f>H20+'7.2'!I20</f>
        <v>20</v>
      </c>
      <c r="J20" s="58"/>
      <c r="K20" s="58"/>
      <c r="L20" s="58">
        <f t="shared" si="1"/>
        <v>20</v>
      </c>
      <c r="M20" s="63">
        <v>30</v>
      </c>
      <c r="N20" s="63">
        <v>3.3</v>
      </c>
      <c r="O20" s="58">
        <f>N20+'7.2'!O20</f>
        <v>39.6</v>
      </c>
      <c r="P20" s="58"/>
      <c r="Q20" s="58"/>
      <c r="R20" s="58">
        <f t="shared" si="2"/>
        <v>39.6</v>
      </c>
      <c r="S20" s="63"/>
      <c r="T20" s="100"/>
      <c r="U20" s="101">
        <f t="shared" si="3"/>
        <v>3.3</v>
      </c>
      <c r="V20" s="102">
        <f t="shared" si="4"/>
        <v>21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13</v>
      </c>
      <c r="D21" s="64">
        <f>C21+'7.2'!D21</f>
        <v>29</v>
      </c>
      <c r="E21" s="58"/>
      <c r="F21" s="58"/>
      <c r="G21" s="58">
        <f t="shared" si="0"/>
        <v>29</v>
      </c>
      <c r="H21" s="63">
        <v>0</v>
      </c>
      <c r="I21" s="58">
        <f>H21+'7.2'!I21</f>
        <v>10</v>
      </c>
      <c r="J21" s="58"/>
      <c r="K21" s="58"/>
      <c r="L21" s="58">
        <f t="shared" si="1"/>
        <v>10</v>
      </c>
      <c r="M21" s="63">
        <v>20</v>
      </c>
      <c r="N21" s="63">
        <v>0</v>
      </c>
      <c r="O21" s="58">
        <f>N21+'7.2'!O21</f>
        <v>5</v>
      </c>
      <c r="P21" s="58"/>
      <c r="Q21" s="58"/>
      <c r="R21" s="58">
        <f t="shared" si="2"/>
        <v>5</v>
      </c>
      <c r="S21" s="63">
        <v>2</v>
      </c>
      <c r="T21" s="100"/>
      <c r="U21" s="101">
        <f t="shared" si="3"/>
        <v>15</v>
      </c>
      <c r="V21" s="102">
        <f t="shared" si="4"/>
        <v>17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0</v>
      </c>
      <c r="D22" s="64">
        <f>C22+'7.2'!D22</f>
        <v>21.5</v>
      </c>
      <c r="E22" s="58"/>
      <c r="F22" s="58"/>
      <c r="G22" s="58">
        <f t="shared" si="0"/>
        <v>21.5</v>
      </c>
      <c r="H22" s="63">
        <v>15</v>
      </c>
      <c r="I22" s="58">
        <f>H22+'7.2'!I22</f>
        <v>27</v>
      </c>
      <c r="J22" s="58"/>
      <c r="K22" s="58"/>
      <c r="L22" s="58">
        <f t="shared" si="1"/>
        <v>27</v>
      </c>
      <c r="M22" s="63">
        <v>18</v>
      </c>
      <c r="N22" s="63">
        <v>14</v>
      </c>
      <c r="O22" s="58">
        <f>N22+'7.2'!O22</f>
        <v>33</v>
      </c>
      <c r="P22" s="58"/>
      <c r="Q22" s="58"/>
      <c r="R22" s="58">
        <f t="shared" si="2"/>
        <v>33</v>
      </c>
      <c r="S22" s="63">
        <v>2</v>
      </c>
      <c r="T22" s="100"/>
      <c r="U22" s="101">
        <f t="shared" si="3"/>
        <v>31</v>
      </c>
      <c r="V22" s="102">
        <f t="shared" si="4"/>
        <v>15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30</v>
      </c>
      <c r="D23" s="64">
        <f>C23+'7.2'!D23</f>
        <v>38</v>
      </c>
      <c r="E23" s="58"/>
      <c r="F23" s="58"/>
      <c r="G23" s="58">
        <f t="shared" si="0"/>
        <v>38</v>
      </c>
      <c r="H23" s="63">
        <v>0</v>
      </c>
      <c r="I23" s="58">
        <f>H23+'7.2'!I23</f>
        <v>5</v>
      </c>
      <c r="J23" s="58"/>
      <c r="K23" s="58"/>
      <c r="L23" s="58">
        <f t="shared" si="1"/>
        <v>5</v>
      </c>
      <c r="M23" s="63">
        <v>30</v>
      </c>
      <c r="N23" s="63">
        <v>0</v>
      </c>
      <c r="O23" s="58">
        <f>N23+'7.2'!O23</f>
        <v>91.6</v>
      </c>
      <c r="P23" s="58"/>
      <c r="Q23" s="58"/>
      <c r="R23" s="58">
        <f t="shared" si="2"/>
        <v>91.6</v>
      </c>
      <c r="S23" s="63"/>
      <c r="T23" s="100"/>
      <c r="U23" s="101">
        <f t="shared" si="3"/>
        <v>30</v>
      </c>
      <c r="V23" s="102">
        <f t="shared" si="4"/>
        <v>16</v>
      </c>
      <c r="X23" s="47" t="s">
        <v>43</v>
      </c>
      <c r="Z23" s="47"/>
    </row>
    <row r="24" ht="15.95" customHeight="1" spans="1:26">
      <c r="A24" s="67" t="s">
        <v>49</v>
      </c>
      <c r="B24" s="68">
        <v>10</v>
      </c>
      <c r="C24" s="63">
        <v>0</v>
      </c>
      <c r="D24" s="64">
        <f>C24+'7.2'!D24</f>
        <v>6</v>
      </c>
      <c r="E24" s="58"/>
      <c r="F24" s="58"/>
      <c r="G24" s="58">
        <f t="shared" si="0"/>
        <v>6</v>
      </c>
      <c r="H24" s="63">
        <v>55</v>
      </c>
      <c r="I24" s="58">
        <f>H24+'7.2'!I24</f>
        <v>60</v>
      </c>
      <c r="J24" s="58"/>
      <c r="K24" s="58"/>
      <c r="L24" s="58">
        <f t="shared" si="1"/>
        <v>60</v>
      </c>
      <c r="M24" s="63">
        <v>18</v>
      </c>
      <c r="N24" s="63">
        <v>10</v>
      </c>
      <c r="O24" s="58">
        <f>N24+'7.2'!O24</f>
        <v>49.5</v>
      </c>
      <c r="P24" s="58"/>
      <c r="Q24" s="58"/>
      <c r="R24" s="58">
        <f t="shared" si="2"/>
        <v>49.5</v>
      </c>
      <c r="S24" s="63">
        <v>1</v>
      </c>
      <c r="T24" s="100"/>
      <c r="U24" s="101">
        <f t="shared" si="3"/>
        <v>66</v>
      </c>
      <c r="V24" s="102">
        <f t="shared" si="4"/>
        <v>6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f>C25+'7.2'!D25</f>
        <v>0</v>
      </c>
      <c r="E25" s="58"/>
      <c r="F25" s="58"/>
      <c r="G25" s="58">
        <f t="shared" si="0"/>
        <v>0</v>
      </c>
      <c r="H25" s="63">
        <v>5</v>
      </c>
      <c r="I25" s="58">
        <f>H25+'7.2'!I25</f>
        <v>25</v>
      </c>
      <c r="J25" s="58"/>
      <c r="K25" s="58"/>
      <c r="L25" s="58">
        <f t="shared" si="1"/>
        <v>25</v>
      </c>
      <c r="M25" s="63">
        <v>18</v>
      </c>
      <c r="N25" s="63">
        <v>7</v>
      </c>
      <c r="O25" s="58">
        <f>N25+'7.2'!O25</f>
        <v>23</v>
      </c>
      <c r="P25" s="58"/>
      <c r="Q25" s="58"/>
      <c r="R25" s="58">
        <f t="shared" si="2"/>
        <v>23</v>
      </c>
      <c r="S25" s="63"/>
      <c r="T25" s="100"/>
      <c r="U25" s="101">
        <f t="shared" si="3"/>
        <v>12</v>
      </c>
      <c r="V25" s="102">
        <f t="shared" si="4"/>
        <v>20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5">SUM(C5:C25)</f>
        <v>329.7</v>
      </c>
      <c r="D27" s="78">
        <f t="shared" si="5"/>
        <v>678.96</v>
      </c>
      <c r="E27" s="78">
        <f t="shared" si="5"/>
        <v>0</v>
      </c>
      <c r="F27" s="78"/>
      <c r="G27" s="78">
        <f t="shared" si="5"/>
        <v>678.96</v>
      </c>
      <c r="H27" s="77">
        <f t="shared" si="5"/>
        <v>360.5</v>
      </c>
      <c r="I27" s="78">
        <f t="shared" si="5"/>
        <v>909.8</v>
      </c>
      <c r="J27" s="78">
        <f t="shared" si="5"/>
        <v>0</v>
      </c>
      <c r="K27" s="78"/>
      <c r="L27" s="78">
        <f t="shared" ref="L27:P27" si="6">SUM(L5:L25)</f>
        <v>909.8</v>
      </c>
      <c r="M27" s="78">
        <v>600</v>
      </c>
      <c r="N27" s="77">
        <f t="shared" si="6"/>
        <v>445.1</v>
      </c>
      <c r="O27" s="78">
        <f t="shared" si="6"/>
        <v>1068.1</v>
      </c>
      <c r="P27" s="78">
        <f t="shared" si="6"/>
        <v>0</v>
      </c>
      <c r="Q27" s="78"/>
      <c r="R27" s="78">
        <f t="shared" ref="R27:U27" si="7">SUM(R5:R25)</f>
        <v>1068.1</v>
      </c>
      <c r="S27" s="77">
        <f t="shared" si="7"/>
        <v>22</v>
      </c>
      <c r="T27" s="106">
        <f t="shared" si="7"/>
        <v>0</v>
      </c>
      <c r="U27" s="107">
        <f t="shared" si="7"/>
        <v>1157.3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6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14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0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top10" dxfId="3" priority="3" rank="3"/>
    <cfRule type="cellIs" dxfId="1" priority="4" operator="equal">
      <formula>0</formula>
    </cfRule>
  </conditionalFormatting>
  <conditionalFormatting sqref="H5:H25">
    <cfRule type="top10" dxfId="3" priority="1" rank="3"/>
    <cfRule type="cellIs" dxfId="1" priority="2" operator="equal">
      <formula>0</formula>
    </cfRule>
  </conditionalFormatting>
  <conditionalFormatting sqref="N5:N25">
    <cfRule type="top10" dxfId="3" priority="5" rank="3"/>
    <cfRule type="cellIs" dxfId="1" priority="6" operator="equal">
      <formula>0</formula>
    </cfRule>
  </conditionalFormatting>
  <conditionalFormatting sqref="U5:U25">
    <cfRule type="cellIs" dxfId="0" priority="8" operator="equal">
      <formula>0</formula>
    </cfRule>
  </conditionalFormatting>
  <conditionalFormatting sqref="V5:V25">
    <cfRule type="top10" dxfId="2" priority="7" bottom="1" rank="3"/>
    <cfRule type="cellIs" dxfId="0" priority="10" operator="equal">
      <formula>0</formula>
    </cfRule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D52"/>
  <sheetViews>
    <sheetView workbookViewId="0">
      <selection activeCell="AA13" sqref="AA13"/>
    </sheetView>
  </sheetViews>
  <sheetFormatPr defaultColWidth="9" defaultRowHeight="13.5"/>
  <cols>
    <col min="1" max="1" width="10.5" style="46" customWidth="1"/>
    <col min="2" max="4" width="7.5" style="46" customWidth="1"/>
    <col min="5" max="6" width="5.875" style="46" hidden="1" customWidth="1"/>
    <col min="7" max="7" width="6.5" style="46" hidden="1" customWidth="1"/>
    <col min="8" max="9" width="7.5" style="46" customWidth="1"/>
    <col min="10" max="11" width="5.125" style="46" hidden="1" customWidth="1"/>
    <col min="12" max="12" width="6.125" style="46" hidden="1" customWidth="1"/>
    <col min="13" max="15" width="7.75" style="46" customWidth="1"/>
    <col min="16" max="16" width="6.25" style="46" hidden="1" customWidth="1"/>
    <col min="17" max="17" width="6.75" style="46" hidden="1" customWidth="1"/>
    <col min="18" max="18" width="6.375" style="46" hidden="1" customWidth="1"/>
    <col min="19" max="19" width="12.125" style="46" customWidth="1"/>
    <col min="20" max="20" width="12.875" style="46" hidden="1" customWidth="1"/>
    <col min="21" max="21" width="9.375" style="46" customWidth="1"/>
    <col min="22" max="22" width="8.625" style="46" customWidth="1"/>
    <col min="23" max="23" width="13.25" style="46" customWidth="1"/>
    <col min="24" max="24" width="8.875" style="47" customWidth="1"/>
    <col min="25" max="25" width="9" style="47"/>
    <col min="27" max="30" width="9" style="47"/>
    <col min="31" max="16383" width="9" style="46"/>
  </cols>
  <sheetData>
    <row r="1" ht="32.1" customHeight="1" spans="1:22">
      <c r="A1" s="48" t="s">
        <v>87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8.95" customHeight="1" spans="1:22">
      <c r="A2" s="49" t="s">
        <v>3</v>
      </c>
      <c r="B2" s="50" t="s">
        <v>53</v>
      </c>
      <c r="C2" s="50"/>
      <c r="D2" s="50"/>
      <c r="E2" s="50"/>
      <c r="F2" s="50"/>
      <c r="G2" s="51"/>
      <c r="H2" s="52" t="s">
        <v>54</v>
      </c>
      <c r="I2" s="50"/>
      <c r="J2" s="50"/>
      <c r="K2" s="50"/>
      <c r="L2" s="50"/>
      <c r="M2" s="52" t="s">
        <v>55</v>
      </c>
      <c r="N2" s="50"/>
      <c r="O2" s="50"/>
      <c r="P2" s="50"/>
      <c r="Q2" s="50"/>
      <c r="R2" s="51"/>
      <c r="S2" s="89" t="s">
        <v>70</v>
      </c>
      <c r="T2" s="90"/>
      <c r="U2" s="91" t="s">
        <v>65</v>
      </c>
      <c r="V2" s="92"/>
    </row>
    <row r="3" s="44" customFormat="1" ht="15" customHeight="1" spans="1:30">
      <c r="A3" s="53"/>
      <c r="B3" s="54"/>
      <c r="C3" s="54"/>
      <c r="D3" s="54"/>
      <c r="E3" s="54"/>
      <c r="F3" s="54"/>
      <c r="G3" s="55"/>
      <c r="H3" s="56"/>
      <c r="I3" s="54"/>
      <c r="J3" s="54"/>
      <c r="K3" s="54"/>
      <c r="L3" s="54"/>
      <c r="M3" s="56"/>
      <c r="N3" s="54"/>
      <c r="O3" s="54"/>
      <c r="P3" s="54"/>
      <c r="Q3" s="54"/>
      <c r="R3" s="55"/>
      <c r="S3" s="93"/>
      <c r="T3" s="94"/>
      <c r="U3" s="95"/>
      <c r="V3" s="96"/>
      <c r="X3" s="47"/>
      <c r="Y3" s="47"/>
      <c r="Z3" s="47"/>
      <c r="AA3" s="47"/>
      <c r="AB3" s="47"/>
      <c r="AC3" s="47"/>
      <c r="AD3" s="47"/>
    </row>
    <row r="4" s="44" customFormat="1" ht="15" customHeight="1" spans="1:30">
      <c r="A4" s="53"/>
      <c r="B4" s="57" t="s">
        <v>7</v>
      </c>
      <c r="C4" s="58" t="s">
        <v>28</v>
      </c>
      <c r="D4" s="59" t="s">
        <v>29</v>
      </c>
      <c r="E4" s="60" t="s">
        <v>83</v>
      </c>
      <c r="F4" s="60" t="s">
        <v>84</v>
      </c>
      <c r="G4" s="59" t="s">
        <v>60</v>
      </c>
      <c r="H4" s="59" t="s">
        <v>28</v>
      </c>
      <c r="I4" s="59" t="s">
        <v>29</v>
      </c>
      <c r="J4" s="60" t="s">
        <v>83</v>
      </c>
      <c r="K4" s="60" t="s">
        <v>84</v>
      </c>
      <c r="L4" s="86" t="s">
        <v>60</v>
      </c>
      <c r="M4" s="87" t="s">
        <v>7</v>
      </c>
      <c r="N4" s="88" t="s">
        <v>28</v>
      </c>
      <c r="O4" s="59" t="s">
        <v>29</v>
      </c>
      <c r="P4" s="60" t="s">
        <v>83</v>
      </c>
      <c r="Q4" s="60" t="s">
        <v>84</v>
      </c>
      <c r="R4" s="59" t="s">
        <v>60</v>
      </c>
      <c r="S4" s="88" t="s">
        <v>28</v>
      </c>
      <c r="T4" s="97" t="s">
        <v>60</v>
      </c>
      <c r="U4" s="98" t="s">
        <v>51</v>
      </c>
      <c r="V4" s="99" t="s">
        <v>19</v>
      </c>
      <c r="X4" s="85"/>
      <c r="Y4" s="47"/>
      <c r="Z4" s="47"/>
      <c r="AA4" s="47"/>
      <c r="AB4" s="47"/>
      <c r="AC4" s="47"/>
      <c r="AD4" s="47"/>
    </row>
    <row r="5" ht="15.95" customHeight="1" spans="1:26">
      <c r="A5" s="61" t="s">
        <v>30</v>
      </c>
      <c r="B5" s="62">
        <v>20</v>
      </c>
      <c r="C5" s="63">
        <v>0</v>
      </c>
      <c r="D5" s="64">
        <f>C5+'7.3'!D5</f>
        <v>54</v>
      </c>
      <c r="E5" s="58"/>
      <c r="F5" s="58"/>
      <c r="G5" s="58">
        <f t="shared" ref="G5:G25" si="0">E5+D5+F5</f>
        <v>54</v>
      </c>
      <c r="H5" s="63">
        <v>0</v>
      </c>
      <c r="I5" s="58">
        <f>H5+'7.3'!I5</f>
        <v>80</v>
      </c>
      <c r="J5" s="58"/>
      <c r="K5" s="58"/>
      <c r="L5" s="58">
        <f t="shared" ref="L5:L25" si="1">J5+I5+K5</f>
        <v>80</v>
      </c>
      <c r="M5" s="63">
        <v>28</v>
      </c>
      <c r="N5" s="63">
        <v>5</v>
      </c>
      <c r="O5" s="58">
        <f>N5+'7.3'!O5</f>
        <v>78</v>
      </c>
      <c r="P5" s="58"/>
      <c r="Q5" s="58"/>
      <c r="R5" s="58">
        <f t="shared" ref="R5:R25" si="2">P5+O5+Q5</f>
        <v>78</v>
      </c>
      <c r="S5" s="63"/>
      <c r="T5" s="100"/>
      <c r="U5" s="101">
        <f t="shared" ref="U5:U25" si="3">C5+H5+N5+S5</f>
        <v>5</v>
      </c>
      <c r="V5" s="102">
        <f t="shared" ref="V5:V25" si="4">RANK(U5,$U$5:$U$25,0)</f>
        <v>18</v>
      </c>
      <c r="X5" s="47" t="s">
        <v>31</v>
      </c>
      <c r="Z5" s="47"/>
    </row>
    <row r="6" ht="15.95" customHeight="1" spans="1:26">
      <c r="A6" s="65" t="s">
        <v>31</v>
      </c>
      <c r="B6" s="66">
        <v>20</v>
      </c>
      <c r="C6" s="63">
        <v>5</v>
      </c>
      <c r="D6" s="64">
        <f>C6+'7.3'!D6</f>
        <v>108.5</v>
      </c>
      <c r="E6" s="58"/>
      <c r="F6" s="58"/>
      <c r="G6" s="58">
        <f t="shared" si="0"/>
        <v>108.5</v>
      </c>
      <c r="H6" s="63">
        <v>0</v>
      </c>
      <c r="I6" s="58">
        <f>H6+'7.3'!I6</f>
        <v>92</v>
      </c>
      <c r="J6" s="58"/>
      <c r="K6" s="58"/>
      <c r="L6" s="58">
        <f t="shared" si="1"/>
        <v>92</v>
      </c>
      <c r="M6" s="63">
        <v>28</v>
      </c>
      <c r="N6" s="63">
        <v>0</v>
      </c>
      <c r="O6" s="58">
        <f>N6+'7.3'!O6</f>
        <v>58</v>
      </c>
      <c r="P6" s="58"/>
      <c r="Q6" s="58"/>
      <c r="R6" s="58">
        <f t="shared" si="2"/>
        <v>58</v>
      </c>
      <c r="S6" s="63"/>
      <c r="T6" s="100"/>
      <c r="U6" s="101">
        <f t="shared" si="3"/>
        <v>5</v>
      </c>
      <c r="V6" s="102">
        <f t="shared" si="4"/>
        <v>18</v>
      </c>
      <c r="X6" s="47" t="s">
        <v>32</v>
      </c>
      <c r="Z6" s="47"/>
    </row>
    <row r="7" ht="15.95" customHeight="1" spans="1:26">
      <c r="A7" s="65" t="s">
        <v>32</v>
      </c>
      <c r="B7" s="66">
        <v>20</v>
      </c>
      <c r="C7" s="63">
        <v>0</v>
      </c>
      <c r="D7" s="64">
        <f>C7+'7.3'!D7</f>
        <v>193</v>
      </c>
      <c r="E7" s="58"/>
      <c r="F7" s="58"/>
      <c r="G7" s="58">
        <f t="shared" si="0"/>
        <v>193</v>
      </c>
      <c r="H7" s="63">
        <v>0</v>
      </c>
      <c r="I7" s="58">
        <f>H7+'7.3'!I7</f>
        <v>77.6</v>
      </c>
      <c r="J7" s="58"/>
      <c r="K7" s="58"/>
      <c r="L7" s="58">
        <f t="shared" si="1"/>
        <v>77.6</v>
      </c>
      <c r="M7" s="63">
        <v>28</v>
      </c>
      <c r="N7" s="63">
        <v>9</v>
      </c>
      <c r="O7" s="58">
        <f>N7+'7.3'!O7</f>
        <v>59</v>
      </c>
      <c r="P7" s="58"/>
      <c r="Q7" s="58"/>
      <c r="R7" s="58">
        <f t="shared" si="2"/>
        <v>59</v>
      </c>
      <c r="S7" s="63"/>
      <c r="T7" s="100"/>
      <c r="U7" s="101">
        <f t="shared" si="3"/>
        <v>9</v>
      </c>
      <c r="V7" s="102">
        <f t="shared" si="4"/>
        <v>15</v>
      </c>
      <c r="X7" s="47" t="s">
        <v>33</v>
      </c>
      <c r="Z7" s="47"/>
    </row>
    <row r="8" ht="15.95" customHeight="1" spans="1:26">
      <c r="A8" s="65" t="s">
        <v>33</v>
      </c>
      <c r="B8" s="66">
        <v>15</v>
      </c>
      <c r="C8" s="63">
        <v>13</v>
      </c>
      <c r="D8" s="64">
        <f>C8+'7.3'!D8</f>
        <v>35</v>
      </c>
      <c r="E8" s="58"/>
      <c r="F8" s="58"/>
      <c r="G8" s="58">
        <f t="shared" si="0"/>
        <v>35</v>
      </c>
      <c r="H8" s="63">
        <v>0</v>
      </c>
      <c r="I8" s="58">
        <f>H8+'7.3'!I8</f>
        <v>41</v>
      </c>
      <c r="J8" s="58"/>
      <c r="K8" s="58"/>
      <c r="L8" s="58">
        <f t="shared" si="1"/>
        <v>41</v>
      </c>
      <c r="M8" s="63">
        <v>38</v>
      </c>
      <c r="N8" s="63">
        <v>56</v>
      </c>
      <c r="O8" s="58">
        <f>N8+'7.3'!O8</f>
        <v>118.6</v>
      </c>
      <c r="P8" s="58"/>
      <c r="Q8" s="58"/>
      <c r="R8" s="58">
        <f t="shared" si="2"/>
        <v>118.6</v>
      </c>
      <c r="S8" s="63"/>
      <c r="T8" s="100"/>
      <c r="U8" s="101">
        <f t="shared" si="3"/>
        <v>69</v>
      </c>
      <c r="V8" s="102">
        <f t="shared" si="4"/>
        <v>1</v>
      </c>
      <c r="X8" s="47" t="s">
        <v>39</v>
      </c>
      <c r="Z8" s="47"/>
    </row>
    <row r="9" ht="15.95" customHeight="1" spans="1:26">
      <c r="A9" s="65" t="s">
        <v>34</v>
      </c>
      <c r="B9" s="66">
        <v>15</v>
      </c>
      <c r="C9" s="63">
        <v>0</v>
      </c>
      <c r="D9" s="64">
        <f>C9+'7.3'!D9</f>
        <v>5</v>
      </c>
      <c r="E9" s="58"/>
      <c r="F9" s="58"/>
      <c r="G9" s="58">
        <f t="shared" si="0"/>
        <v>5</v>
      </c>
      <c r="H9" s="63">
        <v>0</v>
      </c>
      <c r="I9" s="58">
        <f>H9+'7.3'!I9</f>
        <v>108.1</v>
      </c>
      <c r="J9" s="58"/>
      <c r="K9" s="58"/>
      <c r="L9" s="58">
        <f t="shared" si="1"/>
        <v>108.1</v>
      </c>
      <c r="M9" s="63">
        <v>28</v>
      </c>
      <c r="N9" s="63">
        <v>1.5</v>
      </c>
      <c r="O9" s="58">
        <f>N9+'7.3'!O9</f>
        <v>62.5</v>
      </c>
      <c r="P9" s="58"/>
      <c r="Q9" s="58"/>
      <c r="R9" s="58">
        <f t="shared" si="2"/>
        <v>62.5</v>
      </c>
      <c r="S9" s="63"/>
      <c r="T9" s="100"/>
      <c r="U9" s="101">
        <f t="shared" si="3"/>
        <v>1.5</v>
      </c>
      <c r="V9" s="102">
        <f t="shared" si="4"/>
        <v>20</v>
      </c>
      <c r="X9" s="47" t="s">
        <v>37</v>
      </c>
      <c r="Z9" s="47"/>
    </row>
    <row r="10" ht="15.95" customHeight="1" spans="1:26">
      <c r="A10" s="65" t="s">
        <v>35</v>
      </c>
      <c r="B10" s="66">
        <v>15</v>
      </c>
      <c r="C10" s="63">
        <v>0</v>
      </c>
      <c r="D10" s="64">
        <f>C10+'7.3'!D10</f>
        <v>7</v>
      </c>
      <c r="E10" s="58"/>
      <c r="F10" s="58"/>
      <c r="G10" s="58">
        <f t="shared" si="0"/>
        <v>7</v>
      </c>
      <c r="H10" s="63">
        <v>0</v>
      </c>
      <c r="I10" s="58">
        <f>H10+'7.3'!I10</f>
        <v>11</v>
      </c>
      <c r="J10" s="58"/>
      <c r="K10" s="58"/>
      <c r="L10" s="58">
        <f t="shared" si="1"/>
        <v>11</v>
      </c>
      <c r="M10" s="63">
        <v>30</v>
      </c>
      <c r="N10" s="63">
        <v>28</v>
      </c>
      <c r="O10" s="58">
        <f>N10+'7.3'!O10</f>
        <v>84</v>
      </c>
      <c r="P10" s="58"/>
      <c r="Q10" s="58"/>
      <c r="R10" s="58">
        <f t="shared" si="2"/>
        <v>84</v>
      </c>
      <c r="S10" s="63"/>
      <c r="T10" s="100"/>
      <c r="U10" s="101">
        <f t="shared" si="3"/>
        <v>28</v>
      </c>
      <c r="V10" s="102">
        <f t="shared" si="4"/>
        <v>4</v>
      </c>
      <c r="X10" s="47" t="s">
        <v>36</v>
      </c>
      <c r="Z10" s="47"/>
    </row>
    <row r="11" ht="15.95" customHeight="1" spans="1:26">
      <c r="A11" s="65" t="s">
        <v>36</v>
      </c>
      <c r="B11" s="66">
        <v>20</v>
      </c>
      <c r="C11" s="63">
        <v>0</v>
      </c>
      <c r="D11" s="64">
        <f>C11+'7.3'!D11</f>
        <v>33.43</v>
      </c>
      <c r="E11" s="58"/>
      <c r="F11" s="58"/>
      <c r="G11" s="58">
        <f t="shared" si="0"/>
        <v>33.43</v>
      </c>
      <c r="H11" s="63">
        <v>0</v>
      </c>
      <c r="I11" s="58">
        <f>H11+'7.3'!I11</f>
        <v>45</v>
      </c>
      <c r="J11" s="58"/>
      <c r="K11" s="58"/>
      <c r="L11" s="58">
        <f t="shared" si="1"/>
        <v>45</v>
      </c>
      <c r="M11" s="63">
        <v>38</v>
      </c>
      <c r="N11" s="63">
        <v>15</v>
      </c>
      <c r="O11" s="58">
        <f>N11+'7.3'!O11</f>
        <v>85</v>
      </c>
      <c r="P11" s="58"/>
      <c r="Q11" s="58"/>
      <c r="R11" s="58">
        <f t="shared" si="2"/>
        <v>85</v>
      </c>
      <c r="S11" s="63"/>
      <c r="T11" s="100"/>
      <c r="U11" s="101">
        <f t="shared" si="3"/>
        <v>15</v>
      </c>
      <c r="V11" s="102">
        <f t="shared" si="4"/>
        <v>6</v>
      </c>
      <c r="X11" s="47" t="s">
        <v>41</v>
      </c>
      <c r="Z11" s="47"/>
    </row>
    <row r="12" ht="15.95" customHeight="1" spans="1:26">
      <c r="A12" s="65" t="s">
        <v>37</v>
      </c>
      <c r="B12" s="66">
        <v>20</v>
      </c>
      <c r="C12" s="63">
        <v>11</v>
      </c>
      <c r="D12" s="64">
        <f>C12+'7.3'!D12</f>
        <v>50.2</v>
      </c>
      <c r="E12" s="58"/>
      <c r="F12" s="58"/>
      <c r="G12" s="58">
        <f t="shared" si="0"/>
        <v>50.2</v>
      </c>
      <c r="H12" s="63">
        <v>0</v>
      </c>
      <c r="I12" s="58">
        <f>H12+'7.3'!I12</f>
        <v>39</v>
      </c>
      <c r="J12" s="58"/>
      <c r="K12" s="58"/>
      <c r="L12" s="58">
        <f t="shared" si="1"/>
        <v>39</v>
      </c>
      <c r="M12" s="63">
        <v>38</v>
      </c>
      <c r="N12" s="63">
        <v>4</v>
      </c>
      <c r="O12" s="58">
        <f>N12+'7.3'!O12</f>
        <v>64</v>
      </c>
      <c r="P12" s="58"/>
      <c r="Q12" s="58"/>
      <c r="R12" s="58">
        <f t="shared" si="2"/>
        <v>64</v>
      </c>
      <c r="S12" s="63"/>
      <c r="T12" s="100"/>
      <c r="U12" s="101">
        <f t="shared" si="3"/>
        <v>15</v>
      </c>
      <c r="V12" s="102">
        <f t="shared" si="4"/>
        <v>6</v>
      </c>
      <c r="X12" s="47" t="s">
        <v>42</v>
      </c>
      <c r="Z12" s="47"/>
    </row>
    <row r="13" ht="15.95" customHeight="1" spans="1:26">
      <c r="A13" s="65" t="s">
        <v>38</v>
      </c>
      <c r="B13" s="66">
        <v>20</v>
      </c>
      <c r="C13" s="63">
        <v>0</v>
      </c>
      <c r="D13" s="64">
        <f>C13+'7.3'!D13</f>
        <v>40</v>
      </c>
      <c r="E13" s="58"/>
      <c r="F13" s="58"/>
      <c r="G13" s="58">
        <f t="shared" si="0"/>
        <v>40</v>
      </c>
      <c r="H13" s="63">
        <v>0</v>
      </c>
      <c r="I13" s="58">
        <f>H13+'7.3'!I13</f>
        <v>51</v>
      </c>
      <c r="J13" s="58"/>
      <c r="K13" s="58"/>
      <c r="L13" s="58">
        <f t="shared" si="1"/>
        <v>51</v>
      </c>
      <c r="M13" s="63">
        <v>38</v>
      </c>
      <c r="N13" s="63">
        <v>12.4</v>
      </c>
      <c r="O13" s="58">
        <f>N13+'7.3'!O13</f>
        <v>28.4</v>
      </c>
      <c r="P13" s="58"/>
      <c r="Q13" s="58"/>
      <c r="R13" s="58">
        <f t="shared" si="2"/>
        <v>28.4</v>
      </c>
      <c r="S13" s="63"/>
      <c r="T13" s="100"/>
      <c r="U13" s="101">
        <f t="shared" si="3"/>
        <v>12.4</v>
      </c>
      <c r="V13" s="102">
        <f t="shared" si="4"/>
        <v>9</v>
      </c>
      <c r="X13" s="47" t="s">
        <v>44</v>
      </c>
      <c r="Z13" s="47"/>
    </row>
    <row r="14" ht="15.95" customHeight="1" spans="1:26">
      <c r="A14" s="65" t="s">
        <v>39</v>
      </c>
      <c r="B14" s="66">
        <v>15</v>
      </c>
      <c r="C14" s="63">
        <v>0</v>
      </c>
      <c r="D14" s="64">
        <f>C14+'7.3'!D14</f>
        <v>33</v>
      </c>
      <c r="E14" s="58"/>
      <c r="F14" s="58"/>
      <c r="G14" s="58">
        <f t="shared" si="0"/>
        <v>33</v>
      </c>
      <c r="H14" s="63">
        <v>0</v>
      </c>
      <c r="I14" s="58">
        <f>H14+'7.3'!I14</f>
        <v>33.3</v>
      </c>
      <c r="J14" s="58"/>
      <c r="K14" s="58"/>
      <c r="L14" s="58">
        <f t="shared" si="1"/>
        <v>33.3</v>
      </c>
      <c r="M14" s="63">
        <v>38</v>
      </c>
      <c r="N14" s="63">
        <v>10</v>
      </c>
      <c r="O14" s="58">
        <f>N14+'7.3'!O14</f>
        <v>38</v>
      </c>
      <c r="P14" s="58"/>
      <c r="Q14" s="58"/>
      <c r="R14" s="58">
        <f t="shared" si="2"/>
        <v>38</v>
      </c>
      <c r="S14" s="63"/>
      <c r="T14" s="100"/>
      <c r="U14" s="101">
        <f t="shared" si="3"/>
        <v>10</v>
      </c>
      <c r="V14" s="102">
        <f t="shared" si="4"/>
        <v>11</v>
      </c>
      <c r="X14" s="47" t="s">
        <v>45</v>
      </c>
      <c r="Z14" s="47"/>
    </row>
    <row r="15" ht="15.95" customHeight="1" spans="1:26">
      <c r="A15" s="65" t="s">
        <v>40</v>
      </c>
      <c r="B15" s="66">
        <v>15</v>
      </c>
      <c r="C15" s="63">
        <v>0</v>
      </c>
      <c r="D15" s="64">
        <f>C15+'7.3'!D15</f>
        <v>22</v>
      </c>
      <c r="E15" s="58"/>
      <c r="F15" s="58"/>
      <c r="G15" s="58">
        <f t="shared" si="0"/>
        <v>22</v>
      </c>
      <c r="H15" s="63">
        <v>0</v>
      </c>
      <c r="I15" s="58">
        <f>H15+'7.3'!I15</f>
        <v>10</v>
      </c>
      <c r="J15" s="58"/>
      <c r="K15" s="58"/>
      <c r="L15" s="58">
        <f t="shared" si="1"/>
        <v>10</v>
      </c>
      <c r="M15" s="63">
        <v>30</v>
      </c>
      <c r="N15" s="63">
        <v>24</v>
      </c>
      <c r="O15" s="58">
        <f>N15+'7.3'!O15</f>
        <v>42</v>
      </c>
      <c r="P15" s="58"/>
      <c r="Q15" s="58"/>
      <c r="R15" s="58">
        <f t="shared" si="2"/>
        <v>42</v>
      </c>
      <c r="S15" s="63"/>
      <c r="T15" s="100"/>
      <c r="U15" s="101">
        <f t="shared" si="3"/>
        <v>24</v>
      </c>
      <c r="V15" s="102">
        <f t="shared" si="4"/>
        <v>5</v>
      </c>
      <c r="X15" s="47" t="s">
        <v>30</v>
      </c>
      <c r="Z15" s="47"/>
    </row>
    <row r="16" ht="15.95" customHeight="1" spans="1:26">
      <c r="A16" s="65" t="s">
        <v>41</v>
      </c>
      <c r="B16" s="66">
        <v>15</v>
      </c>
      <c r="C16" s="63">
        <v>0</v>
      </c>
      <c r="D16" s="64">
        <f>C16+'7.3'!D16</f>
        <v>1</v>
      </c>
      <c r="E16" s="58"/>
      <c r="F16" s="58"/>
      <c r="G16" s="58">
        <f t="shared" si="0"/>
        <v>1</v>
      </c>
      <c r="H16" s="63">
        <v>0</v>
      </c>
      <c r="I16" s="58">
        <f>H16+'7.3'!I16</f>
        <v>10</v>
      </c>
      <c r="J16" s="58"/>
      <c r="K16" s="58"/>
      <c r="L16" s="58">
        <f t="shared" si="1"/>
        <v>10</v>
      </c>
      <c r="M16" s="63">
        <v>30</v>
      </c>
      <c r="N16" s="63">
        <v>10</v>
      </c>
      <c r="O16" s="58">
        <f>N16+'7.3'!O16</f>
        <v>72</v>
      </c>
      <c r="P16" s="58"/>
      <c r="Q16" s="58"/>
      <c r="R16" s="58">
        <f t="shared" si="2"/>
        <v>72</v>
      </c>
      <c r="S16" s="63"/>
      <c r="T16" s="100"/>
      <c r="U16" s="101">
        <f t="shared" si="3"/>
        <v>10</v>
      </c>
      <c r="V16" s="102">
        <f t="shared" si="4"/>
        <v>11</v>
      </c>
      <c r="X16" s="47" t="s">
        <v>34</v>
      </c>
      <c r="Z16" s="47"/>
    </row>
    <row r="17" ht="15.95" customHeight="1" spans="1:26">
      <c r="A17" s="65" t="s">
        <v>42</v>
      </c>
      <c r="B17" s="66">
        <v>10</v>
      </c>
      <c r="C17" s="63">
        <v>10</v>
      </c>
      <c r="D17" s="64">
        <f>C17+'7.3'!D17</f>
        <v>30</v>
      </c>
      <c r="E17" s="58"/>
      <c r="F17" s="58"/>
      <c r="G17" s="58">
        <f t="shared" si="0"/>
        <v>30</v>
      </c>
      <c r="H17" s="63">
        <v>0</v>
      </c>
      <c r="I17" s="58">
        <f>H17+'7.3'!I17</f>
        <v>72</v>
      </c>
      <c r="J17" s="58"/>
      <c r="K17" s="58"/>
      <c r="L17" s="58">
        <f t="shared" si="1"/>
        <v>72</v>
      </c>
      <c r="M17" s="63">
        <v>28</v>
      </c>
      <c r="N17" s="63">
        <v>0</v>
      </c>
      <c r="O17" s="58">
        <f>N17+'7.3'!O17</f>
        <v>49</v>
      </c>
      <c r="P17" s="58"/>
      <c r="Q17" s="58"/>
      <c r="R17" s="58">
        <f t="shared" si="2"/>
        <v>49</v>
      </c>
      <c r="S17" s="63"/>
      <c r="T17" s="100"/>
      <c r="U17" s="101">
        <f t="shared" si="3"/>
        <v>10</v>
      </c>
      <c r="V17" s="102">
        <f t="shared" si="4"/>
        <v>11</v>
      </c>
      <c r="X17" s="47" t="s">
        <v>35</v>
      </c>
      <c r="Z17" s="47"/>
    </row>
    <row r="18" ht="15.95" customHeight="1" spans="1:26">
      <c r="A18" s="65" t="s">
        <v>43</v>
      </c>
      <c r="B18" s="66">
        <v>5</v>
      </c>
      <c r="C18" s="63">
        <v>0</v>
      </c>
      <c r="D18" s="64">
        <f>C18+'7.3'!D18</f>
        <v>9</v>
      </c>
      <c r="E18" s="58"/>
      <c r="F18" s="58"/>
      <c r="G18" s="58">
        <f t="shared" si="0"/>
        <v>9</v>
      </c>
      <c r="H18" s="63">
        <v>0</v>
      </c>
      <c r="I18" s="58">
        <f>H18+'7.3'!I18</f>
        <v>16</v>
      </c>
      <c r="J18" s="58"/>
      <c r="K18" s="58"/>
      <c r="L18" s="58">
        <f t="shared" si="1"/>
        <v>16</v>
      </c>
      <c r="M18" s="63">
        <v>18</v>
      </c>
      <c r="N18" s="63">
        <v>0</v>
      </c>
      <c r="O18" s="58">
        <f>N18+'7.3'!O18</f>
        <v>125</v>
      </c>
      <c r="P18" s="58"/>
      <c r="Q18" s="58"/>
      <c r="R18" s="58">
        <f t="shared" si="2"/>
        <v>125</v>
      </c>
      <c r="S18" s="63"/>
      <c r="T18" s="100"/>
      <c r="U18" s="101">
        <f t="shared" si="3"/>
        <v>0</v>
      </c>
      <c r="V18" s="102">
        <f t="shared" si="4"/>
        <v>21</v>
      </c>
      <c r="X18" s="47" t="s">
        <v>48</v>
      </c>
      <c r="Z18" s="47"/>
    </row>
    <row r="19" ht="15.95" customHeight="1" spans="1:26">
      <c r="A19" s="65" t="s">
        <v>44</v>
      </c>
      <c r="B19" s="66">
        <v>15</v>
      </c>
      <c r="C19" s="63">
        <v>0</v>
      </c>
      <c r="D19" s="64">
        <f>C19+'7.3'!D19</f>
        <v>1</v>
      </c>
      <c r="E19" s="58"/>
      <c r="F19" s="58"/>
      <c r="G19" s="58">
        <f t="shared" si="0"/>
        <v>1</v>
      </c>
      <c r="H19" s="63">
        <v>0</v>
      </c>
      <c r="I19" s="58">
        <f>H19+'7.3'!I19</f>
        <v>76.8</v>
      </c>
      <c r="J19" s="58"/>
      <c r="K19" s="58"/>
      <c r="L19" s="58">
        <f t="shared" si="1"/>
        <v>76.8</v>
      </c>
      <c r="M19" s="63">
        <v>28</v>
      </c>
      <c r="N19" s="63">
        <v>49</v>
      </c>
      <c r="O19" s="58">
        <f>N19+'7.3'!O19</f>
        <v>86.8</v>
      </c>
      <c r="P19" s="58"/>
      <c r="Q19" s="58"/>
      <c r="R19" s="58">
        <f t="shared" si="2"/>
        <v>86.8</v>
      </c>
      <c r="S19" s="63"/>
      <c r="T19" s="100"/>
      <c r="U19" s="101">
        <f t="shared" si="3"/>
        <v>49</v>
      </c>
      <c r="V19" s="102">
        <f t="shared" si="4"/>
        <v>2</v>
      </c>
      <c r="X19" s="47" t="s">
        <v>38</v>
      </c>
      <c r="Z19" s="47"/>
    </row>
    <row r="20" ht="15.95" customHeight="1" spans="1:26">
      <c r="A20" s="67" t="s">
        <v>45</v>
      </c>
      <c r="B20" s="68">
        <v>15</v>
      </c>
      <c r="C20" s="63">
        <v>17</v>
      </c>
      <c r="D20" s="64">
        <f>C20+'7.3'!D20</f>
        <v>18.33</v>
      </c>
      <c r="E20" s="58"/>
      <c r="F20" s="58"/>
      <c r="G20" s="58">
        <f t="shared" si="0"/>
        <v>18.33</v>
      </c>
      <c r="H20" s="63">
        <v>0</v>
      </c>
      <c r="I20" s="58">
        <f>H20+'7.3'!I20</f>
        <v>20</v>
      </c>
      <c r="J20" s="58"/>
      <c r="K20" s="58"/>
      <c r="L20" s="58">
        <f t="shared" si="1"/>
        <v>20</v>
      </c>
      <c r="M20" s="63">
        <v>30</v>
      </c>
      <c r="N20" s="63">
        <v>18.6</v>
      </c>
      <c r="O20" s="58">
        <f>N20+'7.3'!O20</f>
        <v>58.2</v>
      </c>
      <c r="P20" s="58"/>
      <c r="Q20" s="58"/>
      <c r="R20" s="58">
        <f t="shared" si="2"/>
        <v>58.2</v>
      </c>
      <c r="S20" s="63"/>
      <c r="T20" s="100"/>
      <c r="U20" s="101">
        <f t="shared" si="3"/>
        <v>35.6</v>
      </c>
      <c r="V20" s="102">
        <f t="shared" si="4"/>
        <v>3</v>
      </c>
      <c r="X20" s="47" t="s">
        <v>40</v>
      </c>
      <c r="Z20" s="47"/>
    </row>
    <row r="21" ht="15.95" customHeight="1" spans="1:26">
      <c r="A21" s="67" t="s">
        <v>46</v>
      </c>
      <c r="B21" s="68">
        <v>10</v>
      </c>
      <c r="C21" s="63">
        <v>4.6</v>
      </c>
      <c r="D21" s="64">
        <f>C21+'7.3'!D21</f>
        <v>33.6</v>
      </c>
      <c r="E21" s="58"/>
      <c r="F21" s="58"/>
      <c r="G21" s="58">
        <f t="shared" si="0"/>
        <v>33.6</v>
      </c>
      <c r="H21" s="63">
        <v>0</v>
      </c>
      <c r="I21" s="58">
        <f>H21+'7.3'!I21</f>
        <v>10</v>
      </c>
      <c r="J21" s="58"/>
      <c r="K21" s="58"/>
      <c r="L21" s="58">
        <f t="shared" si="1"/>
        <v>10</v>
      </c>
      <c r="M21" s="63">
        <v>20</v>
      </c>
      <c r="N21" s="63">
        <v>8</v>
      </c>
      <c r="O21" s="58">
        <f>N21+'7.3'!O21</f>
        <v>13</v>
      </c>
      <c r="P21" s="58"/>
      <c r="Q21" s="58"/>
      <c r="R21" s="58">
        <f t="shared" si="2"/>
        <v>13</v>
      </c>
      <c r="S21" s="63"/>
      <c r="T21" s="100"/>
      <c r="U21" s="101">
        <f t="shared" si="3"/>
        <v>12.6</v>
      </c>
      <c r="V21" s="102">
        <f t="shared" si="4"/>
        <v>8</v>
      </c>
      <c r="X21" s="47" t="s">
        <v>46</v>
      </c>
      <c r="Z21" s="47"/>
    </row>
    <row r="22" ht="15.95" customHeight="1" spans="1:26">
      <c r="A22" s="67" t="s">
        <v>47</v>
      </c>
      <c r="B22" s="68">
        <v>10</v>
      </c>
      <c r="C22" s="63">
        <v>0</v>
      </c>
      <c r="D22" s="64">
        <f>C22+'7.3'!D22</f>
        <v>21.5</v>
      </c>
      <c r="E22" s="58"/>
      <c r="F22" s="58"/>
      <c r="G22" s="58">
        <f t="shared" si="0"/>
        <v>21.5</v>
      </c>
      <c r="H22" s="63">
        <v>0</v>
      </c>
      <c r="I22" s="58">
        <f>H22+'7.3'!I22</f>
        <v>27</v>
      </c>
      <c r="J22" s="58"/>
      <c r="K22" s="58"/>
      <c r="L22" s="58">
        <f t="shared" si="1"/>
        <v>27</v>
      </c>
      <c r="M22" s="63">
        <v>18</v>
      </c>
      <c r="N22" s="63">
        <v>7</v>
      </c>
      <c r="O22" s="58">
        <f>N22+'7.3'!O22</f>
        <v>40</v>
      </c>
      <c r="P22" s="58"/>
      <c r="Q22" s="58"/>
      <c r="R22" s="58">
        <f t="shared" si="2"/>
        <v>40</v>
      </c>
      <c r="S22" s="63"/>
      <c r="T22" s="100"/>
      <c r="U22" s="101">
        <f t="shared" si="3"/>
        <v>7</v>
      </c>
      <c r="V22" s="102">
        <f t="shared" si="4"/>
        <v>17</v>
      </c>
      <c r="X22" s="47" t="s">
        <v>47</v>
      </c>
      <c r="Z22" s="47"/>
    </row>
    <row r="23" ht="15.95" customHeight="1" spans="1:26">
      <c r="A23" s="67" t="s">
        <v>48</v>
      </c>
      <c r="B23" s="68">
        <v>10</v>
      </c>
      <c r="C23" s="63">
        <v>0</v>
      </c>
      <c r="D23" s="64">
        <f>C23+'7.3'!D23</f>
        <v>38</v>
      </c>
      <c r="E23" s="58"/>
      <c r="F23" s="58"/>
      <c r="G23" s="58">
        <f t="shared" si="0"/>
        <v>38</v>
      </c>
      <c r="H23" s="63">
        <v>0</v>
      </c>
      <c r="I23" s="58">
        <f>H23+'7.3'!I23</f>
        <v>5</v>
      </c>
      <c r="J23" s="58"/>
      <c r="K23" s="58"/>
      <c r="L23" s="58">
        <f t="shared" si="1"/>
        <v>5</v>
      </c>
      <c r="M23" s="63">
        <v>30</v>
      </c>
      <c r="N23" s="63">
        <v>11</v>
      </c>
      <c r="O23" s="58">
        <f>N23+'7.3'!O23</f>
        <v>102.6</v>
      </c>
      <c r="P23" s="58"/>
      <c r="Q23" s="58"/>
      <c r="R23" s="58">
        <f t="shared" si="2"/>
        <v>102.6</v>
      </c>
      <c r="S23" s="63"/>
      <c r="T23" s="100"/>
      <c r="U23" s="101">
        <f t="shared" si="3"/>
        <v>11</v>
      </c>
      <c r="V23" s="102">
        <f t="shared" si="4"/>
        <v>10</v>
      </c>
      <c r="X23" s="47" t="s">
        <v>43</v>
      </c>
      <c r="Z23" s="47"/>
    </row>
    <row r="24" ht="15.95" customHeight="1" spans="1:26">
      <c r="A24" s="67" t="s">
        <v>49</v>
      </c>
      <c r="B24" s="68">
        <v>10</v>
      </c>
      <c r="C24" s="63">
        <v>8</v>
      </c>
      <c r="D24" s="64">
        <f>C24+'7.3'!D24</f>
        <v>14</v>
      </c>
      <c r="E24" s="58"/>
      <c r="F24" s="58"/>
      <c r="G24" s="58">
        <f t="shared" si="0"/>
        <v>14</v>
      </c>
      <c r="H24" s="63">
        <v>0</v>
      </c>
      <c r="I24" s="58">
        <f>H24+'7.3'!I24</f>
        <v>60</v>
      </c>
      <c r="J24" s="58"/>
      <c r="K24" s="58"/>
      <c r="L24" s="58">
        <f t="shared" si="1"/>
        <v>60</v>
      </c>
      <c r="M24" s="63">
        <v>18</v>
      </c>
      <c r="N24" s="63">
        <v>2</v>
      </c>
      <c r="O24" s="58">
        <f>N24+'7.3'!O24</f>
        <v>51.5</v>
      </c>
      <c r="P24" s="58"/>
      <c r="Q24" s="58"/>
      <c r="R24" s="58">
        <f t="shared" si="2"/>
        <v>51.5</v>
      </c>
      <c r="S24" s="63"/>
      <c r="T24" s="100"/>
      <c r="U24" s="101">
        <f t="shared" si="3"/>
        <v>10</v>
      </c>
      <c r="V24" s="102">
        <f t="shared" si="4"/>
        <v>11</v>
      </c>
      <c r="X24" s="47" t="s">
        <v>49</v>
      </c>
      <c r="Z24" s="47"/>
    </row>
    <row r="25" ht="15.95" customHeight="1" spans="1:26">
      <c r="A25" s="67" t="s">
        <v>50</v>
      </c>
      <c r="B25" s="68">
        <v>5</v>
      </c>
      <c r="C25" s="63">
        <v>0</v>
      </c>
      <c r="D25" s="64">
        <f>C25+'7.3'!D25</f>
        <v>0</v>
      </c>
      <c r="E25" s="58"/>
      <c r="F25" s="58"/>
      <c r="G25" s="58">
        <f t="shared" si="0"/>
        <v>0</v>
      </c>
      <c r="H25" s="63">
        <v>0</v>
      </c>
      <c r="I25" s="58">
        <f>H25+'7.3'!I25</f>
        <v>25</v>
      </c>
      <c r="J25" s="58"/>
      <c r="K25" s="58"/>
      <c r="L25" s="58">
        <f t="shared" si="1"/>
        <v>25</v>
      </c>
      <c r="M25" s="63">
        <v>18</v>
      </c>
      <c r="N25" s="63">
        <v>5</v>
      </c>
      <c r="O25" s="58">
        <f>N25+'7.3'!O25</f>
        <v>28</v>
      </c>
      <c r="P25" s="58"/>
      <c r="Q25" s="58"/>
      <c r="R25" s="58">
        <f t="shared" si="2"/>
        <v>28</v>
      </c>
      <c r="S25" s="63">
        <v>3</v>
      </c>
      <c r="T25" s="100"/>
      <c r="U25" s="101">
        <f t="shared" si="3"/>
        <v>8</v>
      </c>
      <c r="V25" s="102">
        <f t="shared" si="4"/>
        <v>16</v>
      </c>
      <c r="X25" s="47" t="s">
        <v>50</v>
      </c>
      <c r="Z25" s="47"/>
    </row>
    <row r="26" ht="15.95" customHeight="1" spans="1:25">
      <c r="A26" s="69" t="s">
        <v>72</v>
      </c>
      <c r="B26" s="70">
        <v>5</v>
      </c>
      <c r="C26" s="72"/>
      <c r="D26" s="72"/>
      <c r="E26" s="73"/>
      <c r="F26" s="73"/>
      <c r="G26" s="73"/>
      <c r="H26" s="74"/>
      <c r="I26" s="73"/>
      <c r="J26" s="73"/>
      <c r="K26" s="73"/>
      <c r="L26" s="73"/>
      <c r="M26" s="71">
        <v>8</v>
      </c>
      <c r="N26" s="71"/>
      <c r="O26" s="71"/>
      <c r="P26" s="71"/>
      <c r="Q26" s="71"/>
      <c r="R26" s="73"/>
      <c r="S26" s="71"/>
      <c r="T26" s="103"/>
      <c r="U26" s="104"/>
      <c r="V26" s="105"/>
      <c r="Y26" s="47">
        <f>SUM(Y5:Y25)</f>
        <v>0</v>
      </c>
    </row>
    <row r="27" ht="24" customHeight="1" spans="1:22">
      <c r="A27" s="75" t="s">
        <v>51</v>
      </c>
      <c r="B27" s="76">
        <v>300</v>
      </c>
      <c r="C27" s="77">
        <f t="shared" ref="C27:J27" si="5">SUM(C5:C25)</f>
        <v>68.6</v>
      </c>
      <c r="D27" s="78">
        <f t="shared" si="5"/>
        <v>747.56</v>
      </c>
      <c r="E27" s="78">
        <f t="shared" si="5"/>
        <v>0</v>
      </c>
      <c r="F27" s="78"/>
      <c r="G27" s="78">
        <f t="shared" si="5"/>
        <v>747.56</v>
      </c>
      <c r="H27" s="77">
        <f t="shared" si="5"/>
        <v>0</v>
      </c>
      <c r="I27" s="78">
        <f t="shared" si="5"/>
        <v>909.8</v>
      </c>
      <c r="J27" s="78">
        <f t="shared" si="5"/>
        <v>0</v>
      </c>
      <c r="K27" s="78"/>
      <c r="L27" s="78">
        <f t="shared" ref="L27:P27" si="6">SUM(L5:L25)</f>
        <v>909.8</v>
      </c>
      <c r="M27" s="78">
        <v>600</v>
      </c>
      <c r="N27" s="77">
        <f t="shared" si="6"/>
        <v>275.5</v>
      </c>
      <c r="O27" s="78">
        <f t="shared" si="6"/>
        <v>1343.6</v>
      </c>
      <c r="P27" s="78">
        <f t="shared" si="6"/>
        <v>0</v>
      </c>
      <c r="Q27" s="78"/>
      <c r="R27" s="78">
        <f t="shared" ref="R27:U27" si="7">SUM(R5:R25)</f>
        <v>1343.6</v>
      </c>
      <c r="S27" s="77">
        <f t="shared" si="7"/>
        <v>3</v>
      </c>
      <c r="T27" s="106">
        <f t="shared" si="7"/>
        <v>0</v>
      </c>
      <c r="U27" s="107">
        <f t="shared" si="7"/>
        <v>347.1</v>
      </c>
      <c r="V27" s="108"/>
    </row>
    <row r="28" s="45" customFormat="1" ht="21" customHeight="1" spans="1:30">
      <c r="A28" s="79" t="s">
        <v>78</v>
      </c>
      <c r="B28" s="80"/>
      <c r="C28" s="81">
        <f>COUNTIF(C5:C25,"=0")</f>
        <v>14</v>
      </c>
      <c r="D28" s="80" t="s">
        <v>67</v>
      </c>
      <c r="E28" s="80" t="s">
        <v>67</v>
      </c>
      <c r="F28" s="80"/>
      <c r="G28" s="81"/>
      <c r="H28" s="79" t="s">
        <v>79</v>
      </c>
      <c r="I28" s="80"/>
      <c r="J28" s="80"/>
      <c r="K28" s="80"/>
      <c r="L28" s="80"/>
      <c r="M28" s="80"/>
      <c r="N28" s="81">
        <f>COUNTBLANK(S5:S25)</f>
        <v>20</v>
      </c>
      <c r="O28" s="80" t="s">
        <v>67</v>
      </c>
      <c r="P28" s="81"/>
      <c r="Q28" s="81"/>
      <c r="R28" s="109"/>
      <c r="S28" s="80" t="s">
        <v>75</v>
      </c>
      <c r="T28" s="80"/>
      <c r="U28" s="81">
        <f>COUNTIF(U5:U25,"=0")</f>
        <v>1</v>
      </c>
      <c r="V28" s="110" t="s">
        <v>67</v>
      </c>
      <c r="X28" s="111"/>
      <c r="Y28" s="111"/>
      <c r="Z28" s="111"/>
      <c r="AA28" s="111"/>
      <c r="AB28" s="111"/>
      <c r="AC28" s="111"/>
      <c r="AD28" s="111"/>
    </row>
    <row r="31" ht="14.25" customHeight="1" spans="1:6">
      <c r="A31" s="47"/>
      <c r="E31" s="82"/>
      <c r="F31" s="82"/>
    </row>
    <row r="32" spans="1:6">
      <c r="A32" s="47"/>
      <c r="E32" s="83"/>
      <c r="F32" s="83"/>
    </row>
    <row r="33" spans="1:6">
      <c r="A33" s="47"/>
      <c r="C33" s="84"/>
      <c r="E33" s="82"/>
      <c r="F33" s="82"/>
    </row>
    <row r="34" spans="1:6">
      <c r="A34" s="47"/>
      <c r="E34" s="82"/>
      <c r="F34" s="82"/>
    </row>
    <row r="35" spans="1:6">
      <c r="A35" s="47"/>
      <c r="E35" s="82"/>
      <c r="F35" s="82"/>
    </row>
    <row r="36" spans="1:6">
      <c r="A36" s="85"/>
      <c r="B36" s="82"/>
      <c r="E36" s="82"/>
      <c r="F36" s="82"/>
    </row>
    <row r="37" spans="1:6">
      <c r="A37" s="47"/>
      <c r="E37" s="82"/>
      <c r="F37" s="82"/>
    </row>
    <row r="38" spans="1:6">
      <c r="A38" s="47"/>
      <c r="E38" s="82"/>
      <c r="F38" s="82"/>
    </row>
    <row r="39" spans="1:6">
      <c r="A39" s="47"/>
      <c r="E39" s="82"/>
      <c r="F39" s="82"/>
    </row>
    <row r="40" spans="1:6">
      <c r="A40" s="47"/>
      <c r="E40" s="82"/>
      <c r="F40" s="82"/>
    </row>
    <row r="41" spans="1:6">
      <c r="A41" s="47"/>
      <c r="E41" s="82"/>
      <c r="F41" s="82"/>
    </row>
    <row r="42" spans="1:6">
      <c r="A42" s="47"/>
      <c r="E42" s="82"/>
      <c r="F42" s="82"/>
    </row>
    <row r="43" spans="1:6">
      <c r="A43" s="47"/>
      <c r="E43" s="82"/>
      <c r="F43" s="82"/>
    </row>
    <row r="44" spans="1:6">
      <c r="A44" s="47"/>
      <c r="E44" s="82"/>
      <c r="F44" s="82"/>
    </row>
    <row r="45" spans="1:6">
      <c r="A45" s="47"/>
      <c r="E45" s="82"/>
      <c r="F45" s="82"/>
    </row>
    <row r="46" spans="1:6">
      <c r="A46" s="85"/>
      <c r="B46" s="82"/>
      <c r="E46" s="82"/>
      <c r="F46" s="82"/>
    </row>
    <row r="47" spans="1:6">
      <c r="A47" s="47"/>
      <c r="E47" s="82"/>
      <c r="F47" s="82"/>
    </row>
    <row r="48" spans="1:6">
      <c r="A48" s="47"/>
      <c r="E48" s="82"/>
      <c r="F48" s="82"/>
    </row>
    <row r="49" spans="1:6">
      <c r="A49" s="85"/>
      <c r="B49" s="82"/>
      <c r="E49" s="82"/>
      <c r="F49" s="82"/>
    </row>
    <row r="50" spans="1:6">
      <c r="A50" s="47"/>
      <c r="E50" s="82"/>
      <c r="F50" s="82"/>
    </row>
    <row r="51" spans="1:6">
      <c r="A51" s="47"/>
      <c r="E51" s="82"/>
      <c r="F51" s="82"/>
    </row>
    <row r="52" spans="1:6">
      <c r="A52" s="47"/>
      <c r="E52" s="82"/>
      <c r="F52" s="82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dxfId="0" priority="8" operator="equal">
      <formula>0</formula>
    </cfRule>
  </conditionalFormatting>
  <conditionalFormatting sqref="V5:V25">
    <cfRule type="top10" dxfId="2" priority="7" bottom="1" rank="3"/>
    <cfRule type="cellIs" dxfId="0" priority="10" operator="equal">
      <formula>0</formula>
    </cfRule>
  </conditionalFormatting>
  <conditionalFormatting sqref="O5:Q25">
    <cfRule type="cellIs" dxfId="1" priority="9" operator="equal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理财通报 1.17</vt:lpstr>
      <vt:lpstr>3.31</vt:lpstr>
      <vt:lpstr>4.30</vt:lpstr>
      <vt:lpstr>5.31</vt:lpstr>
      <vt:lpstr>6.30</vt:lpstr>
      <vt:lpstr>7.1</vt:lpstr>
      <vt:lpstr>7.2</vt:lpstr>
      <vt:lpstr>7.3</vt:lpstr>
      <vt:lpstr>7.4</vt:lpstr>
      <vt:lpstr>7.5</vt:lpstr>
      <vt:lpstr>7.6</vt:lpstr>
      <vt:lpstr>7.7</vt:lpstr>
      <vt:lpstr>7.8</vt:lpstr>
      <vt:lpstr>7.9</vt:lpstr>
      <vt:lpstr>10</vt:lpstr>
      <vt:lpstr>11</vt:lpstr>
      <vt:lpstr>12</vt:lpstr>
      <vt:lpstr>7.13</vt:lpstr>
      <vt:lpstr>7.14</vt:lpstr>
      <vt:lpstr>统计</vt:lpstr>
      <vt:lpstr>定期2年以上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Faye's Iphone Max</dc:creator>
  <cp:lastModifiedBy>秋窗风雨夕</cp:lastModifiedBy>
  <dcterms:created xsi:type="dcterms:W3CDTF">2019-09-03T09:38:00Z</dcterms:created>
  <dcterms:modified xsi:type="dcterms:W3CDTF">2020-07-14T03:25:07Z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