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3"/>
  </bookViews>
  <sheets>
    <sheet name="报表下载操作指南" sheetId="3" r:id="rId1"/>
    <sheet name="报表汇总" sheetId="1" r:id="rId2"/>
    <sheet name="取数表" sheetId="4" r:id="rId3"/>
    <sheet name="18步数据分析表" sheetId="6" r:id="rId4"/>
    <sheet name="自动评价表" sheetId="5" r:id="rId5"/>
    <sheet name="公司估值" sheetId="7" r:id="rId6"/>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authors>
    <author>作者</author>
    <author>微淼</author>
  </authors>
  <commentList>
    <comment ref="B5" authorId="0">
      <text>
        <r>
          <rPr>
            <sz val="9"/>
            <color indexed="8"/>
            <rFont val="宋体"/>
            <scheme val="minor"/>
            <charset val="0"/>
          </rPr>
          <t>一家公司的总资产规模代表这家公司掌控的资源规模，也就是这家公司的实力。</t>
        </r>
      </text>
    </comment>
    <comment ref="C5"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6"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大于70%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C15" authorId="1">
      <text>
        <r>
          <rPr>
            <b/>
            <sz val="9"/>
            <rFont val="宋体"/>
            <charset val="134"/>
          </rPr>
          <t>微淼:</t>
        </r>
        <r>
          <rPr>
            <sz val="9"/>
            <rFont val="宋体"/>
            <charset val="134"/>
          </rPr>
          <t xml:space="preserve">
准货币资金=货币资金+交易性金融资产+其他流动资产里的理财产品+结构性存款</t>
        </r>
      </text>
    </comment>
    <comment ref="C21" authorId="1">
      <text>
        <r>
          <rPr>
            <b/>
            <sz val="9"/>
            <rFont val="宋体"/>
            <charset val="134"/>
          </rPr>
          <t>微淼:</t>
        </r>
        <r>
          <rPr>
            <sz val="9"/>
            <rFont val="宋体"/>
            <charset val="134"/>
          </rPr>
          <t xml:space="preserve">
有息负债总额=短期借款+一年内到期的非流动负债+长期借款+应付债券+长期应付款</t>
        </r>
      </text>
    </comment>
    <comment ref="C22" authorId="1">
      <text>
        <r>
          <rPr>
            <b/>
            <sz val="9"/>
            <rFont val="宋体"/>
            <charset val="134"/>
          </rPr>
          <t>微淼:</t>
        </r>
        <r>
          <rPr>
            <sz val="9"/>
            <rFont val="宋体"/>
            <charset val="134"/>
          </rPr>
          <t xml:space="preserve">
差额 = 准货币资金 - 有息负债
大于0，无偿债风险。 异常情况：准货币资金和短期借款或长期借款的金额都很大，很可能企业实际没有钱，后期风险很大。
小于0，有偿债风险。</t>
        </r>
      </text>
    </comment>
    <comment ref="C24" authorId="0">
      <text>
        <r>
          <rPr>
            <b/>
            <sz val="9"/>
            <color indexed="8"/>
            <rFont val="宋体"/>
            <scheme val="minor"/>
            <charset val="0"/>
          </rPr>
          <t>应付预收合计 = 应付票据 + 应付账款 + 预收款项 +合同负债</t>
        </r>
      </text>
    </comment>
    <comment ref="C25" authorId="1">
      <text>
        <r>
          <rPr>
            <b/>
            <sz val="9"/>
            <rFont val="宋体"/>
            <charset val="134"/>
          </rPr>
          <t>应收预付合计 = 应收票据 + 应收账款 + 预付款项+应收款项融资+合同资产</t>
        </r>
      </text>
    </comment>
    <comment ref="C26" authorId="1">
      <text>
        <r>
          <rPr>
            <b/>
            <sz val="9"/>
            <rFont val="宋体"/>
            <charset val="134"/>
          </rPr>
          <t>微淼:</t>
        </r>
        <r>
          <rPr>
            <sz val="9"/>
            <rFont val="宋体"/>
            <charset val="134"/>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28"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C3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35"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3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38" authorId="0">
      <text>
        <r>
          <rPr>
            <b/>
            <sz val="9"/>
            <color indexed="8"/>
            <rFont val="宋体"/>
            <scheme val="minor"/>
            <charset val="0"/>
          </rPr>
          <t>需要结合“应付预收”减“应收预付”的差额和应收账款占总资产比率更深入的看</t>
        </r>
      </text>
    </comment>
    <comment ref="B43" authorId="0">
      <text>
        <r>
          <rPr>
            <b/>
            <sz val="9"/>
            <color indexed="8"/>
            <rFont val="宋体"/>
            <scheme val="minor"/>
            <charset val="0"/>
          </rPr>
          <t xml:space="preserve">
营业收入主要看两点，规模和增长率。营业收入的规模越大越好，增长率最好要大于10%，越高越好。
</t>
        </r>
      </text>
    </comment>
    <comment ref="C44"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C4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49" authorId="0">
      <text>
        <r>
          <rPr>
            <b/>
            <sz val="9"/>
            <color indexed="8"/>
            <rFont val="宋体"/>
            <scheme val="minor"/>
            <charset val="0"/>
          </rPr>
          <t xml:space="preserve">期间费用率 = （销售费用 + 管理费用 + 研发费用 + 财务费用） / 营业收入 = 四费合计/ 营业收入 * 100%
</t>
        </r>
      </text>
    </comment>
    <comment ref="C51" authorId="0">
      <text>
        <r>
          <rPr>
            <b/>
            <sz val="9"/>
            <color indexed="8"/>
            <rFont val="宋体"/>
            <scheme val="minor"/>
            <charset val="0"/>
          </rPr>
          <t xml:space="preserve">
比率 =期间费用率 / 毛利率
小于40%，成本控制能力好，属于优秀的企业；
大于40%，成本控制能力差
</t>
        </r>
      </text>
    </comment>
    <comment ref="B53"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57"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59" authorId="0">
      <text>
        <r>
          <rPr>
            <b/>
            <sz val="9"/>
            <color indexed="8"/>
            <rFont val="宋体"/>
            <scheme val="minor"/>
            <charset val="0"/>
          </rPr>
          <t xml:space="preserve">
主营利润 = 营业收入 - 营业成本 - 税金及附加 - （销售费用 + 管理费用 + 财务费用 + 研发费用）</t>
        </r>
      </text>
    </comment>
    <comment ref="C60" authorId="0">
      <text>
        <r>
          <rPr>
            <b/>
            <sz val="9"/>
            <color indexed="8"/>
            <rFont val="宋体"/>
            <scheme val="minor"/>
            <charset val="0"/>
          </rPr>
          <t xml:space="preserve">
主营利润率 = 主营利润 / 营业收入 * 100%
大于15%，主业盈利能力强
小于15%，主业盈利能力弱</t>
        </r>
      </text>
    </comment>
    <comment ref="C62"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64" authorId="0">
      <text>
        <r>
          <rPr>
            <sz val="9"/>
            <color indexed="8"/>
            <rFont val="宋体"/>
            <scheme val="minor"/>
            <charset val="0"/>
          </rPr>
          <t>过去5年的平均净利润现金比率小于100%的公司，淘汰掉。</t>
        </r>
      </text>
    </comment>
    <comment ref="C66"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68"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70" authorId="0">
      <text>
        <r>
          <rPr>
            <b/>
            <sz val="9"/>
            <color indexed="8"/>
            <rFont val="宋体"/>
            <scheme val="minor"/>
            <charset val="0"/>
          </rPr>
          <t>ROE小于15%的公司需要淘汰掉</t>
        </r>
      </text>
    </comment>
    <comment ref="C71" authorId="0">
      <text>
        <r>
          <rPr>
            <b/>
            <sz val="9"/>
            <color indexed="8"/>
            <rFont val="宋体"/>
            <scheme val="minor"/>
            <charset val="0"/>
          </rPr>
          <t>归母净利润增长率持续小于10%的公司淘汰</t>
        </r>
      </text>
    </comment>
    <comment ref="B73"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75"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77"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3.xml><?xml version="1.0" encoding="utf-8"?>
<comments xmlns="http://schemas.openxmlformats.org/spreadsheetml/2006/main">
  <authors>
    <author>作者</author>
  </authors>
  <commentList>
    <comment ref="A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H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A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H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A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5" authorId="0">
      <text>
        <r>
          <rPr>
            <b/>
            <sz val="9"/>
            <color indexed="8"/>
            <rFont val="宋体"/>
            <scheme val="minor"/>
            <charset val="0"/>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H8"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A9" authorId="0">
      <text>
        <r>
          <rPr>
            <b/>
            <sz val="9"/>
            <color indexed="8"/>
            <rFont val="宋体"/>
            <scheme val="minor"/>
            <charset val="0"/>
          </rPr>
          <t>需要结合“应付预收”减“应收预付”的差额和应收账款占总资产比率更深入的看</t>
        </r>
      </text>
    </comment>
    <comment ref="H9" authorId="0">
      <text>
        <r>
          <rPr>
            <b/>
            <sz val="9"/>
            <color indexed="8"/>
            <rFont val="宋体"/>
            <scheme val="minor"/>
            <charset val="0"/>
          </rPr>
          <t>需要结合“应付预收”减“应收预付”的差额和应收账款占总资产比率更深入的看</t>
        </r>
      </text>
    </comment>
    <comment ref="A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H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A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H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A13" authorId="0">
      <text>
        <r>
          <rPr>
            <b/>
            <sz val="9"/>
            <color indexed="8"/>
            <rFont val="宋体"/>
            <scheme val="minor"/>
            <charset val="0"/>
          </rPr>
          <t xml:space="preserve">期间费用率 = （销售费用 + 管理费用 + 研发费用 + 财务费用） / 营业收入 = 四费合计/ 营业收入 * 100%
</t>
        </r>
      </text>
    </comment>
    <comment ref="H13" authorId="0">
      <text>
        <r>
          <rPr>
            <b/>
            <sz val="9"/>
            <color indexed="8"/>
            <rFont val="宋体"/>
            <scheme val="minor"/>
            <charset val="0"/>
          </rPr>
          <t xml:space="preserve">期间费用率 = （销售费用 + 管理费用 + 研发费用 + 财务费用） / 营业收入 = 四费合计/ 营业收入 * 100%
</t>
        </r>
      </text>
    </comment>
    <comment ref="A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H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A15" authorId="0">
      <text>
        <r>
          <rPr>
            <b/>
            <sz val="9"/>
            <color indexed="8"/>
            <rFont val="宋体"/>
            <scheme val="minor"/>
            <charset val="0"/>
          </rPr>
          <t xml:space="preserve">
比率 =期间费用率 / 毛利率
小于40%，成本控制能力好，属于优秀的企业；
大于40%，成本控制能力差
</t>
        </r>
      </text>
    </comment>
    <comment ref="H15" authorId="0">
      <text>
        <r>
          <rPr>
            <b/>
            <sz val="9"/>
            <color indexed="8"/>
            <rFont val="宋体"/>
            <scheme val="minor"/>
            <charset val="0"/>
          </rPr>
          <t xml:space="preserve">
比率 =期间费用率 / 毛利率
小于40%，成本控制能力好，属于优秀的企业；
大于40%，成本控制能力差
</t>
        </r>
      </text>
    </comment>
    <comment ref="A17" authorId="0">
      <text>
        <r>
          <rPr>
            <b/>
            <sz val="9"/>
            <color indexed="8"/>
            <rFont val="宋体"/>
            <scheme val="minor"/>
            <charset val="0"/>
          </rPr>
          <t xml:space="preserve">
主营利润率 = 主营利润 / 营业收入 * 100%
大于15%，主业盈利能力强
小于15%，主业盈利能力弱</t>
        </r>
      </text>
    </comment>
    <comment ref="H17" authorId="0">
      <text>
        <r>
          <rPr>
            <b/>
            <sz val="9"/>
            <color indexed="8"/>
            <rFont val="宋体"/>
            <scheme val="minor"/>
            <charset val="0"/>
          </rPr>
          <t xml:space="preserve">
主营利润率 = 主营利润 / 营业收入 * 100%
大于15%，主业盈利能力强
小于15%，主业盈利能力弱</t>
        </r>
      </text>
    </comment>
    <comment ref="A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9"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H20" authorId="0">
      <text>
        <r>
          <rPr>
            <b/>
            <sz val="9"/>
            <color indexed="8"/>
            <rFont val="宋体"/>
            <scheme val="minor"/>
            <charset val="0"/>
          </rPr>
          <t>ROE小于15%的公司需要淘汰掉</t>
        </r>
      </text>
    </comment>
    <comment ref="H21" authorId="0">
      <text>
        <r>
          <rPr>
            <b/>
            <sz val="9"/>
            <color indexed="8"/>
            <rFont val="宋体"/>
            <scheme val="minor"/>
            <charset val="0"/>
          </rPr>
          <t>归母净利润增长率持续小于10%的公司淘汰</t>
        </r>
      </text>
    </comment>
    <comment ref="A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H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List>
</comments>
</file>

<file path=xl/comments4.xml><?xml version="1.0" encoding="utf-8"?>
<comments xmlns="http://schemas.openxmlformats.org/spreadsheetml/2006/main">
  <authors>
    <author>Administrator</author>
  </authors>
  <commentList>
    <comment ref="D21" authorId="0">
      <text>
        <r>
          <rPr>
            <b/>
            <sz val="9"/>
            <rFont val="宋体"/>
            <charset val="134"/>
          </rPr>
          <t>Administrator:</t>
        </r>
        <r>
          <rPr>
            <sz val="9"/>
            <rFont val="宋体"/>
            <charset val="134"/>
          </rPr>
          <t xml:space="preserve">
需要自己填写</t>
        </r>
      </text>
    </comment>
  </commentList>
</comments>
</file>

<file path=xl/sharedStrings.xml><?xml version="1.0" encoding="utf-8"?>
<sst xmlns="http://schemas.openxmlformats.org/spreadsheetml/2006/main" count="445" uniqueCount="337">
  <si>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</si>
  <si>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</si>
  <si>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</si>
  <si>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</si>
  <si>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</si>
  <si>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</si>
  <si>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charset val="134"/>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</si>
  <si>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</si>
  <si>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</si>
  <si>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</si>
  <si>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</si>
  <si>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</si>
  <si>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</si>
  <si>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</si>
  <si>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①把数据粘贴到【报表汇总】（粘贴最近连续6年的数据即可）</t>
  </si>
  <si>
    <t>②粘贴数据时，把科目、年份对应好，不要粘串行；</t>
  </si>
  <si>
    <t>③【18步数据分析表】有计算公式的地方，不要随意改动；</t>
  </si>
  <si>
    <r>
      <rPr>
        <b/>
        <sz val="11"/>
        <color theme="1"/>
        <rFont val="宋体"/>
        <charset val="134"/>
        <scheme val="minor"/>
      </rPr>
      <t>④</t>
    </r>
    <r>
      <rPr>
        <b/>
        <sz val="11"/>
        <color rgb="FFFF0000"/>
        <rFont val="宋体"/>
        <charset val="134"/>
        <scheme val="minor"/>
      </rPr>
      <t>其他流动资产</t>
    </r>
    <r>
      <rPr>
        <b/>
        <sz val="11"/>
        <color theme="1"/>
        <rFont val="宋体"/>
        <charset val="134"/>
        <scheme val="minor"/>
      </rPr>
      <t>里的</t>
    </r>
    <r>
      <rPr>
        <b/>
        <sz val="11"/>
        <color rgb="FFFF0000"/>
        <rFont val="宋体"/>
        <charset val="134"/>
        <scheme val="minor"/>
      </rPr>
      <t>理财产品</t>
    </r>
    <r>
      <rPr>
        <b/>
        <sz val="11"/>
        <color theme="1"/>
        <rFont val="宋体"/>
        <charset val="134"/>
        <scheme val="minor"/>
      </rPr>
      <t>和</t>
    </r>
    <r>
      <rPr>
        <b/>
        <sz val="11"/>
        <color rgb="FFFF0000"/>
        <rFont val="宋体"/>
        <charset val="134"/>
        <scheme val="minor"/>
      </rPr>
      <t>结构性存款</t>
    </r>
    <r>
      <rPr>
        <b/>
        <sz val="11"/>
        <color theme="1"/>
        <rFont val="宋体"/>
        <charset val="134"/>
        <scheme val="minor"/>
      </rPr>
      <t>需要去年报中的其他流动资产注释或全文搜索去找，需手动填写；</t>
    </r>
  </si>
  <si>
    <r>
      <rPr>
        <b/>
        <sz val="11"/>
        <color theme="1"/>
        <rFont val="宋体"/>
        <charset val="134"/>
        <scheme val="minor"/>
      </rPr>
      <t>⑤</t>
    </r>
    <r>
      <rPr>
        <b/>
        <sz val="11"/>
        <color rgb="FFFF0000"/>
        <rFont val="宋体"/>
        <charset val="134"/>
        <scheme val="minor"/>
      </rPr>
      <t>长期应付款</t>
    </r>
    <r>
      <rPr>
        <b/>
        <sz val="11"/>
        <color theme="1"/>
        <rFont val="宋体"/>
        <charset val="134"/>
        <scheme val="minor"/>
      </rPr>
      <t>：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r>
  </si>
  <si>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</si>
  <si>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</si>
  <si>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</si>
  <si>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</si>
  <si>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</si>
  <si>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</si>
  <si>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</si>
  <si>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</si>
  <si>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</si>
  <si>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</si>
  <si>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</si>
  <si>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</si>
  <si>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charset val="134"/>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</si>
  <si>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</si>
  <si>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charset val="134"/>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</si>
  <si>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</si>
  <si>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</si>
  <si>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</si>
  <si>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charset val="134"/>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</si>
  <si>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</si>
  <si>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charset val="134"/>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</si>
  <si>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</si>
  <si>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</si>
  <si>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</si>
  <si>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</si>
  <si>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</si>
  <si>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</si>
  <si>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r>
      <rPr>
        <sz val="11"/>
        <color indexed="8"/>
        <rFont val="宋体"/>
        <charset val="134"/>
      </rPr>
      <t>在其他流动资产的注释中查找理财产品，如果没有理财产品，此项的金额就为</t>
    </r>
    <r>
      <rPr>
        <sz val="11"/>
        <color indexed="8"/>
        <rFont val="Arial"/>
        <charset val="134"/>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</si>
  <si>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</si>
  <si>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charset val="134"/>
      </rPr>
      <t>0</t>
    </r>
    <r>
      <rPr>
        <sz val="11"/>
        <color indexed="8"/>
        <rFont val="宋体"/>
        <charset val="134"/>
      </rPr>
      <t>。</t>
    </r>
  </si>
  <si>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</si>
  <si>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</si>
  <si>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</si>
  <si>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</si>
  <si>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</si>
  <si>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</si>
  <si>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</si>
  <si>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</si>
  <si>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</si>
  <si>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</si>
  <si>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charset val="134"/>
      </rPr>
      <t xml:space="preserve"> 5 </t>
    </r>
    <r>
      <rPr>
        <b/>
        <sz val="11"/>
        <color indexed="8"/>
        <rFont val="微软雅黑"/>
        <charset val="134"/>
      </rPr>
      <t>步</t>
    </r>
  </si>
  <si>
    <r>
      <rPr>
        <b/>
        <sz val="11"/>
        <color indexed="8"/>
        <rFont val="微软雅黑"/>
        <charset val="134"/>
      </rPr>
      <t>看</t>
    </r>
    <r>
      <rPr>
        <b/>
        <sz val="11"/>
        <color indexed="10"/>
        <rFont val="Arial"/>
        <charset val="134"/>
      </rPr>
      <t>“</t>
    </r>
    <r>
      <rPr>
        <b/>
        <sz val="11"/>
        <color indexed="10"/>
        <rFont val="微软雅黑"/>
        <charset val="134"/>
      </rPr>
      <t>应付预收</t>
    </r>
    <r>
      <rPr>
        <b/>
        <sz val="11"/>
        <color indexed="10"/>
        <rFont val="Arial"/>
        <charset val="134"/>
      </rPr>
      <t>”</t>
    </r>
    <r>
      <rPr>
        <b/>
        <sz val="11"/>
        <color indexed="10"/>
        <rFont val="微软雅黑"/>
        <charset val="134"/>
      </rPr>
      <t>减</t>
    </r>
    <r>
      <rPr>
        <b/>
        <sz val="11"/>
        <color indexed="10"/>
        <rFont val="Arial"/>
        <charset val="134"/>
      </rPr>
      <t>“</t>
    </r>
    <r>
      <rPr>
        <b/>
        <sz val="11"/>
        <color indexed="10"/>
        <rFont val="微软雅黑"/>
        <charset val="134"/>
      </rPr>
      <t>应收预付</t>
    </r>
    <r>
      <rPr>
        <b/>
        <sz val="11"/>
        <color indexed="10"/>
        <rFont val="Arial"/>
        <charset val="134"/>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</si>
  <si>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</si>
  <si>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</si>
  <si>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</si>
  <si>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</si>
  <si>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多数公司这个科目从2019或2020开始有</t>
  </si>
  <si>
    <t>应付与预收合计</t>
  </si>
  <si>
    <r>
      <rPr>
        <sz val="11"/>
        <rFont val="微软雅黑"/>
        <charset val="134"/>
      </rPr>
      <t>应付预收属于公司的</t>
    </r>
    <r>
      <rPr>
        <sz val="11"/>
        <rFont val="Arial"/>
        <charset val="134"/>
      </rPr>
      <t>“</t>
    </r>
    <r>
      <rPr>
        <sz val="11"/>
        <rFont val="微软雅黑"/>
        <charset val="134"/>
      </rPr>
      <t>负债</t>
    </r>
    <r>
      <rPr>
        <sz val="11"/>
        <rFont val="Arial"/>
        <charset val="134"/>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</si>
  <si>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</si>
  <si>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</si>
  <si>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</si>
  <si>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rgb="FF000000"/>
        <rFont val="微软雅黑"/>
        <charset val="134"/>
      </rPr>
      <t>有的公司导不出来应收款项融资这行数据，那就要手动填入</t>
    </r>
    <r>
      <rPr>
        <sz val="11"/>
        <color rgb="FF000000"/>
        <rFont val="Arial"/>
        <charset val="134"/>
      </rPr>
      <t>2019</t>
    </r>
    <r>
      <rPr>
        <sz val="11"/>
        <color rgb="FF000000"/>
        <rFont val="宋体"/>
        <charset val="134"/>
      </rPr>
      <t>、</t>
    </r>
    <r>
      <rPr>
        <sz val="11"/>
        <color rgb="FF000000"/>
        <rFont val="Arial"/>
        <charset val="134"/>
      </rPr>
      <t>2020</t>
    </r>
    <r>
      <rPr>
        <sz val="11"/>
        <color rgb="FF000000"/>
        <rFont val="微软雅黑"/>
        <charset val="134"/>
      </rPr>
      <t>数字</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</si>
  <si>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</si>
  <si>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</si>
  <si>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</si>
  <si>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r>
      <rPr>
        <sz val="11"/>
        <rFont val="微软雅黑"/>
        <charset val="134"/>
      </rPr>
      <t>应收预付属于公司的</t>
    </r>
    <r>
      <rPr>
        <sz val="11"/>
        <rFont val="Arial"/>
        <charset val="134"/>
      </rPr>
      <t>“</t>
    </r>
    <r>
      <rPr>
        <sz val="11"/>
        <rFont val="微软雅黑"/>
        <charset val="134"/>
      </rPr>
      <t>资产</t>
    </r>
    <r>
      <rPr>
        <sz val="11"/>
        <rFont val="Arial"/>
        <charset val="134"/>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</si>
  <si>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charset val="134"/>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</si>
  <si>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</si>
  <si>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charset val="134"/>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</si>
  <si>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</si>
  <si>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</si>
  <si>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</si>
  <si>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rFont val="宋体"/>
        <charset val="134"/>
      </rPr>
      <t>比率小于</t>
    </r>
    <r>
      <rPr>
        <sz val="11"/>
        <rFont val="Arial"/>
        <charset val="134"/>
      </rPr>
      <t>1%</t>
    </r>
    <r>
      <rPr>
        <sz val="11"/>
        <rFont val="宋体"/>
        <charset val="134"/>
      </rPr>
      <t>，最好的公司，公司产品很畅销；
比率小于</t>
    </r>
    <r>
      <rPr>
        <sz val="11"/>
        <rFont val="Arial"/>
        <charset val="134"/>
      </rPr>
      <t>3%</t>
    </r>
    <r>
      <rPr>
        <sz val="11"/>
        <rFont val="宋体"/>
        <charset val="134"/>
      </rPr>
      <t>，优秀的公司，公司产品畅销；
比率大于</t>
    </r>
    <r>
      <rPr>
        <sz val="11"/>
        <rFont val="Arial"/>
        <charset val="134"/>
      </rPr>
      <t>10%</t>
    </r>
    <r>
      <rPr>
        <sz val="11"/>
        <rFont val="宋体"/>
        <charset val="134"/>
      </rPr>
      <t>，公司的产品比较难销售；
比率大于</t>
    </r>
    <r>
      <rPr>
        <sz val="11"/>
        <rFont val="Arial"/>
        <charset val="134"/>
      </rPr>
      <t>20%</t>
    </r>
    <r>
      <rPr>
        <sz val="11"/>
        <rFont val="宋体"/>
        <charset val="134"/>
      </rPr>
      <t>，公司的产品很难销售。</t>
    </r>
  </si>
  <si>
    <r>
      <rPr>
        <b/>
        <sz val="11"/>
        <color indexed="8"/>
        <rFont val="微软雅黑"/>
        <charset val="134"/>
      </rPr>
      <t>第</t>
    </r>
    <r>
      <rPr>
        <b/>
        <sz val="11"/>
        <color indexed="8"/>
        <rFont val="Arial"/>
        <charset val="134"/>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</si>
  <si>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</si>
  <si>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</si>
  <si>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</si>
  <si>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rFont val="Arial"/>
        <charset val="134"/>
      </rPr>
      <t>“</t>
    </r>
    <r>
      <rPr>
        <sz val="11"/>
        <rFont val="微软雅黑"/>
        <charset val="134"/>
      </rPr>
      <t>在建工程</t>
    </r>
    <r>
      <rPr>
        <sz val="11"/>
        <rFont val="Arial"/>
        <charset val="134"/>
      </rPr>
      <t>”</t>
    </r>
    <r>
      <rPr>
        <sz val="11"/>
        <rFont val="微软雅黑"/>
        <charset val="134"/>
      </rPr>
      <t>正常情况下后期会转为</t>
    </r>
    <r>
      <rPr>
        <sz val="11"/>
        <rFont val="Arial"/>
        <charset val="134"/>
      </rPr>
      <t>“</t>
    </r>
    <r>
      <rPr>
        <sz val="11"/>
        <rFont val="微软雅黑"/>
        <charset val="134"/>
      </rPr>
      <t>固定资产</t>
    </r>
    <r>
      <rPr>
        <sz val="11"/>
        <rFont val="Arial"/>
        <charset val="134"/>
      </rPr>
      <t>”，此行数据取数包括了工程物资</t>
    </r>
  </si>
  <si>
    <r>
      <rPr>
        <sz val="11"/>
        <color indexed="8"/>
        <rFont val="微软雅黑"/>
        <charset val="134"/>
      </rPr>
      <t>工程物资</t>
    </r>
    <r>
      <rPr>
        <sz val="11"/>
        <color indexed="8"/>
        <rFont val="Arial"/>
        <charset val="134"/>
      </rPr>
      <t>*</t>
    </r>
  </si>
  <si>
    <r>
      <rPr>
        <sz val="11"/>
        <rFont val="Arial"/>
        <charset val="134"/>
      </rPr>
      <t>“</t>
    </r>
    <r>
      <rPr>
        <sz val="11"/>
        <rFont val="微软雅黑"/>
        <charset val="134"/>
      </rPr>
      <t>工程物资</t>
    </r>
    <r>
      <rPr>
        <sz val="11"/>
        <rFont val="Arial"/>
        <charset val="134"/>
      </rPr>
      <t>”</t>
    </r>
    <r>
      <rPr>
        <sz val="11"/>
        <rFont val="微软雅黑"/>
        <charset val="134"/>
      </rPr>
      <t>正常情况下后期转为</t>
    </r>
    <r>
      <rPr>
        <sz val="11"/>
        <rFont val="Arial"/>
        <charset val="134"/>
      </rPr>
      <t>“</t>
    </r>
    <r>
      <rPr>
        <sz val="11"/>
        <rFont val="微软雅黑"/>
        <charset val="134"/>
      </rPr>
      <t>在建工程</t>
    </r>
    <r>
      <rPr>
        <sz val="11"/>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</si>
  <si>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</si>
  <si>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固定资产工程占总资产的比率</t>
  </si>
  <si>
    <r>
      <rPr>
        <sz val="11"/>
        <rFont val="微软雅黑"/>
        <charset val="134"/>
      </rPr>
      <t>比率大于</t>
    </r>
    <r>
      <rPr>
        <sz val="11"/>
        <rFont val="Arial"/>
        <charset val="134"/>
      </rPr>
      <t>40%</t>
    </r>
    <r>
      <rPr>
        <sz val="11"/>
        <rFont val="微软雅黑"/>
        <charset val="134"/>
      </rPr>
      <t>，重资产型公司。维持竞争力的成本比较高，风险相对较大。
比率小于</t>
    </r>
    <r>
      <rPr>
        <sz val="11"/>
        <rFont val="Arial"/>
        <charset val="134"/>
      </rPr>
      <t>40%</t>
    </r>
    <r>
      <rPr>
        <sz val="11"/>
        <rFont val="微软雅黑"/>
        <charset val="134"/>
      </rPr>
      <t>，轻资产型公司。保持持续的竞争力成本相对要低一些。</t>
    </r>
  </si>
  <si>
    <r>
      <rPr>
        <b/>
        <sz val="11"/>
        <color indexed="8"/>
        <rFont val="微软雅黑"/>
        <charset val="134"/>
      </rPr>
      <t>第</t>
    </r>
    <r>
      <rPr>
        <b/>
        <sz val="11"/>
        <color indexed="8"/>
        <rFont val="Arial"/>
        <charset val="134"/>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</si>
  <si>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</si>
  <si>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</si>
  <si>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</si>
  <si>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其他债权投资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</si>
  <si>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</si>
  <si>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</si>
  <si>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</si>
  <si>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</si>
  <si>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</si>
  <si>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</si>
  <si>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</si>
  <si>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投资类资产占总资产的比率</t>
  </si>
  <si>
    <r>
      <rPr>
        <sz val="11"/>
        <rFont val="微软雅黑"/>
        <charset val="134"/>
      </rPr>
      <t>比值小于</t>
    </r>
    <r>
      <rPr>
        <sz val="11"/>
        <rFont val="Arial"/>
        <charset val="134"/>
      </rPr>
      <t>10%</t>
    </r>
    <r>
      <rPr>
        <sz val="11"/>
        <rFont val="微软雅黑"/>
        <charset val="134"/>
      </rPr>
      <t>，专注于主业，属于优秀的公司；
比值大于</t>
    </r>
    <r>
      <rPr>
        <sz val="11"/>
        <rFont val="Arial"/>
        <charset val="134"/>
      </rPr>
      <t>10%</t>
    </r>
    <r>
      <rPr>
        <sz val="11"/>
        <rFont val="微软雅黑"/>
        <charset val="134"/>
      </rPr>
      <t>，不够专注于主业。</t>
    </r>
  </si>
  <si>
    <r>
      <rPr>
        <b/>
        <sz val="11"/>
        <color indexed="8"/>
        <rFont val="微软雅黑"/>
        <charset val="134"/>
      </rPr>
      <t>第</t>
    </r>
    <r>
      <rPr>
        <b/>
        <sz val="11"/>
        <color indexed="8"/>
        <rFont val="Arial"/>
        <charset val="134"/>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</si>
  <si>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</si>
  <si>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charset val="134"/>
      </rPr>
      <t>*</t>
    </r>
  </si>
  <si>
    <t>存货占总资产的比率</t>
  </si>
  <si>
    <r>
      <rPr>
        <sz val="11"/>
        <rFont val="宋体"/>
        <charset val="134"/>
      </rPr>
      <t>应付预收</t>
    </r>
    <r>
      <rPr>
        <sz val="11"/>
        <rFont val="Arial"/>
        <charset val="134"/>
      </rPr>
      <t>-</t>
    </r>
    <r>
      <rPr>
        <sz val="11"/>
        <rFont val="宋体"/>
        <charset val="134"/>
      </rPr>
      <t>应收预付</t>
    </r>
    <r>
      <rPr>
        <sz val="11"/>
        <rFont val="Arial"/>
        <charset val="134"/>
      </rPr>
      <t>&gt;0</t>
    </r>
    <r>
      <rPr>
        <sz val="11"/>
        <rFont val="宋体"/>
        <charset val="134"/>
      </rPr>
      <t>且应收账款</t>
    </r>
    <r>
      <rPr>
        <sz val="11"/>
        <rFont val="Arial"/>
        <charset val="134"/>
      </rPr>
      <t>/</t>
    </r>
    <r>
      <rPr>
        <sz val="11"/>
        <rFont val="宋体"/>
        <charset val="134"/>
      </rPr>
      <t>资产总计</t>
    </r>
    <r>
      <rPr>
        <sz val="11"/>
        <rFont val="Arial"/>
        <charset val="134"/>
      </rPr>
      <t>&lt;1%</t>
    </r>
    <r>
      <rPr>
        <sz val="11"/>
        <rFont val="宋体"/>
        <charset val="134"/>
      </rPr>
      <t>，存货基本没有爆雷的风险；
应收账款</t>
    </r>
    <r>
      <rPr>
        <sz val="11"/>
        <rFont val="Arial"/>
        <charset val="134"/>
      </rPr>
      <t>/</t>
    </r>
    <r>
      <rPr>
        <sz val="11"/>
        <rFont val="宋体"/>
        <charset val="134"/>
      </rPr>
      <t>资产总计</t>
    </r>
    <r>
      <rPr>
        <sz val="11"/>
        <rFont val="Arial"/>
        <charset val="134"/>
      </rPr>
      <t>&gt;5%</t>
    </r>
    <r>
      <rPr>
        <sz val="11"/>
        <rFont val="宋体"/>
        <charset val="134"/>
      </rPr>
      <t>且存货</t>
    </r>
    <r>
      <rPr>
        <sz val="11"/>
        <rFont val="Arial"/>
        <charset val="134"/>
      </rPr>
      <t>/</t>
    </r>
    <r>
      <rPr>
        <sz val="11"/>
        <rFont val="宋体"/>
        <charset val="134"/>
      </rPr>
      <t>资产总计</t>
    </r>
    <r>
      <rPr>
        <sz val="11"/>
        <rFont val="Arial"/>
        <charset val="134"/>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</si>
  <si>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</si>
  <si>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charset val="134"/>
      </rPr>
      <t>*</t>
    </r>
  </si>
  <si>
    <t>商誉占总资产的比率</t>
  </si>
  <si>
    <r>
      <rPr>
        <sz val="11"/>
        <rFont val="宋体"/>
        <charset val="134"/>
      </rPr>
      <t>大于</t>
    </r>
    <r>
      <rPr>
        <sz val="11"/>
        <rFont val="Arial"/>
        <charset val="134"/>
      </rPr>
      <t>10%</t>
    </r>
    <r>
      <rPr>
        <sz val="11"/>
        <rFont val="宋体"/>
        <charset val="134"/>
      </rPr>
      <t>，商誉有爆雷的风险；
小于</t>
    </r>
    <r>
      <rPr>
        <sz val="11"/>
        <rFont val="Arial"/>
        <charset val="134"/>
      </rPr>
      <t>10%</t>
    </r>
    <r>
      <rPr>
        <sz val="11"/>
        <rFont val="宋体"/>
        <charset val="134"/>
      </rPr>
      <t>，商誉没有爆雷的风险。</t>
    </r>
  </si>
  <si>
    <r>
      <rPr>
        <b/>
        <sz val="11"/>
        <color indexed="30"/>
        <rFont val="微软雅黑"/>
        <charset val="134"/>
      </rPr>
      <t>（以下主要来源</t>
    </r>
    <r>
      <rPr>
        <b/>
        <sz val="11"/>
        <color indexed="30"/>
        <rFont val="Arial"/>
        <charset val="134"/>
      </rPr>
      <t>“</t>
    </r>
    <r>
      <rPr>
        <b/>
        <sz val="11"/>
        <color indexed="30"/>
        <rFont val="微软雅黑"/>
        <charset val="134"/>
      </rPr>
      <t>合并利润表</t>
    </r>
    <r>
      <rPr>
        <b/>
        <sz val="11"/>
        <color indexed="30"/>
        <rFont val="Arial"/>
        <charset val="134"/>
      </rPr>
      <t>”</t>
    </r>
    <r>
      <rPr>
        <b/>
        <sz val="11"/>
        <color indexed="30"/>
        <rFont val="微软雅黑"/>
        <charset val="134"/>
      </rPr>
      <t>与</t>
    </r>
    <r>
      <rPr>
        <b/>
        <sz val="11"/>
        <color indexed="30"/>
        <rFont val="Arial"/>
        <charset val="134"/>
      </rPr>
      <t>“</t>
    </r>
    <r>
      <rPr>
        <b/>
        <sz val="11"/>
        <color indexed="30"/>
        <rFont val="微软雅黑"/>
        <charset val="134"/>
      </rPr>
      <t>合并现金流量表</t>
    </r>
    <r>
      <rPr>
        <b/>
        <sz val="11"/>
        <color indexed="30"/>
        <rFont val="Arial"/>
        <charset val="134"/>
      </rPr>
      <t>”</t>
    </r>
    <r>
      <rPr>
        <b/>
        <sz val="11"/>
        <color indexed="30"/>
        <rFont val="微软雅黑"/>
        <charset val="134"/>
      </rPr>
      <t>内容）</t>
    </r>
  </si>
  <si>
    <r>
      <rPr>
        <b/>
        <sz val="11"/>
        <color indexed="8"/>
        <rFont val="微软雅黑"/>
        <charset val="134"/>
      </rPr>
      <t>第</t>
    </r>
    <r>
      <rPr>
        <b/>
        <sz val="11"/>
        <color indexed="8"/>
        <rFont val="Arial"/>
        <charset val="134"/>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</si>
  <si>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</si>
  <si>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charset val="134"/>
      </rPr>
      <t>*</t>
    </r>
    <r>
      <rPr>
        <sz val="11"/>
        <color indexed="8"/>
        <rFont val="微软雅黑"/>
        <charset val="134"/>
      </rPr>
      <t>营业收入</t>
    </r>
    <r>
      <rPr>
        <sz val="11"/>
        <color indexed="8"/>
        <rFont val="Arial"/>
        <charset val="134"/>
      </rPr>
      <t>*</t>
    </r>
  </si>
  <si>
    <t>一般来说营业收入金额大的公司实力也相对较强；</t>
  </si>
  <si>
    <t>营业收入增长率</t>
  </si>
  <si>
    <r>
      <rPr>
        <sz val="11"/>
        <rFont val="微软雅黑"/>
        <charset val="134"/>
      </rPr>
      <t>大于</t>
    </r>
    <r>
      <rPr>
        <sz val="11"/>
        <rFont val="Arial"/>
        <charset val="134"/>
      </rPr>
      <t>10%</t>
    </r>
    <r>
      <rPr>
        <sz val="11"/>
        <rFont val="微软雅黑"/>
        <charset val="134"/>
      </rPr>
      <t>，说明公司处于成长较快，前景较好。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</si>
  <si>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r>
      <rPr>
        <b/>
        <sz val="11"/>
        <color indexed="8"/>
        <rFont val="微软雅黑"/>
        <charset val="134"/>
      </rPr>
      <t>第</t>
    </r>
    <r>
      <rPr>
        <b/>
        <sz val="11"/>
        <color indexed="8"/>
        <rFont val="Arial"/>
        <charset val="134"/>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</si>
  <si>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</si>
  <si>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charset val="134"/>
      </rPr>
      <t>*</t>
    </r>
    <r>
      <rPr>
        <sz val="11"/>
        <color indexed="8"/>
        <rFont val="微软雅黑"/>
        <charset val="134"/>
      </rPr>
      <t>营业成本</t>
    </r>
    <r>
      <rPr>
        <sz val="11"/>
        <color indexed="8"/>
        <rFont val="Arial"/>
        <charset val="134"/>
      </rPr>
      <t>*</t>
    </r>
  </si>
  <si>
    <t>毛利率</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</si>
  <si>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</si>
  <si>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毛利率波动幅度</t>
  </si>
  <si>
    <r>
      <rPr>
        <sz val="11"/>
        <rFont val="微软雅黑"/>
        <charset val="134"/>
      </rPr>
      <t>小于</t>
    </r>
    <r>
      <rPr>
        <sz val="11"/>
        <rFont val="Arial"/>
        <charset val="134"/>
      </rPr>
      <t>10%</t>
    </r>
    <r>
      <rPr>
        <sz val="11"/>
        <rFont val="宋体"/>
        <charset val="134"/>
      </rPr>
      <t>，优秀的公司；
大于</t>
    </r>
    <r>
      <rPr>
        <sz val="11"/>
        <rFont val="Arial"/>
        <charset val="134"/>
      </rPr>
      <t>20%</t>
    </r>
    <r>
      <rPr>
        <sz val="11"/>
        <rFont val="宋体"/>
        <charset val="134"/>
      </rPr>
      <t>，公司经营或财务造假的风险大。</t>
    </r>
  </si>
  <si>
    <r>
      <rPr>
        <b/>
        <sz val="11"/>
        <color indexed="8"/>
        <rFont val="微软雅黑"/>
        <charset val="134"/>
      </rPr>
      <t>第</t>
    </r>
    <r>
      <rPr>
        <b/>
        <sz val="11"/>
        <color indexed="8"/>
        <rFont val="Arial"/>
        <charset val="134"/>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</si>
  <si>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</si>
  <si>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charset val="134"/>
      </rPr>
      <t>*</t>
    </r>
  </si>
  <si>
    <r>
      <rPr>
        <sz val="11"/>
        <color indexed="8"/>
        <rFont val="微软雅黑"/>
        <charset val="134"/>
      </rPr>
      <t>管理费用</t>
    </r>
    <r>
      <rPr>
        <sz val="11"/>
        <color indexed="8"/>
        <rFont val="Arial"/>
        <charset val="134"/>
      </rPr>
      <t>*</t>
    </r>
  </si>
  <si>
    <r>
      <rPr>
        <sz val="11"/>
        <color indexed="8"/>
        <rFont val="微软雅黑"/>
        <charset val="134"/>
      </rPr>
      <t>研发费用</t>
    </r>
    <r>
      <rPr>
        <sz val="11"/>
        <color indexed="8"/>
        <rFont val="Arial"/>
        <charset val="134"/>
      </rPr>
      <t>*</t>
    </r>
  </si>
  <si>
    <r>
      <rPr>
        <sz val="11"/>
        <rFont val="Arial"/>
        <charset val="134"/>
      </rPr>
      <t>2018</t>
    </r>
    <r>
      <rPr>
        <sz val="11"/>
        <rFont val="微软雅黑"/>
        <charset val="134"/>
      </rPr>
      <t>年，新会计准则，研发费用从管理费用里单设科目。</t>
    </r>
  </si>
  <si>
    <r>
      <rPr>
        <sz val="11"/>
        <color indexed="8"/>
        <rFont val="微软雅黑"/>
        <charset val="134"/>
      </rPr>
      <t>财务费用</t>
    </r>
    <r>
      <rPr>
        <sz val="11"/>
        <color indexed="8"/>
        <rFont val="Arial"/>
        <charset val="134"/>
      </rPr>
      <t>*</t>
    </r>
  </si>
  <si>
    <r>
      <rPr>
        <sz val="11"/>
        <rFont val="微软雅黑"/>
        <charset val="134"/>
      </rPr>
      <t>当</t>
    </r>
    <r>
      <rPr>
        <sz val="11"/>
        <rFont val="Arial"/>
        <charset val="134"/>
      </rPr>
      <t>“</t>
    </r>
    <r>
      <rPr>
        <sz val="11"/>
        <rFont val="微软雅黑"/>
        <charset val="134"/>
      </rPr>
      <t>财务费用</t>
    </r>
    <r>
      <rPr>
        <sz val="11"/>
        <rFont val="Arial"/>
        <charset val="134"/>
      </rPr>
      <t>”</t>
    </r>
    <r>
      <rPr>
        <sz val="11"/>
        <rFont val="微软雅黑"/>
        <charset val="134"/>
      </rPr>
      <t>是负数的时候，就不把</t>
    </r>
    <r>
      <rPr>
        <sz val="11"/>
        <rFont val="Arial"/>
        <charset val="134"/>
      </rPr>
      <t>“</t>
    </r>
    <r>
      <rPr>
        <sz val="11"/>
        <rFont val="微软雅黑"/>
        <charset val="134"/>
      </rPr>
      <t>财务费用</t>
    </r>
    <r>
      <rPr>
        <sz val="11"/>
        <rFont val="Arial"/>
        <charset val="134"/>
      </rPr>
      <t>”</t>
    </r>
    <r>
      <rPr>
        <sz val="11"/>
        <rFont val="微软雅黑"/>
        <charset val="134"/>
      </rPr>
      <t>计算在内。</t>
    </r>
  </si>
  <si>
    <t>四费合计</t>
  </si>
  <si>
    <r>
      <rPr>
        <sz val="11"/>
        <rFont val="微软雅黑"/>
        <charset val="134"/>
      </rPr>
      <t>如果</t>
    </r>
    <r>
      <rPr>
        <sz val="11"/>
        <rFont val="Arial"/>
        <charset val="134"/>
      </rPr>
      <t>“</t>
    </r>
    <r>
      <rPr>
        <sz val="11"/>
        <rFont val="微软雅黑"/>
        <charset val="134"/>
      </rPr>
      <t>财务费用</t>
    </r>
    <r>
      <rPr>
        <sz val="11"/>
        <rFont val="Arial"/>
        <charset val="134"/>
      </rPr>
      <t>”</t>
    </r>
    <r>
      <rPr>
        <sz val="11"/>
        <rFont val="微软雅黑"/>
        <charset val="134"/>
      </rPr>
      <t>是正数，就把</t>
    </r>
    <r>
      <rPr>
        <sz val="11"/>
        <rFont val="Arial"/>
        <charset val="134"/>
      </rPr>
      <t>“</t>
    </r>
    <r>
      <rPr>
        <sz val="11"/>
        <rFont val="微软雅黑"/>
        <charset val="134"/>
      </rPr>
      <t>财务费用</t>
    </r>
    <r>
      <rPr>
        <sz val="11"/>
        <rFont val="Arial"/>
        <charset val="134"/>
      </rPr>
      <t>”</t>
    </r>
    <r>
      <rPr>
        <sz val="11"/>
        <rFont val="微软雅黑"/>
        <charset val="134"/>
      </rPr>
      <t>计算在内。
如果</t>
    </r>
    <r>
      <rPr>
        <sz val="11"/>
        <rFont val="Arial"/>
        <charset val="134"/>
      </rPr>
      <t>“</t>
    </r>
    <r>
      <rPr>
        <sz val="11"/>
        <rFont val="微软雅黑"/>
        <charset val="134"/>
      </rPr>
      <t>财务费用</t>
    </r>
    <r>
      <rPr>
        <sz val="11"/>
        <rFont val="Arial"/>
        <charset val="134"/>
      </rPr>
      <t>”</t>
    </r>
    <r>
      <rPr>
        <sz val="11"/>
        <rFont val="微软雅黑"/>
        <charset val="134"/>
      </rPr>
      <t>是负数，就不把</t>
    </r>
    <r>
      <rPr>
        <sz val="11"/>
        <rFont val="Arial"/>
        <charset val="134"/>
      </rPr>
      <t>“</t>
    </r>
    <r>
      <rPr>
        <sz val="11"/>
        <rFont val="微软雅黑"/>
        <charset val="134"/>
      </rPr>
      <t>财务费用</t>
    </r>
    <r>
      <rPr>
        <sz val="11"/>
        <rFont val="Arial"/>
        <charset val="134"/>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</si>
  <si>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</si>
  <si>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研发费用</t>
    </r>
    <r>
      <rPr>
        <sz val="11"/>
        <rFont val="Arial"/>
        <charset val="134"/>
      </rPr>
      <t>+</t>
    </r>
    <r>
      <rPr>
        <sz val="11"/>
        <rFont val="宋体"/>
        <charset val="134"/>
      </rPr>
      <t>财务费用</t>
    </r>
    <r>
      <rPr>
        <sz val="11"/>
        <rFont val="Arial"/>
        <charset val="134"/>
      </rPr>
      <t>)/</t>
    </r>
    <r>
      <rPr>
        <sz val="11"/>
        <rFont val="宋体"/>
        <charset val="134"/>
      </rPr>
      <t>营业收入</t>
    </r>
  </si>
  <si>
    <t>期间费用率占毛利率的比例</t>
  </si>
  <si>
    <r>
      <rPr>
        <sz val="11"/>
        <rFont val="微软雅黑"/>
        <charset val="134"/>
      </rPr>
      <t>小于</t>
    </r>
    <r>
      <rPr>
        <sz val="11"/>
        <rFont val="Arial"/>
        <charset val="134"/>
      </rPr>
      <t>40%</t>
    </r>
    <r>
      <rPr>
        <sz val="11"/>
        <rFont val="微软雅黑"/>
        <charset val="134"/>
      </rPr>
      <t>，成本控制能力好，属于优秀的企业；
大于</t>
    </r>
    <r>
      <rPr>
        <sz val="11"/>
        <rFont val="Arial"/>
        <charset val="134"/>
      </rPr>
      <t>40%</t>
    </r>
    <r>
      <rPr>
        <sz val="11"/>
        <rFont val="微软雅黑"/>
        <charset val="134"/>
      </rPr>
      <t>，成本控制能力差</t>
    </r>
  </si>
  <si>
    <r>
      <rPr>
        <b/>
        <sz val="11"/>
        <color indexed="8"/>
        <rFont val="微软雅黑"/>
        <charset val="134"/>
      </rPr>
      <t>第</t>
    </r>
    <r>
      <rPr>
        <b/>
        <sz val="11"/>
        <color indexed="8"/>
        <rFont val="Arial"/>
        <charset val="134"/>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</si>
  <si>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</si>
  <si>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</si>
  <si>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charset val="134"/>
      </rPr>
      <t>15%</t>
    </r>
    <r>
      <rPr>
        <sz val="11"/>
        <rFont val="微软雅黑"/>
        <charset val="134"/>
      </rPr>
      <t>的公司，其产品比较容易销售，销售风险相对较小；
大于</t>
    </r>
    <r>
      <rPr>
        <sz val="11"/>
        <rFont val="Arial"/>
        <charset val="134"/>
      </rPr>
      <t>30%</t>
    </r>
    <r>
      <rPr>
        <sz val="11"/>
        <rFont val="微软雅黑"/>
        <charset val="134"/>
      </rPr>
      <t>的公司，其产品销售难度大，销售风险也大。</t>
    </r>
  </si>
  <si>
    <r>
      <rPr>
        <b/>
        <sz val="11"/>
        <color indexed="8"/>
        <rFont val="微软雅黑"/>
        <charset val="134"/>
      </rPr>
      <t>第</t>
    </r>
    <r>
      <rPr>
        <b/>
        <sz val="11"/>
        <color indexed="8"/>
        <rFont val="Arial"/>
        <charset val="134"/>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</si>
  <si>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</si>
  <si>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charset val="134"/>
      </rPr>
      <t>*</t>
    </r>
  </si>
  <si>
    <r>
      <rPr>
        <sz val="11"/>
        <color indexed="8"/>
        <rFont val="宋体"/>
        <charset val="134"/>
      </rPr>
      <t>销售费用</t>
    </r>
    <r>
      <rPr>
        <sz val="11"/>
        <color indexed="8"/>
        <rFont val="Arial"/>
        <charset val="134"/>
      </rPr>
      <t>+</t>
    </r>
    <r>
      <rPr>
        <sz val="11"/>
        <color indexed="8"/>
        <rFont val="宋体"/>
        <charset val="134"/>
      </rPr>
      <t>管理费用</t>
    </r>
    <r>
      <rPr>
        <sz val="11"/>
        <color indexed="8"/>
        <rFont val="Arial"/>
        <charset val="134"/>
      </rPr>
      <t>+</t>
    </r>
    <r>
      <rPr>
        <sz val="11"/>
        <color indexed="8"/>
        <rFont val="宋体"/>
        <charset val="134"/>
      </rPr>
      <t>研发费用</t>
    </r>
    <r>
      <rPr>
        <sz val="11"/>
        <color indexed="8"/>
        <rFont val="Arial"/>
        <charset val="134"/>
      </rPr>
      <t>+</t>
    </r>
    <r>
      <rPr>
        <sz val="11"/>
        <color indexed="8"/>
        <rFont val="宋体"/>
        <charset val="134"/>
      </rPr>
      <t>财务费用</t>
    </r>
  </si>
  <si>
    <t>主营利润</t>
  </si>
  <si>
    <r>
      <rPr>
        <sz val="11"/>
        <rFont val="宋体"/>
        <charset val="134"/>
      </rPr>
      <t>主营利润</t>
    </r>
    <r>
      <rPr>
        <sz val="11"/>
        <rFont val="Arial"/>
        <charset val="134"/>
      </rPr>
      <t>=</t>
    </r>
    <r>
      <rPr>
        <sz val="11"/>
        <rFont val="宋体"/>
        <charset val="134"/>
      </rPr>
      <t>营业收入</t>
    </r>
    <r>
      <rPr>
        <sz val="11"/>
        <rFont val="Arial"/>
        <charset val="134"/>
      </rPr>
      <t>-</t>
    </r>
    <r>
      <rPr>
        <sz val="11"/>
        <rFont val="宋体"/>
        <charset val="134"/>
      </rPr>
      <t>营业成本</t>
    </r>
    <r>
      <rPr>
        <sz val="11"/>
        <rFont val="Arial"/>
        <charset val="134"/>
      </rPr>
      <t>-</t>
    </r>
    <r>
      <rPr>
        <sz val="11"/>
        <rFont val="宋体"/>
        <charset val="134"/>
      </rPr>
      <t>税金及附加</t>
    </r>
    <r>
      <rPr>
        <sz val="11"/>
        <rFont val="Arial"/>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财务费用</t>
    </r>
    <r>
      <rPr>
        <sz val="11"/>
        <rFont val="Arial"/>
        <charset val="134"/>
      </rPr>
      <t>-</t>
    </r>
    <r>
      <rPr>
        <sz val="11"/>
        <rFont val="宋体"/>
        <charset val="134"/>
      </rPr>
      <t>研发费用</t>
    </r>
  </si>
  <si>
    <t>主营利润率</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</si>
  <si>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</si>
  <si>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</si>
  <si>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</si>
  <si>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</si>
  <si>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r>
      <rPr>
        <b/>
        <sz val="11"/>
        <color indexed="8"/>
        <rFont val="微软雅黑"/>
        <charset val="134"/>
      </rPr>
      <t>第</t>
    </r>
    <r>
      <rPr>
        <b/>
        <sz val="11"/>
        <color indexed="8"/>
        <rFont val="Arial"/>
        <charset val="134"/>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</si>
  <si>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</si>
  <si>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charset val="134"/>
      </rPr>
      <t>*</t>
    </r>
  </si>
  <si>
    <t>净利润*</t>
  </si>
  <si>
    <t>净利润现金比率</t>
  </si>
  <si>
    <t>过去5年的平均净利润现金比率小于100%的公司，淘汰掉。</t>
  </si>
  <si>
    <r>
      <rPr>
        <b/>
        <sz val="11"/>
        <color indexed="8"/>
        <rFont val="微软雅黑"/>
        <charset val="134"/>
      </rPr>
      <t>第</t>
    </r>
    <r>
      <rPr>
        <b/>
        <sz val="11"/>
        <color indexed="8"/>
        <rFont val="Arial"/>
        <charset val="134"/>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</si>
  <si>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</si>
  <si>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</si>
  <si>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</si>
  <si>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r>
      <rPr>
        <b/>
        <sz val="11"/>
        <color indexed="8"/>
        <rFont val="微软雅黑"/>
        <charset val="134"/>
      </rPr>
      <t>净资产收益率（</t>
    </r>
    <r>
      <rPr>
        <b/>
        <sz val="11"/>
        <color indexed="8"/>
        <rFont val="Arial"/>
        <charset val="134"/>
      </rPr>
      <t>ROE</t>
    </r>
    <r>
      <rPr>
        <b/>
        <sz val="11"/>
        <color indexed="8"/>
        <rFont val="宋体"/>
        <charset val="134"/>
      </rPr>
      <t>）</t>
    </r>
  </si>
  <si>
    <r>
      <rPr>
        <sz val="11"/>
        <color indexed="8"/>
        <rFont val="宋体"/>
        <charset val="134"/>
      </rPr>
      <t>持续大于</t>
    </r>
    <r>
      <rPr>
        <sz val="11"/>
        <color indexed="8"/>
        <rFont val="Arial"/>
        <charset val="134"/>
      </rPr>
      <t>20%</t>
    </r>
    <r>
      <rPr>
        <sz val="11"/>
        <color indexed="8"/>
        <rFont val="宋体"/>
        <charset val="134"/>
      </rPr>
      <t>，最优秀的公司；
持续大于</t>
    </r>
    <r>
      <rPr>
        <sz val="11"/>
        <color indexed="8"/>
        <rFont val="Arial"/>
        <charset val="134"/>
      </rPr>
      <t>15%</t>
    </r>
    <r>
      <rPr>
        <sz val="11"/>
        <color indexed="8"/>
        <rFont val="宋体"/>
        <charset val="134"/>
      </rPr>
      <t>，优秀的公司；
小于</t>
    </r>
    <r>
      <rPr>
        <sz val="11"/>
        <color indexed="8"/>
        <rFont val="Arial"/>
        <charset val="134"/>
      </rPr>
      <t>15%</t>
    </r>
    <r>
      <rPr>
        <sz val="11"/>
        <color indexed="8"/>
        <rFont val="宋体"/>
        <charset val="134"/>
      </rPr>
      <t>，淘汰。</t>
    </r>
  </si>
  <si>
    <t>归属于母公司所有者的净利润增长率</t>
  </si>
  <si>
    <r>
      <rPr>
        <sz val="11"/>
        <color indexed="8"/>
        <rFont val="宋体"/>
        <charset val="134"/>
      </rPr>
      <t>大于</t>
    </r>
    <r>
      <rPr>
        <sz val="11"/>
        <color indexed="8"/>
        <rFont val="Arial"/>
        <charset val="134"/>
      </rPr>
      <t>10%</t>
    </r>
    <r>
      <rPr>
        <sz val="11"/>
        <color indexed="8"/>
        <rFont val="宋体"/>
        <charset val="134"/>
      </rPr>
      <t>，说明公司在以较快的速度成长；
小于</t>
    </r>
    <r>
      <rPr>
        <sz val="11"/>
        <color indexed="8"/>
        <rFont val="Arial"/>
        <charset val="134"/>
      </rPr>
      <t>0</t>
    </r>
    <r>
      <rPr>
        <sz val="11"/>
        <color indexed="8"/>
        <rFont val="宋体"/>
        <charset val="134"/>
      </rPr>
      <t>，很可能意味公司已经处于衰落之中。</t>
    </r>
  </si>
  <si>
    <r>
      <rPr>
        <b/>
        <sz val="11"/>
        <color indexed="8"/>
        <rFont val="微软雅黑"/>
        <charset val="134"/>
      </rPr>
      <t>第</t>
    </r>
    <r>
      <rPr>
        <b/>
        <sz val="11"/>
        <color indexed="8"/>
        <rFont val="Arial"/>
        <charset val="134"/>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</si>
  <si>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</si>
  <si>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</si>
  <si>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</si>
  <si>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</si>
  <si>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charset val="134"/>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</si>
  <si>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</si>
  <si>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r>
      <rPr>
        <sz val="11"/>
        <color indexed="8"/>
        <rFont val="微软雅黑"/>
        <charset val="134"/>
      </rPr>
      <t>分配股利、利润或偿付利息支付的现金</t>
    </r>
    <r>
      <rPr>
        <sz val="11"/>
        <color indexed="8"/>
        <rFont val="Arial"/>
        <charset val="134"/>
      </rPr>
      <t>*</t>
    </r>
  </si>
  <si>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</si>
  <si>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</si>
  <si>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</si>
  <si>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</si>
  <si>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注意：数据不需要自行编辑，图表会自动生成，这里只做分析即可</t>
  </si>
  <si>
    <t>分   析   说  明</t>
  </si>
  <si>
    <t>数据主要来源：“合并财务报表”</t>
  </si>
  <si>
    <t>第 3步</t>
  </si>
  <si>
    <t>看总资产，判断公司实力及扩张能力。</t>
  </si>
  <si>
    <r>
      <rPr>
        <b/>
        <sz val="11"/>
        <rFont val="微软雅黑"/>
        <charset val="134"/>
      </rPr>
      <t>资产合计</t>
    </r>
    <r>
      <rPr>
        <b/>
        <sz val="11"/>
        <rFont val="Arial"/>
        <charset val="134"/>
      </rPr>
      <t>*</t>
    </r>
  </si>
  <si>
    <t>看总资产规模在同行业中的排名，一般情况下，一家公司的总资产规模在一定程度上能反映这家公司在行业中的地位。总资产规模排名第一的公司，一般就是行业中的老大。</t>
  </si>
  <si>
    <t>大于10%，公司处在扩张之中，成长性较好；
小于0，公司很可能处于收缩或者衰退之中</t>
  </si>
  <si>
    <t>分析：</t>
  </si>
  <si>
    <t>第 4步</t>
  </si>
  <si>
    <t>看资产负债率，了解公司的偿债风险。</t>
  </si>
  <si>
    <r>
      <rPr>
        <b/>
        <sz val="11"/>
        <rFont val="微软雅黑"/>
        <charset val="134"/>
      </rPr>
      <t>负债合计</t>
    </r>
    <r>
      <rPr>
        <b/>
        <sz val="11"/>
        <rFont val="Arial"/>
        <charset val="134"/>
      </rPr>
      <t>*</t>
    </r>
  </si>
  <si>
    <t>大于70%，发生债务危机的可能性较大；
小于40%，基本没有偿债风险；
大于40%，小于60%，偿债风险较小，但在特殊情况下依然可能发生偿债危机。</t>
  </si>
  <si>
    <t>看有息负债和准货币资金，排除偿债风险。</t>
  </si>
  <si>
    <t>货币资金*</t>
  </si>
  <si>
    <t>交易性金融资产*</t>
  </si>
  <si>
    <r>
      <rPr>
        <b/>
        <sz val="11"/>
        <rFont val="微软雅黑"/>
        <charset val="134"/>
      </rPr>
      <t>准货币资金</t>
    </r>
    <r>
      <rPr>
        <b/>
        <sz val="11"/>
        <rFont val="Arial"/>
        <charset val="134"/>
      </rPr>
      <t>*</t>
    </r>
  </si>
  <si>
    <t>短期借款*</t>
  </si>
  <si>
    <t>一年内到期的非流动负债*</t>
  </si>
  <si>
    <t>长期借款*</t>
  </si>
  <si>
    <t>应付债券*</t>
  </si>
  <si>
    <t>长期应付款*</t>
  </si>
  <si>
    <t>大于0，无偿债压力；
准货币资金与短期借款、长期借款金额都很高，公司可能没有钱</t>
  </si>
  <si>
    <t>第5步</t>
  </si>
  <si>
    <t>看应付预收与应收预付的差额，了解公司的实力和成长性</t>
  </si>
  <si>
    <t>应付预收合计</t>
  </si>
  <si>
    <t>应收预付合计</t>
  </si>
  <si>
    <r>
      <rPr>
        <b/>
        <sz val="11"/>
        <rFont val="微软雅黑"/>
        <charset val="134"/>
      </rPr>
      <t>应付预收</t>
    </r>
    <r>
      <rPr>
        <b/>
        <sz val="11"/>
        <rFont val="Arial"/>
        <charset val="134"/>
      </rPr>
      <t>-</t>
    </r>
    <r>
      <rPr>
        <b/>
        <sz val="11"/>
        <rFont val="微软雅黑"/>
        <charset val="134"/>
      </rPr>
      <t>应收预付</t>
    </r>
  </si>
  <si>
    <t>大于0，公司的竞争力较强，具有“两头吃”的能力；
小于0，被其他公司无偿占用资金，公司竞争力相对较弱</t>
  </si>
  <si>
    <t>第 6 步</t>
  </si>
  <si>
    <t>看应收账款、合同资产，了解公司的产品竞争力</t>
  </si>
  <si>
    <t>应收账款+合同资产</t>
  </si>
  <si>
    <t>应收合资/总资产</t>
  </si>
  <si>
    <t>比率小于1%，最好的公司，公司产品很畅销；
比率小于3%，优秀的公司，公司产品畅销；
比率大于10%，公司的产品比较难销售；
比率大于20%，公司的产品很难销售。</t>
  </si>
  <si>
    <t>第7步</t>
  </si>
  <si>
    <t>看固定资产，了解公司维持竞争力的成本</t>
  </si>
  <si>
    <r>
      <rPr>
        <b/>
        <sz val="11"/>
        <rFont val="微软雅黑"/>
        <charset val="134"/>
      </rPr>
      <t>固定资产</t>
    </r>
    <r>
      <rPr>
        <b/>
        <sz val="11"/>
        <rFont val="Arial"/>
        <charset val="134"/>
      </rPr>
      <t>+</t>
    </r>
    <r>
      <rPr>
        <b/>
        <sz val="11"/>
        <rFont val="微软雅黑"/>
        <charset val="134"/>
      </rPr>
      <t>在建工程</t>
    </r>
    <r>
      <rPr>
        <b/>
        <sz val="11"/>
        <rFont val="Arial"/>
        <charset val="134"/>
      </rPr>
      <t>+</t>
    </r>
    <r>
      <rPr>
        <b/>
        <sz val="11"/>
        <rFont val="微软雅黑"/>
        <charset val="134"/>
      </rPr>
      <t>工程物资</t>
    </r>
  </si>
  <si>
    <t>第8步</t>
  </si>
  <si>
    <t>看投资类资产，判断公司的专注程度</t>
  </si>
  <si>
    <t>第9步</t>
  </si>
  <si>
    <t>看存货，了解公司未来业绩爆雷的风险。</t>
  </si>
  <si>
    <r>
      <rPr>
        <b/>
        <sz val="11"/>
        <rFont val="微软雅黑"/>
        <charset val="134"/>
      </rPr>
      <t>存货</t>
    </r>
    <r>
      <rPr>
        <b/>
        <sz val="11"/>
        <rFont val="Arial"/>
        <charset val="134"/>
      </rPr>
      <t>*</t>
    </r>
  </si>
  <si>
    <t>应付预收-应收预付&gt;0且应收账款/资产总计&lt;1%，存货基本没有爆雷的风险；
应收账款/资产总计&gt;5%且存货/资产总计&gt;15%，爆雷的风险比较大，淘汰。</t>
  </si>
  <si>
    <t>看商誉，了解公司未来业绩爆雷的风险。</t>
  </si>
  <si>
    <r>
      <rPr>
        <b/>
        <sz val="11"/>
        <rFont val="微软雅黑"/>
        <charset val="134"/>
      </rPr>
      <t>商誉</t>
    </r>
    <r>
      <rPr>
        <b/>
        <sz val="11"/>
        <rFont val="Arial"/>
        <charset val="134"/>
      </rPr>
      <t>*</t>
    </r>
  </si>
  <si>
    <t>大于10%，商誉有爆雷的风险；
小于10%，商誉没有爆雷的风险。</t>
  </si>
  <si>
    <t>第 10 步</t>
  </si>
  <si>
    <t>看营业收入，了解公司的行业地位及成长性。</t>
  </si>
  <si>
    <r>
      <rPr>
        <b/>
        <sz val="11"/>
        <rFont val="Arial"/>
        <charset val="134"/>
      </rPr>
      <t>*</t>
    </r>
    <r>
      <rPr>
        <b/>
        <sz val="11"/>
        <rFont val="微软雅黑"/>
        <charset val="134"/>
      </rPr>
      <t>营业收入</t>
    </r>
    <r>
      <rPr>
        <b/>
        <sz val="11"/>
        <rFont val="Arial"/>
        <charset val="134"/>
      </rPr>
      <t>*</t>
    </r>
  </si>
  <si>
    <r>
      <rPr>
        <sz val="11"/>
        <rFont val="微软雅黑"/>
        <charset val="134"/>
      </rPr>
      <t>大于</t>
    </r>
    <r>
      <rPr>
        <sz val="11"/>
        <rFont val="Arial"/>
        <charset val="134"/>
      </rPr>
      <t>10%</t>
    </r>
    <r>
      <rPr>
        <sz val="11"/>
        <rFont val="微软雅黑"/>
        <charset val="134"/>
      </rPr>
      <t>，说明公司成长较快，前景较好；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</si>
  <si>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t>第11步</t>
  </si>
  <si>
    <t>看毛利率，了解公司的产品竞争力及风险</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</si>
  <si>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</si>
  <si>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小于10%，优秀的公司；
大于20%，公司经营或财务造假的风险大。</t>
  </si>
  <si>
    <t>第12步</t>
  </si>
  <si>
    <t>看期间费用率，了解公司的成本管控能力</t>
  </si>
  <si>
    <t>期间费用率</t>
  </si>
  <si>
    <t>(销售费用+管理费用+研发费用+财务费用)/营业收入</t>
  </si>
  <si>
    <t>期间费用率/毛利率</t>
  </si>
  <si>
    <t>第 13 步</t>
  </si>
  <si>
    <t>看销售费用率，了解公司产品的销售难易度。</t>
  </si>
  <si>
    <r>
      <rPr>
        <b/>
        <sz val="11"/>
        <rFont val="微软雅黑"/>
        <charset val="134"/>
      </rPr>
      <t>销售费用</t>
    </r>
    <r>
      <rPr>
        <b/>
        <sz val="11"/>
        <rFont val="Arial"/>
        <charset val="134"/>
      </rPr>
      <t>*</t>
    </r>
  </si>
  <si>
    <r>
      <rPr>
        <sz val="11"/>
        <rFont val="微软雅黑"/>
        <charset val="134"/>
      </rPr>
      <t>小于</t>
    </r>
    <r>
      <rPr>
        <sz val="11"/>
        <rFont val="Arial"/>
        <charset val="134"/>
      </rPr>
      <t>15%</t>
    </r>
    <r>
      <rPr>
        <sz val="11"/>
        <rFont val="微软雅黑"/>
        <charset val="134"/>
      </rPr>
      <t>，公司的产品比较容易销售，销售风险相对较小；
大于</t>
    </r>
    <r>
      <rPr>
        <sz val="11"/>
        <rFont val="Arial"/>
        <charset val="134"/>
      </rPr>
      <t>30%</t>
    </r>
    <r>
      <rPr>
        <sz val="11"/>
        <rFont val="微软雅黑"/>
        <charset val="134"/>
      </rPr>
      <t>，公司的产品销售难度大，销售风险也大。</t>
    </r>
  </si>
  <si>
    <t>分析:</t>
  </si>
  <si>
    <t>第 14 步</t>
  </si>
  <si>
    <t>看主营利润，了解公司主业的盈利能力及利润质量。</t>
  </si>
  <si>
    <r>
      <rPr>
        <sz val="11"/>
        <rFont val="Arial"/>
        <charset val="134"/>
      </rPr>
      <t>*</t>
    </r>
    <r>
      <rPr>
        <sz val="11"/>
        <rFont val="微软雅黑"/>
        <charset val="134"/>
      </rPr>
      <t>营业收入</t>
    </r>
    <r>
      <rPr>
        <sz val="11"/>
        <rFont val="Arial"/>
        <charset val="134"/>
      </rPr>
      <t>*</t>
    </r>
  </si>
  <si>
    <t>销售费用+管理费用+研发费用+财务费用</t>
  </si>
  <si>
    <t>主营利润=营业收入-营业成本-税金及附加-销售费用-管理费用-财务费用-研发费用</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</si>
  <si>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</si>
  <si>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rFont val="Arial"/>
        <charset val="134"/>
      </rPr>
      <t>*</t>
    </r>
    <r>
      <rPr>
        <sz val="11"/>
        <rFont val="微软雅黑"/>
        <charset val="134"/>
      </rPr>
      <t>营业利润</t>
    </r>
    <r>
      <rPr>
        <sz val="11"/>
        <rFont val="Arial"/>
        <charset val="134"/>
      </rPr>
      <t>*</t>
    </r>
  </si>
  <si>
    <t>主营利润/营业利润</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</si>
  <si>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</si>
  <si>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t>第 15 步</t>
  </si>
  <si>
    <t>看净利润，了解公司的经营成果及含金量。净利润主要看净利润含金量。</t>
  </si>
  <si>
    <r>
      <rPr>
        <b/>
        <sz val="11"/>
        <rFont val="微软雅黑"/>
        <charset val="134"/>
      </rPr>
      <t>经营活动产生的现金流量净额</t>
    </r>
    <r>
      <rPr>
        <b/>
        <sz val="11"/>
        <rFont val="Arial"/>
        <charset val="134"/>
      </rPr>
      <t>*</t>
    </r>
  </si>
  <si>
    <t>净利润(元)</t>
  </si>
  <si>
    <r>
      <rPr>
        <sz val="11"/>
        <rFont val="宋体"/>
        <charset val="134"/>
      </rPr>
      <t>过去</t>
    </r>
    <r>
      <rPr>
        <sz val="11"/>
        <rFont val="Arial"/>
        <charset val="134"/>
      </rPr>
      <t>5</t>
    </r>
    <r>
      <rPr>
        <sz val="11"/>
        <rFont val="宋体"/>
        <charset val="134"/>
      </rPr>
      <t>年的平均净利润现金比率小于</t>
    </r>
    <r>
      <rPr>
        <sz val="11"/>
        <rFont val="Arial"/>
        <charset val="134"/>
      </rPr>
      <t>100%</t>
    </r>
    <r>
      <rPr>
        <sz val="11"/>
        <rFont val="宋体"/>
        <charset val="134"/>
      </rPr>
      <t>的公司，淘汰掉。</t>
    </r>
  </si>
  <si>
    <t>第 16 步</t>
  </si>
  <si>
    <t>看归母净利润，了解公司的整体盈利能力及持续性。</t>
  </si>
  <si>
    <r>
      <rPr>
        <b/>
        <sz val="11"/>
        <rFont val="微软雅黑"/>
        <charset val="134"/>
      </rPr>
      <t>归属于母公司所有者的净利润</t>
    </r>
    <r>
      <rPr>
        <b/>
        <sz val="11"/>
        <rFont val="Arial"/>
        <charset val="134"/>
      </rPr>
      <t>*</t>
    </r>
  </si>
  <si>
    <r>
      <rPr>
        <b/>
        <sz val="11"/>
        <rFont val="微软雅黑"/>
        <charset val="134"/>
      </rPr>
      <t>归属于母公司所有者权益合计</t>
    </r>
    <r>
      <rPr>
        <b/>
        <sz val="11"/>
        <rFont val="Arial"/>
        <charset val="134"/>
      </rPr>
      <t>*</t>
    </r>
  </si>
  <si>
    <r>
      <rPr>
        <b/>
        <sz val="11"/>
        <rFont val="微软雅黑"/>
        <charset val="134"/>
      </rPr>
      <t>净资产收益率（</t>
    </r>
    <r>
      <rPr>
        <b/>
        <sz val="11"/>
        <rFont val="Arial"/>
        <charset val="134"/>
      </rPr>
      <t>ROE</t>
    </r>
    <r>
      <rPr>
        <b/>
        <sz val="11"/>
        <rFont val="宋体"/>
        <charset val="134"/>
      </rPr>
      <t>）</t>
    </r>
  </si>
  <si>
    <t>持续大于20%，最优秀的公司；
持续大于15%，优秀的公司；
小于15%，淘汰。</t>
  </si>
  <si>
    <t>大于10%，说明公司在以较快的速度成长；
小于0，很可能意味公司已经处于衰落之中。</t>
  </si>
  <si>
    <t>第 17步</t>
  </si>
  <si>
    <t>看购建固定资产、无形资产和其他长期资产支付的现金，了解公司的增长潜力。</t>
  </si>
  <si>
    <r>
      <rPr>
        <b/>
        <sz val="11"/>
        <rFont val="微软雅黑"/>
        <charset val="134"/>
      </rPr>
      <t>购建固定资产、无形资产和其他长期资产支付的现金</t>
    </r>
    <r>
      <rPr>
        <b/>
        <sz val="11"/>
        <rFont val="Arial"/>
        <charset val="134"/>
      </rPr>
      <t>*</t>
    </r>
  </si>
  <si>
    <t>第 18 步</t>
  </si>
  <si>
    <t>看分配股利、利润或偿付利息支付的现金，了解公司的现金分红情况。</t>
  </si>
  <si>
    <r>
      <rPr>
        <b/>
        <sz val="11"/>
        <rFont val="微软雅黑"/>
        <charset val="134"/>
      </rPr>
      <t>分配股利</t>
    </r>
    <r>
      <rPr>
        <b/>
        <sz val="11"/>
        <rFont val="Arial"/>
        <charset val="134"/>
      </rPr>
      <t>*</t>
    </r>
  </si>
  <si>
    <t>*如果公司有息负债较大，此行需问财搜索“XX公司连续五年分红总额，经营现金流”，手动填写</t>
  </si>
  <si>
    <r>
      <rPr>
        <b/>
        <sz val="11"/>
        <rFont val="微软雅黑"/>
        <charset val="134"/>
      </rPr>
      <t>分配股利、利润或偿付利息支付的现金</t>
    </r>
    <r>
      <rPr>
        <b/>
        <sz val="11"/>
        <rFont val="Arial"/>
        <charset val="134"/>
      </rPr>
      <t>/</t>
    </r>
    <r>
      <rPr>
        <b/>
        <sz val="11"/>
        <rFont val="微软雅黑"/>
        <charset val="134"/>
      </rPr>
      <t>经营现金流</t>
    </r>
  </si>
  <si>
    <t>比率低于20%，公司要么能力有问题，要么品质有问题
合理比率为20%-70%，分红的长期可持续性较强；
比率高于70%，分红比例很难长期持续。如果主要是偿付利息的金额，那分红的钱就更少了</t>
  </si>
  <si>
    <t>测评维度</t>
  </si>
  <si>
    <t>标准</t>
  </si>
  <si>
    <t>两头吃的能力</t>
  </si>
  <si>
    <r>
      <rPr>
        <b/>
        <sz val="11"/>
        <rFont val="微软雅黑"/>
        <charset val="134"/>
      </rPr>
      <t>应付预收</t>
    </r>
    <r>
      <rPr>
        <b/>
        <sz val="11"/>
        <rFont val="Arial"/>
        <charset val="134"/>
      </rPr>
      <t>-</t>
    </r>
    <r>
      <rPr>
        <b/>
        <sz val="11"/>
        <rFont val="微软雅黑"/>
        <charset val="134"/>
      </rPr>
      <t>应收预付的差额</t>
    </r>
  </si>
  <si>
    <t>（应收账款+合同资产）占总资产的比率</t>
  </si>
  <si>
    <r>
      <rPr>
        <b/>
        <sz val="11"/>
        <rFont val="微软雅黑"/>
        <charset val="134"/>
      </rPr>
      <t>（应收账款</t>
    </r>
    <r>
      <rPr>
        <b/>
        <sz val="11"/>
        <rFont val="Arial"/>
        <charset val="134"/>
      </rPr>
      <t>+</t>
    </r>
    <r>
      <rPr>
        <b/>
        <sz val="11"/>
        <rFont val="微软雅黑"/>
        <charset val="134"/>
      </rPr>
      <t>合同资产）占总资产的比率</t>
    </r>
  </si>
  <si>
    <t>公司轻重类型</t>
  </si>
  <si>
    <t>主业专注度</t>
  </si>
  <si>
    <t>净利润含金量</t>
  </si>
  <si>
    <t>ROE</t>
  </si>
  <si>
    <t>归母净利润增长率</t>
  </si>
  <si>
    <t>慷慨度</t>
  </si>
  <si>
    <r>
      <rPr>
        <b/>
        <sz val="11"/>
        <rFont val="微软雅黑"/>
        <charset val="134"/>
      </rPr>
      <t>分配股利</t>
    </r>
    <r>
      <rPr>
        <b/>
        <sz val="11"/>
        <rFont val="Arial"/>
        <charset val="134"/>
      </rPr>
      <t>/</t>
    </r>
    <r>
      <rPr>
        <b/>
        <sz val="11"/>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</si>
  <si>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</si>
  <si>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</si>
  <si>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</si>
  <si>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</si>
  <si>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</si>
  <si>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</si>
  <si>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企业分析好公司标准</t>
  </si>
  <si>
    <t>合理市盈率</t>
  </si>
  <si>
    <t>前提条件</t>
  </si>
  <si>
    <t>重要指标</t>
  </si>
  <si>
    <t>好公司类型</t>
  </si>
  <si>
    <t>合理市盈率上限</t>
  </si>
  <si>
    <r>
      <rPr>
        <sz val="10"/>
        <color theme="1"/>
        <rFont val="微软雅黑"/>
        <charset val="134"/>
      </rPr>
      <t>☆ 财务指标优秀</t>
    </r>
    <r>
      <rPr>
        <b/>
        <sz val="10"/>
        <color theme="1"/>
        <rFont val="微软雅黑"/>
        <charset val="134"/>
      </rPr>
      <t>(财报分析)</t>
    </r>
    <r>
      <rPr>
        <sz val="10"/>
        <color theme="1"/>
        <rFont val="微软雅黑"/>
        <charset val="134"/>
      </rPr>
      <t xml:space="preserve">
1、宏观环境对企业没有不利影响</t>
    </r>
    <r>
      <rPr>
        <b/>
        <sz val="10"/>
        <color theme="1"/>
        <rFont val="微软雅黑"/>
        <charset val="134"/>
      </rPr>
      <t>(PESTEL分析)</t>
    </r>
    <r>
      <rPr>
        <sz val="10"/>
        <color theme="1"/>
        <rFont val="微软雅黑"/>
        <charset val="134"/>
      </rPr>
      <t xml:space="preserve">
2、商业模式好</t>
    </r>
    <r>
      <rPr>
        <b/>
        <sz val="10"/>
        <color theme="1"/>
        <rFont val="微软雅黑"/>
        <charset val="134"/>
      </rPr>
      <t>(商业模式分析)</t>
    </r>
    <r>
      <rPr>
        <sz val="10"/>
        <color theme="1"/>
        <rFont val="微软雅黑"/>
        <charset val="134"/>
      </rPr>
      <t xml:space="preserve">
3、其他风险分析</t>
    </r>
  </si>
  <si>
    <r>
      <rPr>
        <sz val="10"/>
        <color theme="1"/>
        <rFont val="微软雅黑"/>
        <charset val="134"/>
      </rPr>
      <t>1、行业所处阶段为成长期或成熟期，</t>
    </r>
    <r>
      <rPr>
        <b/>
        <sz val="10"/>
        <color theme="1"/>
        <rFont val="微软雅黑"/>
        <charset val="134"/>
      </rPr>
      <t>好</t>
    </r>
  </si>
  <si>
    <t>高杠杆好公司、衰退行业
（资产负债率≥70%）</t>
  </si>
  <si>
    <r>
      <rPr>
        <sz val="10"/>
        <color theme="1"/>
        <rFont val="微软雅黑"/>
        <charset val="134"/>
      </rPr>
      <t>2、细分行业市场规模&gt;100亿，</t>
    </r>
    <r>
      <rPr>
        <b/>
        <sz val="10"/>
        <color theme="1"/>
        <rFont val="微软雅黑"/>
        <charset val="134"/>
      </rPr>
      <t>好</t>
    </r>
  </si>
  <si>
    <r>
      <rPr>
        <sz val="10"/>
        <color theme="1"/>
        <rFont val="微软雅黑"/>
        <charset val="134"/>
      </rPr>
      <t>3、行业竞争格局，主要看企业在行业中的市占率（市场份额占比）&lt;50%，</t>
    </r>
    <r>
      <rPr>
        <b/>
        <sz val="10"/>
        <color theme="1"/>
        <rFont val="微软雅黑"/>
        <charset val="134"/>
      </rPr>
      <t>好</t>
    </r>
  </si>
  <si>
    <r>
      <rPr>
        <sz val="10"/>
        <color theme="1"/>
        <rFont val="微软雅黑"/>
        <charset val="134"/>
      </rPr>
      <t>4、企业护城河宽或者强大，</t>
    </r>
    <r>
      <rPr>
        <b/>
        <sz val="10"/>
        <color theme="1"/>
        <rFont val="微软雅黑"/>
        <charset val="134"/>
      </rPr>
      <t>好</t>
    </r>
  </si>
  <si>
    <t>非高杠杆好公司
（资产负债率＜70%）</t>
  </si>
  <si>
    <r>
      <rPr>
        <sz val="10"/>
        <color theme="1"/>
        <rFont val="微软雅黑"/>
        <charset val="134"/>
      </rPr>
      <t>5、企业团队能力强且互补，</t>
    </r>
    <r>
      <rPr>
        <b/>
        <sz val="10"/>
        <color theme="1"/>
        <rFont val="微软雅黑"/>
        <charset val="134"/>
      </rPr>
      <t>好</t>
    </r>
  </si>
  <si>
    <t>归母净利润</t>
  </si>
  <si>
    <t>总收益率</t>
  </si>
  <si>
    <t>复合增长率</t>
  </si>
  <si>
    <t>黄色单元格数据大家自己填，粉色单元格不用自己填</t>
  </si>
  <si>
    <r>
      <rPr>
        <b/>
        <sz val="11"/>
        <color theme="1"/>
        <rFont val="微软雅黑"/>
        <charset val="134"/>
      </rPr>
      <t>根据复合增长率估计的净利润增长率</t>
    </r>
    <r>
      <rPr>
        <b/>
        <sz val="11"/>
        <color rgb="FFFF0000"/>
        <rFont val="微软雅黑"/>
        <charset val="134"/>
      </rPr>
      <t>（自己估计）</t>
    </r>
  </si>
  <si>
    <r>
      <rPr>
        <b/>
        <sz val="11"/>
        <color theme="1"/>
        <rFont val="微软雅黑"/>
        <charset val="134"/>
      </rPr>
      <t>根据护城河和五年平均市盈率综合估计的合理市盈率</t>
    </r>
    <r>
      <rPr>
        <b/>
        <sz val="11"/>
        <color rgb="FFFF0000"/>
        <rFont val="微软雅黑"/>
        <charset val="134"/>
      </rPr>
      <t>（自己估计）</t>
    </r>
  </si>
  <si>
    <r>
      <rPr>
        <b/>
        <sz val="11"/>
        <color theme="1"/>
        <rFont val="微软雅黑"/>
        <charset val="134"/>
      </rPr>
      <t>亿牛网近5年平均市盈率</t>
    </r>
    <r>
      <rPr>
        <b/>
        <sz val="11"/>
        <color rgb="FFFF0000"/>
        <rFont val="微软雅黑"/>
        <charset val="134"/>
      </rPr>
      <t>（自己查，防止不了解行业给高了）</t>
    </r>
  </si>
  <si>
    <t>2021年估算净利润</t>
  </si>
  <si>
    <t>2021年估值</t>
  </si>
  <si>
    <t>2022年估算净利润</t>
  </si>
  <si>
    <t>2022年估值</t>
  </si>
  <si>
    <t>2023年估算净利润</t>
  </si>
  <si>
    <t>2023年估值</t>
  </si>
  <si>
    <t>三年后估值的一半（打5折）</t>
  </si>
  <si>
    <t>总股本</t>
  </si>
  <si>
    <t>需要自己查找之后填写</t>
  </si>
  <si>
    <r>
      <rPr>
        <b/>
        <sz val="11"/>
        <color theme="1"/>
        <rFont val="微软雅黑"/>
        <charset val="134"/>
      </rPr>
      <t>当前总市值</t>
    </r>
    <r>
      <rPr>
        <b/>
        <sz val="11"/>
        <color rgb="FFFF0000"/>
        <rFont val="微软雅黑"/>
        <charset val="134"/>
      </rPr>
      <t>（自己查）</t>
    </r>
  </si>
  <si>
    <t>9折好价格</t>
  </si>
  <si>
    <t>8折好价格</t>
  </si>
  <si>
    <t>7折好价格</t>
  </si>
  <si>
    <t>6折好价格</t>
  </si>
  <si>
    <t>5折好价格</t>
  </si>
  <si>
    <t>年度</t>
  </si>
  <si>
    <t>归母净利润（亿元）</t>
  </si>
  <si>
    <t>合理市值(亿元）</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</si>
</sst>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 "/>
    <numFmt numFmtId="42" formatCode="_ &quot;￥&quot;* #,##0_ ;_ &quot;￥&quot;* \-#,##0_ ;_ &quot;￥&quot;* &quot;-&quot;_ ;_ @_ "/>
    <numFmt numFmtId="44" formatCode="_ &quot;￥&quot;* #,##0.00_ ;_ &quot;￥&quot;* \-#,##0.00_ ;_ &quot;￥&quot;* &quot;-&quot;??_ ;_ @_ "/>
    <numFmt numFmtId="177" formatCode="#,##0.00;[Red]#,##0.00"/>
    <numFmt numFmtId="178" formatCode="0&quot;.&quot;00,,&quot;亿&quot;"/>
  </numFmts>
  <fonts count="74">
    <font>
      <sz val="11"/>
      <color theme="1"/>
      <name val="宋体"/>
      <charset val="134"/>
      <scheme val="minor"/>
    </font>
    <font>
      <b/>
      <sz val="10"/>
      <color theme="1"/>
      <name val="微软雅黑"/>
      <charset val="134"/>
    </font>
    <font>
      <sz val="11"/>
      <name val="宋体"/>
      <charset val="134"/>
    </font>
    <font>
      <sz val="10"/>
      <color theme="1"/>
      <name val="微软雅黑"/>
      <charset val="134"/>
    </font>
    <font>
      <b/>
      <sz val="11"/>
      <color theme="1"/>
      <name val="微软雅黑"/>
      <charset val="134"/>
    </font>
    <font>
      <sz val="11"/>
      <color theme="1"/>
      <name val="微软雅黑"/>
      <charset val="134"/>
    </font>
    <font>
      <b/>
      <sz val="11"/>
      <color rgb="FFFF0000"/>
      <name val="宋体"/>
      <charset val="134"/>
      <scheme val="minor"/>
    </font>
    <font>
      <b/>
      <sz val="11"/>
      <color rgb="FFFF0000"/>
      <name val="微软雅黑"/>
      <charset val="134"/>
    </font>
    <font>
      <b/>
      <sz val="11"/>
      <color theme="0"/>
      <name val="微软雅黑"/>
      <charset val="134"/>
    </font>
    <font>
      <sz val="12"/>
      <name val="Microsoft YaHei UI Light"/>
      <charset val="134"/>
    </font>
    <font>
      <sz val="12"/>
      <name val="Arial"/>
      <charset val="134"/>
    </font>
    <font>
      <sz val="11"/>
      <color theme="0"/>
      <name val="微软雅黑"/>
      <charset val="134"/>
    </font>
    <font>
      <b/>
      <sz val="14"/>
      <name val="微软雅黑"/>
      <charset val="134"/>
    </font>
    <font>
      <b/>
      <sz val="11"/>
      <name val="微软雅黑"/>
      <charset val="134"/>
    </font>
    <font>
      <b/>
      <sz val="11"/>
      <name val="华文琥珀"/>
      <charset val="134"/>
    </font>
    <font>
      <b/>
      <sz val="16"/>
      <name val="微软雅黑"/>
      <charset val="134"/>
    </font>
    <font>
      <b/>
      <sz val="12"/>
      <name val="微软雅黑"/>
      <charset val="134"/>
    </font>
    <font>
      <sz val="11"/>
      <name val="微软雅黑"/>
      <charset val="134"/>
    </font>
    <font>
      <b/>
      <sz val="11"/>
      <name val="Arial"/>
      <charset val="134"/>
    </font>
    <font>
      <b/>
      <sz val="11"/>
      <name val="宋体"/>
      <charset val="134"/>
    </font>
    <font>
      <sz val="11"/>
      <name val="Arial"/>
      <charset val="134"/>
    </font>
    <font>
      <b/>
      <sz val="9"/>
      <name val="Arial"/>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charset val="134"/>
    </font>
    <font>
      <b/>
      <sz val="11"/>
      <color indexed="8"/>
      <name val="Arial"/>
      <charset val="134"/>
    </font>
    <font>
      <sz val="11"/>
      <color indexed="8"/>
      <name val="宋体"/>
      <charset val="134"/>
    </font>
    <font>
      <sz val="11"/>
      <color rgb="FF000000"/>
      <name val="Arial"/>
      <charset val="134"/>
    </font>
    <font>
      <b/>
      <sz val="9"/>
      <color indexed="10"/>
      <name val="Arial"/>
      <charset val="134"/>
    </font>
    <font>
      <sz val="9"/>
      <color indexed="8"/>
      <name val="Arial"/>
      <charset val="134"/>
    </font>
    <font>
      <b/>
      <sz val="9"/>
      <color rgb="FFFF0000"/>
      <name val="宋体"/>
      <charset val="134"/>
    </font>
    <font>
      <b/>
      <sz val="11"/>
      <color rgb="FFFF0000"/>
      <name val="宋体"/>
      <charset val="134"/>
    </font>
    <font>
      <sz val="11"/>
      <color rgb="FF000000"/>
      <name val="宋体"/>
      <charset val="134"/>
      <scheme val="minor"/>
    </font>
    <font>
      <sz val="11"/>
      <color indexed="8"/>
      <name val="Calibri"/>
      <charset val="0"/>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sz val="11"/>
      <color theme="0"/>
      <name val="宋体"/>
      <charset val="0"/>
      <scheme val="minor"/>
    </font>
    <font>
      <b/>
      <sz val="18"/>
      <color theme="3"/>
      <name val="宋体"/>
      <charset val="134"/>
      <scheme val="minor"/>
    </font>
    <font>
      <sz val="11"/>
      <color theme="1"/>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sz val="11"/>
      <color indexed="8"/>
      <name val="Calibri"/>
      <charset val="134"/>
    </font>
    <font>
      <u/>
      <sz val="11"/>
      <color rgb="FF800080"/>
      <name val="宋体"/>
      <charset val="0"/>
      <scheme val="minor"/>
    </font>
    <font>
      <b/>
      <sz val="11"/>
      <color theme="3"/>
      <name val="宋体"/>
      <charset val="134"/>
      <scheme val="minor"/>
    </font>
    <font>
      <b/>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indexed="10"/>
      <name val="微软雅黑"/>
      <charset val="134"/>
    </font>
    <font>
      <b/>
      <sz val="11"/>
      <color indexed="10"/>
      <name val="微软雅黑"/>
      <charset val="134"/>
    </font>
    <font>
      <b/>
      <sz val="11"/>
      <color indexed="10"/>
      <name val="Arial"/>
      <charset val="134"/>
    </font>
    <font>
      <sz val="11"/>
      <color rgb="FF000000"/>
      <name val="微软雅黑"/>
      <charset val="134"/>
    </font>
    <font>
      <sz val="11"/>
      <color rgb="FF000000"/>
      <name val="宋体"/>
      <charset val="134"/>
    </font>
    <font>
      <b/>
      <sz val="11"/>
      <color indexed="30"/>
      <name val="Arial"/>
      <charset val="134"/>
    </font>
    <font>
      <b/>
      <sz val="11"/>
      <color indexed="8"/>
      <name val="宋体"/>
      <charset val="134"/>
    </font>
    <font>
      <b/>
      <sz val="10.5"/>
      <name val="Calibri"/>
      <charset val="134"/>
    </font>
    <font>
      <sz val="9"/>
      <color indexed="8"/>
      <name val="宋体"/>
      <charset val="0"/>
      <scheme val="minor"/>
    </font>
    <font>
      <b/>
      <sz val="9"/>
      <color indexed="8"/>
      <name val="宋体"/>
      <charset val="0"/>
      <scheme val="minor"/>
    </font>
    <font>
      <b/>
      <sz val="9"/>
      <name val="宋体"/>
      <charset val="134"/>
    </font>
    <font>
      <sz val="9"/>
      <name val="宋体"/>
      <charset val="134"/>
    </font>
  </fonts>
  <fills count="47">
    <fill>
      <patternFill patternType="none"/>
    </fill>
    <fill>
      <patternFill patternType="gray125"/>
    </fill>
    <fill>
      <patternFill patternType="solid">
        <fgColor rgb="FFF6CD59"/>
        <bgColor indexed="64"/>
      </patternFill>
    </fill>
    <fill>
      <patternFill patternType="solid">
        <fgColor rgb="FFF2F2F2"/>
        <bgColor indexed="64"/>
      </patternFill>
    </fill>
    <fill>
      <patternFill patternType="solid">
        <fgColor theme="7" tint="0.799951170384838"/>
        <bgColor indexed="64"/>
      </patternFill>
    </fill>
    <fill>
      <patternFill patternType="solid">
        <fgColor rgb="FFFFFF00"/>
        <bgColor indexed="64"/>
      </patternFill>
    </fill>
    <fill>
      <patternFill patternType="solid">
        <fgColor theme="0"/>
        <bgColor indexed="64"/>
      </patternFill>
    </fill>
    <fill>
      <patternFill patternType="solid">
        <fgColor rgb="FFFFE1FF"/>
        <bgColor indexed="64"/>
      </patternFill>
    </fill>
    <fill>
      <patternFill patternType="solid">
        <fgColor rgb="FFFF0000"/>
        <bgColor indexed="64"/>
      </patternFill>
    </fill>
    <fill>
      <patternFill patternType="solid">
        <fgColor rgb="FF4F81BD"/>
        <bgColor indexed="64"/>
      </patternFill>
    </fill>
    <fill>
      <patternFill patternType="solid">
        <fgColor rgb="FFFFFFFF"/>
        <bgColor indexed="64"/>
      </patternFill>
    </fill>
    <fill>
      <patternFill patternType="solid">
        <fgColor theme="3" tint="0.8"/>
        <bgColor indexed="64"/>
      </patternFill>
    </fill>
    <fill>
      <patternFill patternType="solid">
        <fgColor theme="4" tint="0.8"/>
        <bgColor indexed="64"/>
      </patternFill>
    </fill>
    <fill>
      <patternFill patternType="solid">
        <fgColor theme="3" tint="0.59999389629810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s>
  <borders count="4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43A1FF"/>
      </left>
      <right style="thin">
        <color rgb="FF43A1FF"/>
      </right>
      <top style="thin">
        <color rgb="FF43A1FF"/>
      </top>
      <bottom style="thin">
        <color rgb="FF43A1FF"/>
      </bottom>
      <diagonal/>
    </border>
    <border>
      <left/>
      <right style="thin">
        <color rgb="FF43A1FF"/>
      </right>
      <top style="thin">
        <color rgb="FF43A1FF"/>
      </top>
      <bottom style="thin">
        <color rgb="FF43A1FF"/>
      </bottom>
      <diagonal/>
    </border>
    <border>
      <left style="thin">
        <color rgb="FF43A1FF"/>
      </left>
      <right/>
      <top style="thin">
        <color rgb="FF43A1FF"/>
      </top>
      <bottom style="thin">
        <color rgb="FF43A1FF"/>
      </bottom>
      <diagonal/>
    </border>
    <border>
      <left/>
      <right/>
      <top style="thin">
        <color rgb="FF43A1FF"/>
      </top>
      <bottom style="thin">
        <color rgb="FF43A1FF"/>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style="thin">
        <color theme="1"/>
      </left>
      <right style="medium">
        <color auto="1"/>
      </right>
      <top style="thin">
        <color theme="1"/>
      </top>
      <bottom style="medium">
        <color auto="1"/>
      </bottom>
      <diagonal/>
    </border>
    <border>
      <left/>
      <right/>
      <top style="thin">
        <color auto="1"/>
      </top>
      <bottom style="thin">
        <color auto="1"/>
      </bottom>
      <diagonal/>
    </border>
    <border>
      <left style="medium">
        <color theme="0"/>
      </left>
      <right style="dashed">
        <color theme="0"/>
      </right>
      <top style="medium">
        <color theme="0"/>
      </top>
      <bottom style="dashed">
        <color theme="0"/>
      </bottom>
      <diagonal/>
    </border>
    <border>
      <left style="dashed">
        <color theme="0"/>
      </left>
      <right style="dashed">
        <color theme="0"/>
      </right>
      <top style="medium">
        <color theme="0"/>
      </top>
      <bottom style="dashed">
        <color theme="0"/>
      </bottom>
      <diagonal/>
    </border>
    <border>
      <left style="medium">
        <color theme="0"/>
      </left>
      <right style="dashed">
        <color theme="0"/>
      </right>
      <top style="dashed">
        <color theme="0"/>
      </top>
      <bottom style="medium">
        <color theme="0"/>
      </bottom>
      <diagonal/>
    </border>
    <border>
      <left style="dashed">
        <color theme="0"/>
      </left>
      <right style="dashed">
        <color theme="0"/>
      </right>
      <top style="dashed">
        <color theme="0"/>
      </top>
      <bottom style="medium">
        <color theme="0"/>
      </bottom>
      <diagonal/>
    </border>
    <border>
      <left style="thin">
        <color auto="1"/>
      </left>
      <right/>
      <top/>
      <bottom/>
      <diagonal/>
    </border>
    <border>
      <left style="dashed">
        <color theme="0"/>
      </left>
      <right style="medium">
        <color theme="0"/>
      </right>
      <top style="medium">
        <color theme="0"/>
      </top>
      <bottom style="dashed">
        <color theme="0"/>
      </bottom>
      <diagonal/>
    </border>
    <border>
      <left style="medium">
        <color theme="0"/>
      </left>
      <right style="dashed">
        <color theme="0"/>
      </right>
      <top style="dashed">
        <color theme="0"/>
      </top>
      <bottom style="dashed">
        <color theme="0"/>
      </bottom>
      <diagonal/>
    </border>
    <border>
      <left style="dashed">
        <color theme="0"/>
      </left>
      <right style="dashed">
        <color theme="0"/>
      </right>
      <top style="dashed">
        <color theme="0"/>
      </top>
      <bottom style="dashed">
        <color theme="0"/>
      </bottom>
      <diagonal/>
    </border>
    <border>
      <left style="dashed">
        <color theme="0"/>
      </left>
      <right style="medium">
        <color theme="0"/>
      </right>
      <top style="dashed">
        <color theme="0"/>
      </top>
      <bottom style="dashed">
        <color theme="0"/>
      </bottom>
      <diagonal/>
    </border>
    <border>
      <left style="thin">
        <color auto="1"/>
      </left>
      <right/>
      <top/>
      <bottom style="thin">
        <color auto="1"/>
      </bottom>
      <diagonal/>
    </border>
    <border>
      <left style="dashed">
        <color theme="0"/>
      </left>
      <right style="medium">
        <color theme="0"/>
      </right>
      <top style="dashed">
        <color theme="0"/>
      </top>
      <bottom style="medium">
        <color theme="0"/>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45" fillId="28" borderId="0" applyNumberFormat="0" applyBorder="0" applyAlignment="0" applyProtection="0">
      <alignment vertical="center"/>
    </xf>
    <xf numFmtId="0" fontId="48" fillId="24" borderId="4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5" fillId="22" borderId="0" applyNumberFormat="0" applyBorder="0" applyAlignment="0" applyProtection="0">
      <alignment vertical="center"/>
    </xf>
    <xf numFmtId="0" fontId="49" fillId="29" borderId="0" applyNumberFormat="0" applyBorder="0" applyAlignment="0" applyProtection="0">
      <alignment vertical="center"/>
    </xf>
    <xf numFmtId="43" fontId="0" fillId="0" borderId="0" applyFont="0" applyFill="0" applyBorder="0" applyAlignment="0" applyProtection="0">
      <alignment vertical="center"/>
    </xf>
    <xf numFmtId="0" fontId="43" fillId="33" borderId="0" applyNumberFormat="0" applyBorder="0" applyAlignment="0" applyProtection="0">
      <alignment vertical="center"/>
    </xf>
    <xf numFmtId="0" fontId="38" fillId="0" borderId="0" applyNumberFormat="0" applyFill="0" applyBorder="0" applyAlignment="0" applyProtection="0"/>
    <xf numFmtId="9"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0" fillId="36" borderId="42" applyNumberFormat="0" applyFont="0" applyAlignment="0" applyProtection="0">
      <alignment vertical="center"/>
    </xf>
    <xf numFmtId="0" fontId="43" fillId="17" borderId="0" applyNumberFormat="0" applyBorder="0" applyAlignment="0" applyProtection="0">
      <alignment vertical="center"/>
    </xf>
    <xf numFmtId="0" fontId="52"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54" fillId="0" borderId="43" applyNumberFormat="0" applyFill="0" applyAlignment="0" applyProtection="0">
      <alignment vertical="center"/>
    </xf>
    <xf numFmtId="0" fontId="55" fillId="0" borderId="43" applyNumberFormat="0" applyFill="0" applyAlignment="0" applyProtection="0">
      <alignment vertical="center"/>
    </xf>
    <xf numFmtId="0" fontId="43" fillId="18" borderId="0" applyNumberFormat="0" applyBorder="0" applyAlignment="0" applyProtection="0">
      <alignment vertical="center"/>
    </xf>
    <xf numFmtId="0" fontId="52" fillId="0" borderId="44" applyNumberFormat="0" applyFill="0" applyAlignment="0" applyProtection="0">
      <alignment vertical="center"/>
    </xf>
    <xf numFmtId="0" fontId="43" fillId="27" borderId="0" applyNumberFormat="0" applyBorder="0" applyAlignment="0" applyProtection="0">
      <alignment vertical="center"/>
    </xf>
    <xf numFmtId="0" fontId="57" fillId="3" borderId="46" applyNumberFormat="0" applyAlignment="0" applyProtection="0">
      <alignment vertical="center"/>
    </xf>
    <xf numFmtId="0" fontId="53" fillId="3" borderId="41" applyNumberFormat="0" applyAlignment="0" applyProtection="0">
      <alignment vertical="center"/>
    </xf>
    <xf numFmtId="0" fontId="56" fillId="37" borderId="45" applyNumberFormat="0" applyAlignment="0" applyProtection="0">
      <alignment vertical="center"/>
    </xf>
    <xf numFmtId="0" fontId="45" fillId="21" borderId="0" applyNumberFormat="0" applyBorder="0" applyAlignment="0" applyProtection="0">
      <alignment vertical="center"/>
    </xf>
    <xf numFmtId="0" fontId="43" fillId="40" borderId="0" applyNumberFormat="0" applyBorder="0" applyAlignment="0" applyProtection="0">
      <alignment vertical="center"/>
    </xf>
    <xf numFmtId="0" fontId="59" fillId="0" borderId="47" applyNumberFormat="0" applyFill="0" applyAlignment="0" applyProtection="0">
      <alignment vertical="center"/>
    </xf>
    <xf numFmtId="0" fontId="60" fillId="0" borderId="48" applyNumberFormat="0" applyFill="0" applyAlignment="0" applyProtection="0">
      <alignment vertical="center"/>
    </xf>
    <xf numFmtId="0" fontId="61" fillId="41" borderId="0" applyNumberFormat="0" applyBorder="0" applyAlignment="0" applyProtection="0">
      <alignment vertical="center"/>
    </xf>
    <xf numFmtId="0" fontId="58" fillId="39" borderId="0" applyNumberFormat="0" applyBorder="0" applyAlignment="0" applyProtection="0">
      <alignment vertical="center"/>
    </xf>
    <xf numFmtId="0" fontId="45" fillId="45" borderId="0" applyNumberFormat="0" applyBorder="0" applyAlignment="0" applyProtection="0">
      <alignment vertical="center"/>
    </xf>
    <xf numFmtId="0" fontId="43" fillId="32" borderId="0" applyNumberFormat="0" applyBorder="0" applyAlignment="0" applyProtection="0">
      <alignment vertical="center"/>
    </xf>
    <xf numFmtId="0" fontId="45" fillId="26" borderId="0" applyNumberFormat="0" applyBorder="0" applyAlignment="0" applyProtection="0">
      <alignment vertical="center"/>
    </xf>
    <xf numFmtId="0" fontId="45" fillId="34" borderId="0" applyNumberFormat="0" applyBorder="0" applyAlignment="0" applyProtection="0">
      <alignment vertical="center"/>
    </xf>
    <xf numFmtId="0" fontId="45" fillId="35" borderId="0" applyNumberFormat="0" applyBorder="0" applyAlignment="0" applyProtection="0">
      <alignment vertical="center"/>
    </xf>
    <xf numFmtId="0" fontId="45" fillId="31" borderId="0" applyNumberFormat="0" applyBorder="0" applyAlignment="0" applyProtection="0">
      <alignment vertical="center"/>
    </xf>
    <xf numFmtId="0" fontId="43" fillId="20" borderId="0" applyNumberFormat="0" applyBorder="0" applyAlignment="0" applyProtection="0">
      <alignment vertical="center"/>
    </xf>
    <xf numFmtId="0" fontId="43" fillId="19" borderId="0" applyNumberFormat="0" applyBorder="0" applyAlignment="0" applyProtection="0">
      <alignment vertical="center"/>
    </xf>
    <xf numFmtId="0" fontId="45" fillId="30" borderId="0" applyNumberFormat="0" applyBorder="0" applyAlignment="0" applyProtection="0">
      <alignment vertical="center"/>
    </xf>
    <xf numFmtId="0" fontId="45" fillId="38" borderId="0" applyNumberFormat="0" applyBorder="0" applyAlignment="0" applyProtection="0">
      <alignment vertical="center"/>
    </xf>
    <xf numFmtId="0" fontId="43" fillId="46" borderId="0" applyNumberFormat="0" applyBorder="0" applyAlignment="0" applyProtection="0">
      <alignment vertical="center"/>
    </xf>
    <xf numFmtId="0" fontId="45" fillId="44" borderId="0" applyNumberFormat="0" applyBorder="0" applyAlignment="0" applyProtection="0">
      <alignment vertical="center"/>
    </xf>
    <xf numFmtId="0" fontId="43" fillId="43" borderId="0" applyNumberFormat="0" applyBorder="0" applyAlignment="0" applyProtection="0">
      <alignment vertical="center"/>
    </xf>
    <xf numFmtId="0" fontId="43" fillId="25" borderId="0" applyNumberFormat="0" applyBorder="0" applyAlignment="0" applyProtection="0">
      <alignment vertical="center"/>
    </xf>
    <xf numFmtId="0" fontId="45" fillId="42" borderId="0" applyNumberFormat="0" applyBorder="0" applyAlignment="0" applyProtection="0">
      <alignment vertical="center"/>
    </xf>
    <xf numFmtId="0" fontId="43" fillId="23" borderId="0" applyNumberFormat="0" applyBorder="0" applyAlignment="0" applyProtection="0">
      <alignment vertical="center"/>
    </xf>
    <xf numFmtId="0" fontId="50" fillId="0" borderId="0" applyFill="0" applyProtection="0"/>
    <xf numFmtId="0" fontId="0" fillId="0" borderId="0"/>
    <xf numFmtId="43" fontId="0" fillId="0" borderId="0" applyFont="0" applyFill="0" applyBorder="0" applyAlignment="0" applyProtection="0">
      <alignment vertical="center"/>
    </xf>
  </cellStyleXfs>
  <cellXfs count="289">
    <xf numFmtId="0" fontId="0" fillId="0" borderId="0" xfId="0"/>
    <xf numFmtId="0" fontId="0" fillId="0" borderId="0" xfId="0" applyFont="1" applyFill="1"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0" xfId="0" applyFont="1" applyFill="1" applyAlignment="1">
      <alignment vertical="center"/>
    </xf>
    <xf numFmtId="0" fontId="3" fillId="3"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4" fillId="4" borderId="9" xfId="0" applyFont="1" applyFill="1" applyBorder="1" applyAlignment="1" applyProtection="1">
      <alignment horizontal="center" vertical="center"/>
      <protection hidden="1"/>
    </xf>
    <xf numFmtId="0" fontId="4" fillId="4" borderId="10" xfId="0" applyFont="1" applyFill="1" applyBorder="1" applyAlignment="1" applyProtection="1">
      <alignment horizontal="center" vertical="center"/>
      <protection hidden="1"/>
    </xf>
    <xf numFmtId="0" fontId="4" fillId="4" borderId="11" xfId="0" applyFont="1" applyFill="1" applyBorder="1" applyAlignment="1" applyProtection="1">
      <alignment horizontal="center" vertical="center"/>
      <protection hidden="1"/>
    </xf>
    <xf numFmtId="176" fontId="5" fillId="5" borderId="12" xfId="0" applyNumberFormat="1" applyFont="1" applyFill="1" applyBorder="1" applyAlignment="1">
      <alignment horizontal="right"/>
    </xf>
    <xf numFmtId="0" fontId="0" fillId="6" borderId="0" xfId="0" applyFont="1" applyFill="1" applyAlignment="1"/>
    <xf numFmtId="0" fontId="4" fillId="4" borderId="12" xfId="0" applyFont="1" applyFill="1" applyBorder="1" applyAlignment="1" applyProtection="1">
      <alignment horizontal="center" vertical="center"/>
      <protection hidden="1"/>
    </xf>
    <xf numFmtId="10" fontId="5" fillId="7" borderId="13" xfId="11" applyNumberFormat="1" applyFont="1" applyFill="1" applyBorder="1" applyAlignment="1">
      <alignment horizontal="center"/>
    </xf>
    <xf numFmtId="10" fontId="6" fillId="6" borderId="0" xfId="11" applyNumberFormat="1" applyFont="1" applyFill="1" applyAlignment="1"/>
    <xf numFmtId="0" fontId="4" fillId="4" borderId="14" xfId="0" applyFont="1" applyFill="1" applyBorder="1" applyAlignment="1" applyProtection="1">
      <alignment horizontal="center" vertical="center" wrapText="1"/>
      <protection hidden="1"/>
    </xf>
    <xf numFmtId="9" fontId="4" fillId="5" borderId="12" xfId="0" applyNumberFormat="1" applyFont="1" applyFill="1" applyBorder="1" applyAlignment="1">
      <alignment horizontal="center" vertical="center"/>
    </xf>
    <xf numFmtId="0" fontId="4" fillId="4" borderId="13" xfId="0" applyFont="1" applyFill="1" applyBorder="1" applyAlignment="1" applyProtection="1">
      <alignment horizontal="center" vertical="center" wrapText="1"/>
      <protection hidden="1"/>
    </xf>
    <xf numFmtId="0" fontId="4" fillId="5" borderId="13" xfId="0" applyFont="1" applyFill="1" applyBorder="1" applyAlignment="1">
      <alignment horizontal="center" vertical="center"/>
    </xf>
    <xf numFmtId="0" fontId="4" fillId="4" borderId="14" xfId="0" applyFont="1" applyFill="1" applyBorder="1" applyAlignment="1" applyProtection="1">
      <alignment horizontal="center" vertical="center"/>
      <protection hidden="1"/>
    </xf>
    <xf numFmtId="176" fontId="5" fillId="7" borderId="12" xfId="0" applyNumberFormat="1" applyFont="1" applyFill="1" applyBorder="1" applyAlignment="1">
      <alignment horizontal="right"/>
    </xf>
    <xf numFmtId="0" fontId="4" fillId="4" borderId="13" xfId="0" applyFont="1" applyFill="1" applyBorder="1" applyAlignment="1" applyProtection="1">
      <alignment horizontal="center" vertical="center"/>
      <protection hidden="1"/>
    </xf>
    <xf numFmtId="176" fontId="5" fillId="7" borderId="13" xfId="0" applyNumberFormat="1" applyFont="1" applyFill="1" applyBorder="1" applyAlignment="1"/>
    <xf numFmtId="176" fontId="5" fillId="5" borderId="15" xfId="0" applyNumberFormat="1" applyFont="1" applyFill="1" applyBorder="1" applyAlignment="1"/>
    <xf numFmtId="0" fontId="0" fillId="8" borderId="5" xfId="0" applyFont="1" applyFill="1" applyBorder="1" applyAlignment="1">
      <alignment horizontal="center" vertical="center"/>
    </xf>
    <xf numFmtId="176" fontId="5" fillId="5" borderId="13" xfId="0" applyNumberFormat="1" applyFont="1" applyFill="1" applyBorder="1" applyAlignment="1">
      <alignment horizontal="center"/>
    </xf>
    <xf numFmtId="176" fontId="7" fillId="7" borderId="12" xfId="0" applyNumberFormat="1" applyFont="1" applyFill="1" applyBorder="1" applyAlignment="1">
      <alignment horizontal="center"/>
    </xf>
    <xf numFmtId="43" fontId="8" fillId="9" borderId="16" xfId="8" applyFont="1" applyFill="1" applyBorder="1" applyAlignment="1" applyProtection="1">
      <alignment horizontal="center" vertical="center"/>
      <protection hidden="1"/>
    </xf>
    <xf numFmtId="43" fontId="8" fillId="9" borderId="17" xfId="8" applyFont="1" applyFill="1" applyBorder="1" applyAlignment="1" applyProtection="1">
      <alignment horizontal="center" vertical="center"/>
      <protection hidden="1"/>
    </xf>
    <xf numFmtId="43" fontId="8" fillId="9" borderId="18" xfId="8" applyFont="1" applyFill="1" applyBorder="1" applyAlignment="1" applyProtection="1">
      <alignment horizontal="center" vertical="center"/>
      <protection hidden="1"/>
    </xf>
    <xf numFmtId="0" fontId="9" fillId="3" borderId="19" xfId="6" applyFont="1" applyFill="1" applyBorder="1" applyAlignment="1" applyProtection="1">
      <alignment horizontal="center" vertical="center" wrapText="1"/>
      <protection hidden="1"/>
    </xf>
    <xf numFmtId="43" fontId="10" fillId="10" borderId="20" xfId="8" applyFont="1" applyFill="1" applyBorder="1" applyAlignment="1" applyProtection="1">
      <alignment horizontal="right" vertical="center"/>
      <protection hidden="1"/>
    </xf>
    <xf numFmtId="43" fontId="10" fillId="10" borderId="20" xfId="8" applyFont="1" applyFill="1" applyBorder="1" applyAlignment="1" applyProtection="1">
      <alignment horizontal="center" vertical="center"/>
      <protection hidden="1"/>
    </xf>
    <xf numFmtId="43" fontId="10" fillId="10" borderId="21" xfId="8" applyFont="1" applyFill="1" applyBorder="1" applyAlignment="1" applyProtection="1">
      <alignment horizontal="center" vertical="center"/>
      <protection hidden="1"/>
    </xf>
    <xf numFmtId="43" fontId="10" fillId="10" borderId="21" xfId="8" applyFont="1" applyFill="1" applyBorder="1" applyAlignment="1" applyProtection="1">
      <alignment horizontal="right" vertical="center"/>
      <protection hidden="1"/>
    </xf>
    <xf numFmtId="0" fontId="9" fillId="3" borderId="22" xfId="6" applyFont="1" applyFill="1" applyBorder="1" applyAlignment="1" applyProtection="1">
      <alignment horizontal="center" vertical="center" wrapText="1"/>
      <protection hidden="1"/>
    </xf>
    <xf numFmtId="43" fontId="10" fillId="10" borderId="23" xfId="8" applyFont="1" applyFill="1" applyBorder="1" applyAlignment="1" applyProtection="1">
      <alignment horizontal="right" vertical="center"/>
      <protection hidden="1"/>
    </xf>
    <xf numFmtId="43" fontId="10" fillId="10" borderId="23" xfId="8" applyFont="1" applyFill="1" applyBorder="1" applyAlignment="1" applyProtection="1">
      <alignment horizontal="center" vertical="center"/>
      <protection hidden="1"/>
    </xf>
    <xf numFmtId="43" fontId="10" fillId="10" borderId="24" xfId="8" applyFont="1" applyFill="1" applyBorder="1" applyAlignment="1" applyProtection="1">
      <alignment horizontal="right" vertical="center"/>
      <protection hidden="1"/>
    </xf>
    <xf numFmtId="0" fontId="11" fillId="0" borderId="0" xfId="50" applyFont="1" applyAlignment="1" applyProtection="1">
      <alignment vertical="center"/>
    </xf>
    <xf numFmtId="0" fontId="11" fillId="0" borderId="0" xfId="50" applyFont="1" applyAlignment="1" applyProtection="1">
      <alignment wrapText="1"/>
    </xf>
    <xf numFmtId="0" fontId="8" fillId="0" borderId="0" xfId="50" applyFont="1" applyFill="1" applyAlignment="1" applyProtection="1">
      <alignment horizontal="center" vertical="center"/>
    </xf>
    <xf numFmtId="0" fontId="11" fillId="0" borderId="0" xfId="50" applyFont="1" applyFill="1" applyProtection="1"/>
    <xf numFmtId="0" fontId="11" fillId="0" borderId="0" xfId="50" applyFont="1" applyProtection="1"/>
    <xf numFmtId="0" fontId="12" fillId="11" borderId="5" xfId="50" applyFont="1" applyFill="1" applyBorder="1" applyAlignment="1" applyProtection="1">
      <alignment horizontal="center" vertical="center"/>
    </xf>
    <xf numFmtId="0" fontId="12"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xf>
    <xf numFmtId="0" fontId="14" fillId="11" borderId="5" xfId="50"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wrapText="1"/>
    </xf>
    <xf numFmtId="9" fontId="13"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wrapText="1"/>
    </xf>
    <xf numFmtId="0" fontId="14" fillId="11" borderId="5" xfId="50" applyNumberFormat="1" applyFont="1" applyFill="1" applyBorder="1" applyAlignment="1" applyProtection="1">
      <alignment horizontal="center" vertical="center"/>
    </xf>
    <xf numFmtId="9" fontId="13" fillId="11" borderId="5" xfId="50" applyNumberFormat="1" applyFont="1" applyFill="1" applyBorder="1" applyAlignment="1" applyProtection="1">
      <alignment horizontal="center" vertical="center" wrapText="1"/>
    </xf>
    <xf numFmtId="0" fontId="14" fillId="11" borderId="5" xfId="50" applyFont="1" applyFill="1" applyBorder="1" applyAlignment="1" applyProtection="1">
      <alignment horizontal="center" vertical="center" wrapText="1"/>
    </xf>
    <xf numFmtId="0" fontId="13" fillId="12" borderId="1" xfId="50" applyFont="1" applyFill="1" applyBorder="1" applyAlignment="1" applyProtection="1">
      <alignment horizontal="center" vertical="center"/>
    </xf>
    <xf numFmtId="0" fontId="13" fillId="12" borderId="25" xfId="50" applyFont="1" applyFill="1" applyBorder="1" applyAlignment="1" applyProtection="1">
      <alignment horizontal="center" vertical="center"/>
    </xf>
    <xf numFmtId="0" fontId="11" fillId="0" borderId="0" xfId="50" applyNumberFormat="1" applyFont="1" applyFill="1" applyBorder="1" applyAlignment="1" applyProtection="1">
      <alignment vertical="center"/>
    </xf>
    <xf numFmtId="10" fontId="13" fillId="11" borderId="5" xfId="50" applyNumberFormat="1" applyFont="1" applyFill="1" applyBorder="1" applyAlignment="1" applyProtection="1">
      <alignment horizontal="center" vertical="center"/>
    </xf>
    <xf numFmtId="178" fontId="13" fillId="11" borderId="5" xfId="51" applyNumberFormat="1" applyFont="1" applyFill="1" applyBorder="1" applyAlignment="1" applyProtection="1">
      <alignment horizontal="center" vertical="center" wrapText="1"/>
    </xf>
    <xf numFmtId="0" fontId="11" fillId="0" borderId="0" xfId="50" applyNumberFormat="1" applyFont="1" applyFill="1" applyBorder="1" applyAlignment="1" applyProtection="1"/>
    <xf numFmtId="10" fontId="13" fillId="11" borderId="5" xfId="51" applyNumberFormat="1" applyFont="1" applyFill="1" applyBorder="1" applyAlignment="1" applyProtection="1">
      <alignment horizontal="center" vertical="center"/>
    </xf>
    <xf numFmtId="10" fontId="13" fillId="11" borderId="5" xfId="50" applyNumberFormat="1" applyFont="1" applyFill="1" applyBorder="1" applyAlignment="1" applyProtection="1">
      <alignment horizontal="center" vertical="center" wrapText="1"/>
    </xf>
    <xf numFmtId="0" fontId="11" fillId="0" borderId="0" xfId="50" applyNumberFormat="1" applyFont="1" applyFill="1" applyBorder="1" applyAlignment="1" applyProtection="1">
      <alignment wrapText="1"/>
    </xf>
    <xf numFmtId="0" fontId="13" fillId="12" borderId="2" xfId="50" applyFont="1" applyFill="1" applyBorder="1" applyAlignment="1" applyProtection="1">
      <alignment horizontal="center" vertical="center"/>
    </xf>
    <xf numFmtId="0" fontId="11" fillId="0" borderId="0" xfId="50" applyNumberFormat="1" applyFont="1" applyFill="1" applyAlignment="1" applyProtection="1"/>
    <xf numFmtId="0" fontId="11" fillId="0" borderId="0" xfId="50" applyFont="1" applyFill="1" applyAlignment="1" applyProtection="1">
      <alignment vertical="center"/>
    </xf>
    <xf numFmtId="0" fontId="8" fillId="0" borderId="0" xfId="50" applyFont="1" applyFill="1" applyProtection="1"/>
    <xf numFmtId="0" fontId="11" fillId="0" borderId="5" xfId="50" applyFont="1" applyFill="1" applyBorder="1" applyProtection="1"/>
    <xf numFmtId="0" fontId="11" fillId="0" borderId="0" xfId="50" applyFont="1" applyFill="1" applyAlignment="1" applyProtection="1">
      <alignment horizontal="center"/>
    </xf>
    <xf numFmtId="0" fontId="11" fillId="0" borderId="0" xfId="50" applyFont="1" applyFill="1" applyAlignment="1" applyProtection="1">
      <alignment horizontal="left"/>
    </xf>
    <xf numFmtId="0" fontId="15" fillId="11" borderId="5" xfId="50" applyNumberFormat="1"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xf>
    <xf numFmtId="0" fontId="16" fillId="11" borderId="5" xfId="50" applyNumberFormat="1" applyFont="1" applyFill="1" applyBorder="1" applyAlignment="1" applyProtection="1">
      <alignment horizontal="center" vertical="center"/>
    </xf>
    <xf numFmtId="0" fontId="17" fillId="11" borderId="6" xfId="50" applyNumberFormat="1" applyFont="1" applyFill="1" applyBorder="1" applyAlignment="1" applyProtection="1">
      <alignment horizontal="center" vertical="center"/>
    </xf>
    <xf numFmtId="0" fontId="13" fillId="11" borderId="1" xfId="50" applyNumberFormat="1" applyFont="1" applyFill="1" applyBorder="1" applyAlignment="1" applyProtection="1">
      <alignment horizontal="center" vertical="center" wrapText="1"/>
    </xf>
    <xf numFmtId="0" fontId="13" fillId="11" borderId="26" xfId="50" applyNumberFormat="1" applyFont="1" applyFill="1" applyBorder="1" applyAlignment="1" applyProtection="1">
      <alignment horizontal="center" vertical="center"/>
    </xf>
    <xf numFmtId="178" fontId="18" fillId="11" borderId="27" xfId="51" applyNumberFormat="1" applyFont="1" applyFill="1" applyBorder="1" applyAlignment="1" applyProtection="1">
      <alignment horizontal="center" vertical="center"/>
    </xf>
    <xf numFmtId="0" fontId="17" fillId="11" borderId="1" xfId="50" applyNumberFormat="1" applyFont="1" applyFill="1" applyBorder="1" applyAlignment="1" applyProtection="1">
      <alignment horizontal="center" vertical="center"/>
    </xf>
    <xf numFmtId="0" fontId="13" fillId="11" borderId="28"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protection locked="0"/>
    </xf>
    <xf numFmtId="0" fontId="13" fillId="11" borderId="0" xfId="50" applyNumberFormat="1" applyFont="1" applyFill="1" applyBorder="1" applyAlignment="1" applyProtection="1">
      <alignment horizontal="left" vertical="top"/>
      <protection locked="0"/>
    </xf>
    <xf numFmtId="178" fontId="19" fillId="11" borderId="7" xfId="51" applyNumberFormat="1" applyFont="1" applyFill="1" applyBorder="1" applyAlignment="1" applyProtection="1">
      <alignment horizontal="left" vertical="top"/>
      <protection locked="0"/>
    </xf>
    <xf numFmtId="0" fontId="13" fillId="11" borderId="3" xfId="50" applyNumberFormat="1" applyFont="1" applyFill="1" applyBorder="1" applyAlignment="1" applyProtection="1">
      <alignment horizontal="center" vertical="center" wrapText="1"/>
    </xf>
    <xf numFmtId="178" fontId="18" fillId="11" borderId="31" xfId="51"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center" vertical="center" wrapText="1"/>
    </xf>
    <xf numFmtId="0" fontId="13" fillId="11" borderId="32" xfId="50" applyNumberFormat="1" applyFont="1" applyFill="1" applyBorder="1" applyAlignment="1" applyProtection="1">
      <alignment horizontal="center" vertical="center"/>
    </xf>
    <xf numFmtId="178" fontId="18" fillId="11" borderId="33" xfId="51" applyNumberFormat="1" applyFont="1" applyFill="1" applyBorder="1" applyAlignment="1" applyProtection="1">
      <alignment horizontal="center" vertical="center"/>
    </xf>
    <xf numFmtId="178" fontId="18" fillId="11" borderId="34" xfId="51" applyNumberFormat="1" applyFont="1" applyFill="1" applyBorder="1" applyAlignment="1" applyProtection="1">
      <alignment horizontal="center" vertical="center"/>
    </xf>
    <xf numFmtId="0" fontId="13" fillId="11" borderId="32" xfId="50" applyNumberFormat="1" applyFont="1" applyFill="1" applyBorder="1" applyAlignment="1" applyProtection="1">
      <alignment horizontal="center" vertical="center" wrapText="1"/>
    </xf>
    <xf numFmtId="0" fontId="13" fillId="11" borderId="35" xfId="50" applyNumberFormat="1" applyFont="1" applyFill="1" applyBorder="1" applyAlignment="1" applyProtection="1">
      <alignment horizontal="center" vertical="center" wrapText="1"/>
    </xf>
    <xf numFmtId="178" fontId="18" fillId="11" borderId="29" xfId="51" applyNumberFormat="1" applyFont="1" applyFill="1" applyBorder="1" applyAlignment="1" applyProtection="1">
      <alignment horizontal="center" vertical="center"/>
    </xf>
    <xf numFmtId="178" fontId="18" fillId="11" borderId="36" xfId="51"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left" vertical="top" wrapText="1"/>
      <protection locked="0"/>
    </xf>
    <xf numFmtId="0" fontId="13" fillId="11" borderId="1" xfId="50" applyNumberFormat="1" applyFont="1" applyFill="1" applyBorder="1" applyAlignment="1" applyProtection="1">
      <alignment vertical="center"/>
    </xf>
    <xf numFmtId="0" fontId="13" fillId="11" borderId="26" xfId="50" applyNumberFormat="1" applyFont="1" applyFill="1" applyBorder="1" applyAlignment="1" applyProtection="1">
      <alignment horizontal="center" vertical="center" wrapText="1"/>
    </xf>
    <xf numFmtId="0" fontId="17" fillId="11" borderId="1" xfId="50" applyNumberFormat="1" applyFont="1" applyFill="1" applyBorder="1" applyAlignment="1" applyProtection="1">
      <alignment vertical="center"/>
    </xf>
    <xf numFmtId="0" fontId="13" fillId="11" borderId="7" xfId="50" applyNumberFormat="1" applyFont="1" applyFill="1" applyBorder="1" applyAlignment="1" applyProtection="1">
      <alignment horizontal="left" vertical="top"/>
      <protection locked="0"/>
    </xf>
    <xf numFmtId="0" fontId="13" fillId="11" borderId="7" xfId="50" applyNumberFormat="1" applyFont="1" applyFill="1" applyBorder="1" applyAlignment="1" applyProtection="1">
      <alignment horizontal="left" vertical="top" wrapText="1"/>
    </xf>
    <xf numFmtId="10" fontId="18" fillId="11" borderId="29" xfId="51" applyNumberFormat="1" applyFont="1" applyFill="1" applyBorder="1" applyAlignment="1" applyProtection="1">
      <alignment horizontal="center" vertical="center"/>
    </xf>
    <xf numFmtId="0" fontId="18" fillId="11" borderId="26" xfId="50" applyNumberFormat="1" applyFont="1" applyFill="1" applyBorder="1" applyAlignment="1" applyProtection="1">
      <alignment horizontal="center" vertical="center" wrapText="1"/>
    </xf>
    <xf numFmtId="10" fontId="18" fillId="11" borderId="27"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wrapText="1"/>
      <protection locked="0"/>
    </xf>
    <xf numFmtId="0" fontId="13" fillId="11" borderId="0" xfId="50" applyNumberFormat="1" applyFont="1" applyFill="1" applyBorder="1" applyAlignment="1" applyProtection="1">
      <alignment horizontal="left" vertical="top" wrapText="1"/>
      <protection locked="0"/>
    </xf>
    <xf numFmtId="10" fontId="18" fillId="11" borderId="27" xfId="51" applyNumberFormat="1" applyFont="1" applyFill="1" applyBorder="1" applyAlignment="1" applyProtection="1">
      <alignment horizontal="center" vertical="center"/>
    </xf>
    <xf numFmtId="10" fontId="18" fillId="11" borderId="33" xfId="50" applyNumberFormat="1" applyFont="1" applyFill="1" applyBorder="1" applyAlignment="1" applyProtection="1">
      <alignment horizontal="center" vertical="center"/>
    </xf>
    <xf numFmtId="178" fontId="18" fillId="11" borderId="27" xfId="50" applyNumberFormat="1" applyFont="1" applyFill="1" applyBorder="1" applyAlignment="1" applyProtection="1">
      <alignment horizontal="center" vertical="center"/>
    </xf>
    <xf numFmtId="0" fontId="18" fillId="11" borderId="32" xfId="50" applyNumberFormat="1" applyFont="1" applyFill="1" applyBorder="1" applyAlignment="1" applyProtection="1">
      <alignment horizontal="center" vertical="center" wrapText="1"/>
    </xf>
    <xf numFmtId="178" fontId="18" fillId="11" borderId="33" xfId="50" applyNumberFormat="1"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xf>
    <xf numFmtId="0" fontId="20" fillId="11" borderId="26" xfId="50" applyNumberFormat="1" applyFont="1" applyFill="1" applyBorder="1" applyAlignment="1" applyProtection="1">
      <alignment horizontal="center" vertical="center" wrapText="1"/>
    </xf>
    <xf numFmtId="178" fontId="20" fillId="11" borderId="27" xfId="50"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center" vertical="center"/>
    </xf>
    <xf numFmtId="0" fontId="17" fillId="11" borderId="32" xfId="50" applyNumberFormat="1" applyFont="1" applyFill="1" applyBorder="1" applyAlignment="1" applyProtection="1">
      <alignment horizontal="center" vertical="center" wrapText="1"/>
    </xf>
    <xf numFmtId="178" fontId="20" fillId="11" borderId="33" xfId="50" applyNumberFormat="1" applyFont="1" applyFill="1" applyBorder="1" applyAlignment="1" applyProtection="1">
      <alignment horizontal="center" vertical="center"/>
    </xf>
    <xf numFmtId="10" fontId="20" fillId="11" borderId="33" xfId="50" applyNumberFormat="1" applyFont="1" applyFill="1" applyBorder="1" applyAlignment="1" applyProtection="1">
      <alignment horizontal="center" vertical="center"/>
    </xf>
    <xf numFmtId="0" fontId="20" fillId="11" borderId="32" xfId="50" applyNumberFormat="1" applyFont="1" applyFill="1" applyBorder="1" applyAlignment="1" applyProtection="1">
      <alignment horizontal="center" vertical="center" wrapText="1"/>
    </xf>
    <xf numFmtId="0" fontId="17" fillId="11" borderId="28" xfId="50" applyNumberFormat="1" applyFont="1" applyFill="1" applyBorder="1" applyAlignment="1" applyProtection="1">
      <alignment horizontal="center" vertical="center" wrapText="1"/>
    </xf>
    <xf numFmtId="10" fontId="20" fillId="11" borderId="29" xfId="50" applyNumberFormat="1" applyFont="1" applyFill="1" applyBorder="1" applyAlignment="1" applyProtection="1">
      <alignment horizontal="center" vertical="center"/>
    </xf>
    <xf numFmtId="0" fontId="13" fillId="11" borderId="8"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left"/>
    </xf>
    <xf numFmtId="0" fontId="17" fillId="11" borderId="5" xfId="50" applyNumberFormat="1" applyFont="1" applyFill="1" applyBorder="1" applyAlignment="1" applyProtection="1">
      <alignment horizontal="left" vertical="center" wrapText="1"/>
    </xf>
    <xf numFmtId="0" fontId="17" fillId="11" borderId="2"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protection locked="0"/>
    </xf>
    <xf numFmtId="0" fontId="13" fillId="11" borderId="5" xfId="50" applyNumberFormat="1" applyFont="1" applyFill="1" applyBorder="1" applyAlignment="1" applyProtection="1">
      <alignment vertical="top"/>
    </xf>
    <xf numFmtId="4" fontId="20" fillId="11" borderId="2" xfId="50" applyNumberFormat="1" applyFont="1" applyFill="1" applyBorder="1" applyAlignment="1" applyProtection="1">
      <alignment horizontal="left" vertical="center"/>
    </xf>
    <xf numFmtId="178" fontId="19" fillId="11" borderId="8" xfId="51" applyNumberFormat="1" applyFont="1" applyFill="1" applyBorder="1" applyAlignment="1" applyProtection="1">
      <alignment horizontal="left" vertical="top"/>
      <protection locked="0"/>
    </xf>
    <xf numFmtId="178" fontId="18" fillId="11" borderId="2" xfId="51" applyNumberFormat="1" applyFont="1" applyFill="1" applyBorder="1" applyAlignment="1" applyProtection="1">
      <alignment horizontal="center" vertical="center"/>
    </xf>
    <xf numFmtId="4" fontId="20" fillId="11" borderId="5" xfId="50" applyNumberFormat="1" applyFont="1" applyFill="1" applyBorder="1" applyAlignment="1" applyProtection="1">
      <alignment horizontal="left" vertical="center"/>
    </xf>
    <xf numFmtId="4" fontId="18" fillId="11" borderId="5" xfId="50" applyNumberFormat="1" applyFont="1" applyFill="1" applyBorder="1" applyAlignment="1" applyProtection="1">
      <alignment horizontal="left" vertical="center"/>
    </xf>
    <xf numFmtId="4" fontId="17" fillId="11" borderId="5" xfId="50" applyNumberFormat="1" applyFont="1" applyFill="1" applyBorder="1" applyAlignment="1" applyProtection="1">
      <alignment horizontal="left" vertical="center" wrapText="1"/>
    </xf>
    <xf numFmtId="0" fontId="13" fillId="11" borderId="6" xfId="50" applyNumberFormat="1" applyFont="1" applyFill="1" applyBorder="1" applyAlignment="1" applyProtection="1">
      <alignment horizontal="left" vertical="top" wrapText="1"/>
      <protection locked="0"/>
    </xf>
    <xf numFmtId="4" fontId="17" fillId="11" borderId="2" xfId="50" applyNumberFormat="1" applyFont="1" applyFill="1" applyBorder="1" applyAlignment="1" applyProtection="1">
      <alignment horizontal="left" vertical="center" wrapText="1"/>
    </xf>
    <xf numFmtId="4" fontId="2" fillId="11" borderId="5" xfId="50" applyNumberFormat="1" applyFont="1" applyFill="1" applyBorder="1" applyAlignment="1" applyProtection="1">
      <alignment horizontal="left" vertical="center" wrapText="1"/>
    </xf>
    <xf numFmtId="0" fontId="21" fillId="11" borderId="2" xfId="50" applyNumberFormat="1" applyFont="1" applyFill="1" applyBorder="1" applyAlignment="1" applyProtection="1">
      <alignment horizontal="left" vertical="center"/>
    </xf>
    <xf numFmtId="4" fontId="20" fillId="11" borderId="2" xfId="50" applyNumberFormat="1" applyFont="1" applyFill="1" applyBorder="1" applyAlignment="1" applyProtection="1">
      <alignment horizontal="left" vertical="center" wrapText="1"/>
    </xf>
    <xf numFmtId="10" fontId="18" fillId="11" borderId="36" xfId="51" applyNumberFormat="1" applyFont="1" applyFill="1" applyBorder="1" applyAlignment="1" applyProtection="1">
      <alignment horizontal="center" vertical="center"/>
    </xf>
    <xf numFmtId="10" fontId="18" fillId="11" borderId="31"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wrapText="1"/>
      <protection locked="0"/>
    </xf>
    <xf numFmtId="10" fontId="18" fillId="11" borderId="34" xfId="50" applyNumberFormat="1" applyFont="1" applyFill="1" applyBorder="1" applyAlignment="1" applyProtection="1">
      <alignment horizontal="center" vertical="center"/>
    </xf>
    <xf numFmtId="178" fontId="18" fillId="11" borderId="31" xfId="50" applyNumberFormat="1" applyFont="1" applyFill="1" applyBorder="1" applyAlignment="1" applyProtection="1">
      <alignment horizontal="center" vertical="center"/>
    </xf>
    <xf numFmtId="178" fontId="18" fillId="11" borderId="34" xfId="50" applyNumberFormat="1" applyFont="1" applyFill="1" applyBorder="1" applyAlignment="1" applyProtection="1">
      <alignment horizontal="center" vertical="center"/>
    </xf>
    <xf numFmtId="178" fontId="20" fillId="11" borderId="31" xfId="50" applyNumberFormat="1" applyFont="1" applyFill="1" applyBorder="1" applyAlignment="1" applyProtection="1">
      <alignment horizontal="center" vertical="center"/>
    </xf>
    <xf numFmtId="178" fontId="20" fillId="11" borderId="34" xfId="50" applyNumberFormat="1" applyFont="1" applyFill="1" applyBorder="1" applyAlignment="1" applyProtection="1">
      <alignment horizontal="center" vertical="center"/>
    </xf>
    <xf numFmtId="4" fontId="17" fillId="11" borderId="2" xfId="50" applyNumberFormat="1" applyFont="1" applyFill="1" applyBorder="1" applyAlignment="1" applyProtection="1">
      <alignment horizontal="left" vertical="center"/>
    </xf>
    <xf numFmtId="10" fontId="20" fillId="11" borderId="34" xfId="50" applyNumberFormat="1" applyFont="1" applyFill="1" applyBorder="1" applyAlignment="1" applyProtection="1">
      <alignment horizontal="center" vertical="center"/>
    </xf>
    <xf numFmtId="10" fontId="20" fillId="11" borderId="36" xfId="50" applyNumberFormat="1" applyFont="1" applyFill="1" applyBorder="1" applyAlignment="1" applyProtection="1">
      <alignment horizontal="center" vertical="center"/>
    </xf>
    <xf numFmtId="0" fontId="21" fillId="11" borderId="2" xfId="50" applyNumberFormat="1" applyFont="1" applyFill="1" applyBorder="1" applyAlignment="1" applyProtection="1">
      <alignment horizontal="left" vertical="center" wrapText="1"/>
    </xf>
    <xf numFmtId="0" fontId="13" fillId="11" borderId="32" xfId="50"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wrapText="1"/>
    </xf>
    <xf numFmtId="0" fontId="17" fillId="11" borderId="5" xfId="50" applyFont="1" applyFill="1" applyBorder="1" applyAlignment="1" applyProtection="1">
      <alignment horizontal="center"/>
    </xf>
    <xf numFmtId="0" fontId="13" fillId="11" borderId="35" xfId="50" applyFont="1" applyFill="1" applyBorder="1" applyAlignment="1" applyProtection="1">
      <alignment horizontal="left" vertical="top"/>
      <protection locked="0"/>
    </xf>
    <xf numFmtId="0" fontId="13" fillId="11" borderId="38" xfId="50" applyFont="1" applyFill="1" applyBorder="1" applyAlignment="1" applyProtection="1">
      <alignment horizontal="left" vertical="top"/>
      <protection locked="0"/>
    </xf>
    <xf numFmtId="0" fontId="2" fillId="11" borderId="2" xfId="50" applyNumberFormat="1" applyFont="1" applyFill="1" applyBorder="1" applyAlignment="1" applyProtection="1">
      <alignment horizontal="left" vertical="center" wrapText="1"/>
    </xf>
    <xf numFmtId="0" fontId="20" fillId="11" borderId="5" xfId="50" applyNumberFormat="1" applyFont="1" applyFill="1" applyBorder="1" applyAlignment="1" applyProtection="1">
      <alignment horizontal="left" vertical="center" wrapText="1"/>
    </xf>
    <xf numFmtId="0" fontId="2" fillId="11" borderId="5" xfId="50" applyNumberFormat="1" applyFont="1" applyFill="1" applyBorder="1" applyAlignment="1" applyProtection="1">
      <alignment horizontal="left" vertical="center" wrapText="1"/>
    </xf>
    <xf numFmtId="0" fontId="17" fillId="11" borderId="6"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wrapText="1"/>
    </xf>
    <xf numFmtId="0" fontId="13" fillId="11" borderId="39" xfId="50" applyFont="1" applyFill="1" applyBorder="1" applyAlignment="1" applyProtection="1">
      <alignment horizontal="left" vertical="top"/>
      <protection locked="0"/>
    </xf>
    <xf numFmtId="0" fontId="17" fillId="11" borderId="5" xfId="50" applyFont="1" applyFill="1" applyBorder="1" applyAlignment="1" applyProtection="1">
      <alignment horizontal="left"/>
    </xf>
    <xf numFmtId="0" fontId="5" fillId="0" borderId="0" xfId="0" applyFont="1" applyAlignment="1">
      <alignment vertical="center"/>
    </xf>
    <xf numFmtId="0" fontId="5" fillId="0" borderId="0" xfId="0" applyFont="1" applyAlignment="1">
      <alignment horizontal="center"/>
    </xf>
    <xf numFmtId="0" fontId="5" fillId="0" borderId="0" xfId="0" applyFont="1"/>
    <xf numFmtId="0" fontId="15" fillId="0" borderId="38" xfId="0" applyNumberFormat="1" applyFont="1" applyFill="1" applyBorder="1" applyAlignment="1" applyProtection="1">
      <alignment horizontal="center" vertical="center"/>
    </xf>
    <xf numFmtId="0" fontId="22" fillId="13" borderId="5" xfId="0" applyNumberFormat="1" applyFont="1" applyFill="1" applyBorder="1" applyAlignment="1" applyProtection="1">
      <alignment horizontal="center" vertical="center"/>
    </xf>
    <xf numFmtId="0" fontId="23" fillId="14"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left" vertical="center"/>
    </xf>
    <xf numFmtId="0" fontId="24" fillId="0" borderId="3" xfId="0" applyNumberFormat="1" applyFont="1" applyFill="1" applyBorder="1" applyAlignment="1" applyProtection="1">
      <alignment horizontal="center" vertical="center" wrapText="1"/>
    </xf>
    <xf numFmtId="0" fontId="24" fillId="0" borderId="40" xfId="0" applyNumberFormat="1" applyFont="1" applyFill="1" applyBorder="1" applyAlignment="1" applyProtection="1">
      <alignment horizontal="center" vertical="center" wrapText="1"/>
    </xf>
    <xf numFmtId="0" fontId="22" fillId="15" borderId="5" xfId="0" applyNumberFormat="1" applyFont="1" applyFill="1" applyBorder="1" applyAlignment="1" applyProtection="1">
      <alignment horizontal="left" vertical="center" wrapText="1"/>
    </xf>
    <xf numFmtId="0" fontId="24" fillId="0" borderId="35" xfId="0" applyNumberFormat="1" applyFont="1" applyFill="1" applyBorder="1" applyAlignment="1" applyProtection="1">
      <alignment horizontal="center" vertical="center"/>
    </xf>
    <xf numFmtId="0" fontId="24" fillId="0" borderId="38" xfId="0" applyNumberFormat="1" applyFont="1" applyFill="1" applyBorder="1" applyAlignment="1" applyProtection="1">
      <alignment horizontal="center" vertical="center"/>
    </xf>
    <xf numFmtId="0" fontId="25" fillId="0" borderId="1" xfId="0" applyNumberFormat="1" applyFont="1" applyFill="1" applyBorder="1" applyAlignment="1" applyProtection="1">
      <alignment horizontal="left" vertical="center"/>
    </xf>
    <xf numFmtId="0" fontId="25" fillId="0" borderId="25" xfId="0" applyNumberFormat="1" applyFont="1" applyFill="1" applyBorder="1" applyAlignment="1" applyProtection="1">
      <alignment horizontal="left" vertical="center"/>
    </xf>
    <xf numFmtId="0" fontId="24" fillId="0" borderId="5" xfId="0" applyNumberFormat="1" applyFont="1" applyFill="1" applyBorder="1" applyAlignment="1" applyProtection="1">
      <alignment vertical="center"/>
    </xf>
    <xf numFmtId="43" fontId="26" fillId="0" borderId="8" xfId="8" applyFont="1" applyFill="1" applyBorder="1" applyAlignment="1" applyProtection="1">
      <alignment horizontal="right" vertical="center"/>
    </xf>
    <xf numFmtId="0" fontId="24" fillId="15" borderId="5" xfId="0" applyNumberFormat="1" applyFont="1" applyFill="1" applyBorder="1" applyAlignment="1" applyProtection="1">
      <alignment vertical="center"/>
    </xf>
    <xf numFmtId="0" fontId="24" fillId="15" borderId="5" xfId="0" applyNumberFormat="1" applyFont="1" applyFill="1" applyBorder="1" applyAlignment="1" applyProtection="1">
      <alignment horizontal="left" vertical="center"/>
    </xf>
    <xf numFmtId="0" fontId="22" fillId="16" borderId="5"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left" vertical="center"/>
    </xf>
    <xf numFmtId="10" fontId="27" fillId="16" borderId="5" xfId="0" applyNumberFormat="1" applyFont="1" applyFill="1" applyBorder="1" applyAlignment="1" applyProtection="1">
      <alignment horizontal="right" vertical="center"/>
    </xf>
    <xf numFmtId="0" fontId="24" fillId="0" borderId="8" xfId="0" applyNumberFormat="1" applyFont="1" applyFill="1" applyBorder="1" applyAlignment="1" applyProtection="1">
      <alignment horizontal="left" vertical="center"/>
    </xf>
    <xf numFmtId="0" fontId="24" fillId="5" borderId="5" xfId="0" applyNumberFormat="1" applyFont="1" applyFill="1" applyBorder="1" applyAlignment="1" applyProtection="1">
      <alignment horizontal="left" vertical="center"/>
    </xf>
    <xf numFmtId="43" fontId="26" fillId="5" borderId="5" xfId="8" applyFont="1" applyFill="1" applyBorder="1" applyAlignment="1" applyProtection="1">
      <alignment horizontal="right" vertical="center"/>
    </xf>
    <xf numFmtId="0" fontId="27" fillId="16" borderId="5"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right" vertical="center" wrapText="1"/>
    </xf>
    <xf numFmtId="0" fontId="24" fillId="0" borderId="5" xfId="0" applyNumberFormat="1" applyFont="1" applyFill="1" applyBorder="1" applyAlignment="1" applyProtection="1">
      <alignment horizontal="left" vertical="center" wrapText="1"/>
    </xf>
    <xf numFmtId="0" fontId="24" fillId="5" borderId="5" xfId="0" applyNumberFormat="1" applyFont="1" applyFill="1" applyBorder="1" applyAlignment="1" applyProtection="1">
      <alignment horizontal="left" vertical="center" wrapText="1"/>
    </xf>
    <xf numFmtId="0" fontId="24" fillId="0" borderId="8"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left" vertical="center" wrapText="1"/>
    </xf>
    <xf numFmtId="43" fontId="26" fillId="0" borderId="5" xfId="8" applyFont="1" applyFill="1" applyBorder="1" applyAlignment="1" applyProtection="1">
      <alignment horizontal="right" vertical="center"/>
    </xf>
    <xf numFmtId="0" fontId="22" fillId="15" borderId="6" xfId="0" applyNumberFormat="1" applyFont="1" applyFill="1" applyBorder="1" applyAlignment="1" applyProtection="1">
      <alignment horizontal="center" vertical="center"/>
    </xf>
    <xf numFmtId="0" fontId="22" fillId="15" borderId="6" xfId="0" applyNumberFormat="1" applyFont="1" applyFill="1" applyBorder="1" applyAlignment="1" applyProtection="1">
      <alignment horizontal="left" vertical="center" wrapText="1"/>
    </xf>
    <xf numFmtId="4" fontId="26" fillId="0" borderId="8" xfId="0" applyNumberFormat="1" applyFont="1" applyFill="1" applyBorder="1" applyAlignment="1" applyProtection="1">
      <alignment horizontal="right" vertical="center"/>
    </xf>
    <xf numFmtId="0" fontId="22" fillId="15" borderId="7" xfId="0" applyNumberFormat="1" applyFont="1" applyFill="1" applyBorder="1" applyAlignment="1" applyProtection="1">
      <alignment horizontal="center" vertical="center"/>
    </xf>
    <xf numFmtId="0" fontId="22" fillId="15" borderId="7" xfId="0" applyNumberFormat="1" applyFont="1" applyFill="1" applyBorder="1" applyAlignment="1" applyProtection="1">
      <alignment horizontal="left" vertical="center" wrapText="1"/>
    </xf>
    <xf numFmtId="4" fontId="26" fillId="0"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xf>
    <xf numFmtId="0" fontId="22" fillId="15" borderId="8" xfId="0" applyNumberFormat="1" applyFont="1" applyFill="1" applyBorder="1" applyAlignment="1" applyProtection="1">
      <alignment horizontal="left" vertical="center" wrapText="1"/>
    </xf>
    <xf numFmtId="43" fontId="26" fillId="0" borderId="8" xfId="8" applyFont="1" applyFill="1" applyBorder="1" applyAlignment="1" applyProtection="1">
      <alignment vertical="center"/>
    </xf>
    <xf numFmtId="10" fontId="27" fillId="16" borderId="5" xfId="0" applyNumberFormat="1" applyFont="1" applyFill="1" applyBorder="1" applyAlignment="1" applyProtection="1">
      <alignment vertical="center"/>
    </xf>
    <xf numFmtId="4" fontId="24" fillId="0" borderId="8" xfId="0" applyNumberFormat="1" applyFont="1" applyFill="1" applyBorder="1" applyAlignment="1" applyProtection="1">
      <alignment horizontal="left" vertical="center" wrapText="1"/>
    </xf>
    <xf numFmtId="4" fontId="24" fillId="0" borderId="8" xfId="0" applyNumberFormat="1" applyFont="1" applyFill="1" applyBorder="1" applyAlignment="1" applyProtection="1">
      <alignment horizontal="left" vertical="center"/>
    </xf>
    <xf numFmtId="4" fontId="27" fillId="16" borderId="5" xfId="0" applyNumberFormat="1" applyFont="1" applyFill="1" applyBorder="1" applyAlignment="1" applyProtection="1">
      <alignment horizontal="left" vertical="center" wrapText="1"/>
    </xf>
    <xf numFmtId="0" fontId="26" fillId="0" borderId="8" xfId="0" applyNumberFormat="1" applyFont="1" applyFill="1" applyBorder="1" applyAlignment="1" applyProtection="1">
      <alignment horizontal="left" vertical="center" wrapText="1"/>
    </xf>
    <xf numFmtId="0" fontId="15" fillId="0" borderId="0" xfId="0" applyNumberFormat="1" applyFont="1" applyFill="1" applyBorder="1" applyAlignment="1" applyProtection="1">
      <alignment horizontal="center" vertical="center"/>
    </xf>
    <xf numFmtId="0" fontId="24" fillId="0" borderId="0" xfId="0" applyNumberFormat="1" applyFont="1" applyFill="1" applyBorder="1" applyAlignment="1" applyProtection="1"/>
    <xf numFmtId="0" fontId="24" fillId="0" borderId="0" xfId="0" applyNumberFormat="1" applyFont="1" applyFill="1" applyBorder="1" applyAlignment="1" applyProtection="1">
      <alignment vertical="center"/>
    </xf>
    <xf numFmtId="0" fontId="24" fillId="0" borderId="4" xfId="0" applyNumberFormat="1" applyFont="1" applyFill="1" applyBorder="1" applyAlignment="1" applyProtection="1">
      <alignment horizontal="center" vertical="center" wrapText="1"/>
    </xf>
    <xf numFmtId="0" fontId="17" fillId="15" borderId="6" xfId="0" applyNumberFormat="1" applyFont="1" applyFill="1" applyBorder="1" applyAlignment="1" applyProtection="1">
      <alignment horizontal="center" vertical="center" wrapText="1"/>
    </xf>
    <xf numFmtId="0" fontId="24" fillId="0" borderId="39" xfId="0" applyNumberFormat="1" applyFont="1" applyFill="1" applyBorder="1" applyAlignment="1" applyProtection="1">
      <alignment horizontal="center" vertical="center"/>
    </xf>
    <xf numFmtId="0" fontId="17" fillId="15" borderId="8" xfId="0" applyNumberFormat="1" applyFont="1" applyFill="1" applyBorder="1" applyAlignment="1" applyProtection="1">
      <alignment horizontal="center" vertical="center" wrapText="1"/>
    </xf>
    <xf numFmtId="0" fontId="25" fillId="0" borderId="2" xfId="0" applyNumberFormat="1" applyFont="1" applyFill="1" applyBorder="1" applyAlignment="1" applyProtection="1">
      <alignment horizontal="left" vertical="center"/>
    </xf>
    <xf numFmtId="0" fontId="17" fillId="15" borderId="5" xfId="0" applyNumberFormat="1" applyFont="1" applyFill="1" applyBorder="1" applyAlignment="1" applyProtection="1">
      <alignment horizontal="left" vertical="center" wrapText="1"/>
    </xf>
    <xf numFmtId="0" fontId="17" fillId="5" borderId="5" xfId="0" applyNumberFormat="1" applyFont="1" applyFill="1" applyBorder="1" applyAlignment="1" applyProtection="1">
      <alignment horizontal="left" vertical="center" wrapText="1"/>
    </xf>
    <xf numFmtId="4" fontId="20" fillId="15" borderId="8" xfId="0" applyNumberFormat="1" applyFont="1" applyFill="1" applyBorder="1" applyAlignment="1" applyProtection="1">
      <alignment horizontal="right" vertical="center"/>
    </xf>
    <xf numFmtId="4" fontId="26" fillId="15" borderId="8" xfId="0" applyNumberFormat="1" applyFont="1" applyFill="1" applyBorder="1" applyAlignment="1" applyProtection="1">
      <alignment horizontal="right" vertical="center"/>
    </xf>
    <xf numFmtId="4" fontId="28" fillId="15" borderId="8" xfId="0" applyNumberFormat="1" applyFont="1" applyFill="1" applyBorder="1" applyAlignment="1" applyProtection="1">
      <alignment horizontal="left" vertical="center" wrapText="1"/>
    </xf>
    <xf numFmtId="4" fontId="26" fillId="15" borderId="5" xfId="0" applyNumberFormat="1" applyFont="1" applyFill="1" applyBorder="1" applyAlignment="1" applyProtection="1">
      <alignment horizontal="right" vertical="center"/>
    </xf>
    <xf numFmtId="4" fontId="28" fillId="15" borderId="5" xfId="0" applyNumberFormat="1" applyFont="1" applyFill="1" applyBorder="1" applyAlignment="1" applyProtection="1">
      <alignment horizontal="left" vertical="center"/>
    </xf>
    <xf numFmtId="4" fontId="27" fillId="5" borderId="5" xfId="0" applyNumberFormat="1" applyFont="1" applyFill="1" applyBorder="1" applyAlignment="1" applyProtection="1">
      <alignment horizontal="right" vertical="center"/>
    </xf>
    <xf numFmtId="4" fontId="17" fillId="5" borderId="5" xfId="0" applyNumberFormat="1" applyFont="1" applyFill="1" applyBorder="1" applyAlignment="1" applyProtection="1">
      <alignment horizontal="left" vertical="center" wrapText="1"/>
    </xf>
    <xf numFmtId="4" fontId="17" fillId="15" borderId="5" xfId="0" applyNumberFormat="1" applyFont="1" applyFill="1" applyBorder="1" applyAlignment="1" applyProtection="1">
      <alignment horizontal="left" vertical="center" wrapText="1"/>
    </xf>
    <xf numFmtId="43" fontId="26" fillId="5" borderId="8" xfId="8" applyFont="1" applyFill="1" applyBorder="1" applyAlignment="1" applyProtection="1">
      <alignment horizontal="right" vertical="center"/>
    </xf>
    <xf numFmtId="4" fontId="29" fillId="15" borderId="5" xfId="0" applyNumberFormat="1" applyFont="1" applyFill="1" applyBorder="1" applyAlignment="1" applyProtection="1">
      <alignment horizontal="left" vertical="center"/>
    </xf>
    <xf numFmtId="0" fontId="30" fillId="15" borderId="5" xfId="0" applyNumberFormat="1" applyFont="1" applyFill="1" applyBorder="1" applyAlignment="1" applyProtection="1">
      <alignment horizontal="left" vertical="center"/>
    </xf>
    <xf numFmtId="4" fontId="2" fillId="5" borderId="5" xfId="0" applyNumberFormat="1" applyFont="1" applyFill="1" applyBorder="1" applyAlignment="1" applyProtection="1">
      <alignment horizontal="left" vertical="center" wrapText="1"/>
    </xf>
    <xf numFmtId="4" fontId="20" fillId="15" borderId="5" xfId="0" applyNumberFormat="1" applyFont="1" applyFill="1" applyBorder="1" applyAlignment="1" applyProtection="1">
      <alignment horizontal="left" vertical="center" wrapText="1"/>
    </xf>
    <xf numFmtId="0" fontId="20" fillId="15" borderId="5" xfId="0" applyNumberFormat="1" applyFont="1" applyFill="1" applyBorder="1" applyAlignment="1" applyProtection="1">
      <alignment horizontal="left" vertical="center"/>
    </xf>
    <xf numFmtId="4" fontId="31" fillId="15" borderId="8" xfId="0" applyNumberFormat="1" applyFont="1" applyFill="1" applyBorder="1" applyAlignment="1" applyProtection="1">
      <alignment horizontal="left" vertical="center"/>
    </xf>
    <xf numFmtId="4" fontId="30" fillId="15" borderId="8" xfId="0" applyNumberFormat="1" applyFont="1" applyFill="1" applyBorder="1" applyAlignment="1" applyProtection="1">
      <alignment horizontal="left" vertical="center" wrapText="1"/>
    </xf>
    <xf numFmtId="0" fontId="30" fillId="15" borderId="0" xfId="0" applyNumberFormat="1" applyFont="1" applyFill="1" applyBorder="1" applyAlignment="1" applyProtection="1">
      <alignment horizontal="left" vertical="center"/>
    </xf>
    <xf numFmtId="0" fontId="13" fillId="15" borderId="5" xfId="0" applyNumberFormat="1" applyFont="1" applyFill="1" applyBorder="1" applyAlignment="1" applyProtection="1">
      <alignment horizontal="left" vertical="center" wrapText="1"/>
    </xf>
    <xf numFmtId="0" fontId="22" fillId="15" borderId="6" xfId="0" applyNumberFormat="1" applyFont="1" applyFill="1" applyBorder="1" applyAlignment="1" applyProtection="1">
      <alignment horizontal="center" vertical="center" wrapText="1"/>
    </xf>
    <xf numFmtId="0" fontId="26" fillId="0" borderId="8" xfId="0" applyNumberFormat="1" applyFont="1" applyFill="1" applyBorder="1" applyAlignment="1" applyProtection="1">
      <alignment horizontal="left" vertical="center"/>
    </xf>
    <xf numFmtId="0" fontId="22" fillId="15" borderId="7" xfId="0" applyNumberFormat="1" applyFont="1" applyFill="1" applyBorder="1" applyAlignment="1" applyProtection="1">
      <alignment horizontal="center" vertical="center" wrapText="1"/>
    </xf>
    <xf numFmtId="0" fontId="27" fillId="16"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wrapText="1"/>
    </xf>
    <xf numFmtId="10" fontId="27" fillId="16" borderId="8" xfId="0" applyNumberFormat="1" applyFont="1" applyFill="1" applyBorder="1" applyAlignment="1" applyProtection="1">
      <alignment horizontal="left" vertical="center"/>
    </xf>
    <xf numFmtId="10" fontId="27" fillId="16" borderId="8" xfId="0" applyNumberFormat="1" applyFont="1" applyFill="1" applyBorder="1" applyAlignment="1" applyProtection="1">
      <alignment horizontal="right" vertical="center"/>
    </xf>
    <xf numFmtId="10" fontId="27" fillId="16" borderId="5" xfId="8" applyNumberFormat="1" applyFont="1" applyFill="1" applyBorder="1" applyAlignment="1" applyProtection="1">
      <alignment horizontal="right" vertical="center"/>
    </xf>
    <xf numFmtId="0" fontId="26" fillId="0" borderId="5" xfId="0" applyNumberFormat="1" applyFont="1" applyFill="1" applyBorder="1" applyAlignment="1" applyProtection="1">
      <alignment horizontal="left" vertical="center" wrapText="1"/>
    </xf>
    <xf numFmtId="177" fontId="26" fillId="0" borderId="8" xfId="0" applyNumberFormat="1" applyFont="1" applyFill="1" applyBorder="1" applyAlignment="1" applyProtection="1">
      <alignment vertical="center"/>
    </xf>
    <xf numFmtId="0" fontId="13" fillId="15" borderId="6" xfId="0" applyNumberFormat="1" applyFont="1" applyFill="1" applyBorder="1" applyAlignment="1" applyProtection="1">
      <alignment horizontal="left" vertical="center" wrapText="1"/>
    </xf>
    <xf numFmtId="0" fontId="13" fillId="15" borderId="7" xfId="0" applyNumberFormat="1" applyFont="1" applyFill="1" applyBorder="1" applyAlignment="1" applyProtection="1">
      <alignment horizontal="left" vertical="center" wrapText="1"/>
    </xf>
    <xf numFmtId="0" fontId="13" fillId="15" borderId="8"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right" vertical="center" wrapText="1"/>
    </xf>
    <xf numFmtId="4" fontId="20" fillId="15" borderId="5" xfId="0" applyNumberFormat="1" applyFont="1" applyFill="1" applyBorder="1" applyAlignment="1" applyProtection="1">
      <alignment horizontal="left" vertical="center"/>
    </xf>
    <xf numFmtId="4" fontId="17" fillId="15" borderId="5" xfId="0" applyNumberFormat="1" applyFont="1" applyFill="1" applyBorder="1" applyAlignment="1" applyProtection="1">
      <alignment horizontal="left" vertical="center"/>
    </xf>
    <xf numFmtId="4" fontId="26" fillId="15" borderId="5" xfId="0" applyNumberFormat="1" applyFont="1" applyFill="1" applyBorder="1" applyAlignment="1" applyProtection="1">
      <alignment horizontal="left" vertical="center"/>
    </xf>
    <xf numFmtId="4" fontId="2" fillId="15" borderId="5" xfId="0" applyNumberFormat="1" applyFont="1" applyFill="1" applyBorder="1" applyAlignment="1" applyProtection="1">
      <alignment horizontal="left" vertical="center" wrapText="1"/>
    </xf>
    <xf numFmtId="0" fontId="30" fillId="15" borderId="8" xfId="0" applyNumberFormat="1" applyFont="1" applyFill="1" applyBorder="1" applyAlignment="1" applyProtection="1">
      <alignment horizontal="left" vertical="center" wrapText="1"/>
    </xf>
    <xf numFmtId="0" fontId="20" fillId="5" borderId="5" xfId="0" applyNumberFormat="1" applyFont="1" applyFill="1" applyBorder="1" applyAlignment="1" applyProtection="1">
      <alignment horizontal="left" vertical="center" wrapText="1"/>
    </xf>
    <xf numFmtId="0" fontId="28" fillId="5" borderId="5" xfId="0" applyNumberFormat="1" applyFont="1" applyFill="1" applyBorder="1" applyAlignment="1" applyProtection="1">
      <alignment horizontal="left" vertical="center" wrapText="1"/>
    </xf>
    <xf numFmtId="0" fontId="30" fillId="15" borderId="5" xfId="0" applyNumberFormat="1" applyFont="1" applyFill="1" applyBorder="1" applyAlignment="1" applyProtection="1">
      <alignment horizontal="left" vertical="center" wrapText="1"/>
    </xf>
    <xf numFmtId="0" fontId="32" fillId="15" borderId="5" xfId="0" applyNumberFormat="1" applyFont="1" applyFill="1" applyBorder="1" applyAlignment="1" applyProtection="1">
      <alignment horizontal="left" vertical="center" wrapText="1"/>
    </xf>
    <xf numFmtId="0" fontId="33" fillId="15" borderId="5" xfId="0" applyNumberFormat="1" applyFont="1" applyFill="1" applyBorder="1" applyAlignment="1" applyProtection="1">
      <alignment horizontal="left" vertical="center" wrapText="1"/>
    </xf>
    <xf numFmtId="43" fontId="0" fillId="0" borderId="0" xfId="8" applyFont="1" applyAlignment="1"/>
    <xf numFmtId="0" fontId="34" fillId="0" borderId="0" xfId="0" applyNumberFormat="1" applyFont="1" applyAlignment="1">
      <alignment wrapText="1"/>
    </xf>
    <xf numFmtId="0" fontId="35" fillId="0" borderId="0" xfId="0" applyFont="1" applyFill="1" applyBorder="1" applyAlignment="1" applyProtection="1"/>
    <xf numFmtId="0" fontId="35" fillId="0" borderId="0" xfId="0" applyFont="1" applyFill="1" applyBorder="1" applyAlignment="1" applyProtection="1">
      <alignment horizontal="left"/>
    </xf>
    <xf numFmtId="0" fontId="0" fillId="0" borderId="0" xfId="0" applyAlignment="1">
      <alignment vertical="center"/>
    </xf>
    <xf numFmtId="0" fontId="36" fillId="0" borderId="0" xfId="0" applyFont="1" applyAlignment="1">
      <alignment horizontal="center" vertical="center"/>
    </xf>
    <xf numFmtId="0" fontId="37" fillId="5" borderId="0" xfId="0" applyFont="1" applyFill="1" applyAlignment="1">
      <alignment horizontal="center" vertical="center"/>
    </xf>
    <xf numFmtId="0" fontId="38" fillId="0" borderId="0" xfId="10" applyAlignment="1">
      <alignment horizontal="center"/>
    </xf>
    <xf numFmtId="0" fontId="39" fillId="0" borderId="0" xfId="0" applyFont="1" applyAlignment="1">
      <alignment horizontal="justify" vertical="center"/>
    </xf>
    <xf numFmtId="0" fontId="40" fillId="5" borderId="0" xfId="0" applyFont="1" applyFill="1" applyAlignment="1">
      <alignment horizontal="center" vertical="center"/>
    </xf>
    <xf numFmtId="0" fontId="39" fillId="0" borderId="0" xfId="0" applyFont="1" applyAlignment="1">
      <alignment horizontal="center" vertical="center"/>
    </xf>
    <xf numFmtId="0" fontId="40" fillId="5" borderId="0" xfId="0" applyFont="1" applyFill="1" applyAlignment="1">
      <alignment horizontal="left" vertical="center"/>
    </xf>
    <xf numFmtId="0" fontId="40" fillId="5" borderId="0" xfId="0" applyFont="1" applyFill="1" applyAlignment="1">
      <alignment horizontal="center" vertical="center" wrapText="1"/>
    </xf>
    <xf numFmtId="0" fontId="41" fillId="5" borderId="0" xfId="0" applyFont="1" applyFill="1"/>
    <xf numFmtId="0" fontId="42" fillId="5" borderId="0" xfId="0" applyFont="1" applyFill="1"/>
    <xf numFmtId="0" fontId="0" fillId="5" borderId="0" xfId="0" applyFill="1"/>
    <xf numFmtId="0" fontId="42" fillId="0" borderId="0" xfId="0" applyFont="1"/>
    <xf numFmtId="0" fontId="42" fillId="0" borderId="5" xfId="0" applyFont="1" applyFill="1" applyBorder="1" applyAlignment="1">
      <alignment horizontal="left" vertical="center"/>
    </xf>
    <xf numFmtId="0" fontId="42" fillId="0" borderId="5" xfId="0" applyFont="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千位分隔 2" xfId="51"/>
  </cellStyles>
  <dxfs count="2">
    <dxf>
      <font>
        <color rgb="FF00B050"/>
      </font>
    </dxf>
    <dxf>
      <font>
        <color rgb="FFFF0000"/>
      </font>
    </dxf>
  </dxfs>
  <tableStyles count="0" defaultTableStyle="TableStyleMedium2" defaultPivotStyle="PivotStyleMedium9"/>
  <colors>
    <mruColors>
      <color rgb="000D1329"/>
      <color rgb="00407FCD"/>
      <color rgb="00C0504D"/>
      <color rgb="000066FF"/>
      <color rgb="000D1315"/>
      <color rgb="00CCFFFF"/>
      <color rgb="0099FFCC"/>
      <color rgb="0066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customXml" Target="../customXml/item6.xml"/><Relationship Id="rId11" Type="http://schemas.openxmlformats.org/officeDocument/2006/relationships/customXml" Target="../customXml/item5.xml"/><Relationship Id="rId10" Type="http://schemas.openxmlformats.org/officeDocument/2006/relationships/customXml" Target="../customXml/item4.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资产负债率</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56546070927624"/>
          <c:y val="0"/>
        </c:manualLayout>
      </c:layout>
      <c:overlay val="0"/>
      <c:spPr>
        <a:noFill/>
        <a:ln>
          <a:noFill/>
        </a:ln>
        <a:effectLst/>
      </c:spPr>
    </c:title>
    <c:autoTitleDeleted val="0"/>
    <c:plotArea>
      <c:layout>
        <c:manualLayout>
          <c:layoutTarget val="inner"/>
          <c:xMode val="edge"/>
          <c:yMode val="edge"/>
          <c:x val="0.193860368743376"/>
          <c:y val="0.111177603752735"/>
          <c:w val="0.632615026208503"/>
          <c:h val="0.636701559495834"/>
        </c:manualLayout>
      </c:layout>
      <c:barChart>
        <c:barDir val="col"/>
        <c:grouping val="clustered"/>
        <c:varyColors val="0"/>
        <c:ser>
          <c:idx val="0"/>
          <c:order val="0"/>
          <c:tx>
            <c:strRef>
              <c:f>'18步数据分析表'!$C$8</c:f>
              <c:strCache>
                <c:ptCount val="1"/>
                <c:pt idx="0">
                  <c:v>负债合计*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'18步数据分析表'!$E$8:$I$8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8686000"/>
        <c:axId val="688689528"/>
      </c:barChart>
      <c:lineChart>
        <c:grouping val="standard"/>
        <c:varyColors val="0"/>
        <c:ser>
          <c:idx val="1"/>
          <c:order val="1"/>
          <c:tx>
            <c:strRef>
              <c:f>'18步数据分析表'!$C$9</c:f>
              <c:strCache>
                <c:ptCount val="1"/>
                <c:pt idx="0">
                  <c:v>资产负债率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'18步数据分析表'!$E$9:$I$9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8684432"/>
        <c:axId val="688691096"/>
      </c:lineChart>
      <c:catAx>
        <c:axId val="6886860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9528"/>
        <c:crosses val="autoZero"/>
        <c:auto val="1"/>
        <c:lblAlgn val="ctr"/>
        <c:lblOffset val="100"/>
        <c:noMultiLvlLbl val="0"/>
      </c:catAx>
      <c:valAx>
        <c:axId val="68868952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6000"/>
        <c:crosses val="autoZero"/>
        <c:crossBetween val="between"/>
      </c:valAx>
      <c:catAx>
        <c:axId val="6886844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1096"/>
        <c:crosses val="autoZero"/>
        <c:auto val="1"/>
        <c:lblAlgn val="ctr"/>
        <c:lblOffset val="100"/>
        <c:noMultiLvlLbl val="0"/>
      </c:catAx>
      <c:valAx>
        <c:axId val="6886910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44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期间费用率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'18步数据分析表'!$C$49</c:f>
              <c:strCache>
                <c:ptCount val="1"/>
                <c:pt idx="0">
                  <c:v>期间费用率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'18步数据分析表'!$E$49:$I$49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896"/>
        <c:axId val="814080368"/>
      </c:barChart>
      <c:lineChart>
        <c:grouping val="standard"/>
        <c:varyColors val="0"/>
        <c:ser>
          <c:idx val="2"/>
          <c:order val="1"/>
          <c:tx>
            <c:strRef>
              <c:f>'18步数据分析表'!$C$51</c:f>
              <c:strCache>
                <c:ptCount val="1"/>
                <c:pt idx="0">
                  <c:v>期间费用率/毛利率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'18步数据分析表'!$E$51:$I$51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1544"/>
        <c:axId val="814078408"/>
      </c:lineChart>
      <c:catAx>
        <c:axId val="814083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368"/>
        <c:crosses val="autoZero"/>
        <c:auto val="1"/>
        <c:lblAlgn val="ctr"/>
        <c:lblOffset val="100"/>
        <c:noMultiLvlLbl val="0"/>
      </c:catAx>
      <c:valAx>
        <c:axId val="8140803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896"/>
        <c:crosses val="autoZero"/>
        <c:crossBetween val="between"/>
      </c:valAx>
      <c:catAx>
        <c:axId val="81408154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408"/>
        <c:crosses val="autoZero"/>
        <c:auto val="1"/>
        <c:lblAlgn val="ctr"/>
        <c:lblOffset val="100"/>
        <c:noMultiLvlLbl val="0"/>
      </c:catAx>
      <c:valAx>
        <c:axId val="8140784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54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毛利率及其波动幅度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'18步数据分析表'!$C$46</c:f>
              <c:strCache>
                <c:ptCount val="1"/>
                <c:pt idx="0">
                  <c:v>毛利率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'18步数据分析表'!$E$46:$I$46</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112"/>
        <c:axId val="814078016"/>
      </c:barChart>
      <c:lineChart>
        <c:grouping val="standard"/>
        <c:varyColors val="0"/>
        <c:ser>
          <c:idx val="1"/>
          <c:order val="1"/>
          <c:tx>
            <c:strRef>
              <c:f>'18步数据分析表'!$C$47</c:f>
              <c:strCache>
                <c:ptCount val="1"/>
                <c:pt idx="0">
                  <c:v>毛利率波动幅度</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'18步数据分析表'!$E$47:$I$47</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0760"/>
        <c:axId val="814082720"/>
      </c:lineChart>
      <c:catAx>
        <c:axId val="814083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016"/>
        <c:crosses val="autoZero"/>
        <c:auto val="1"/>
        <c:lblAlgn val="ctr"/>
        <c:lblOffset val="100"/>
        <c:noMultiLvlLbl val="0"/>
      </c:catAx>
      <c:valAx>
        <c:axId val="814078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112"/>
        <c:crosses val="autoZero"/>
        <c:crossBetween val="between"/>
      </c:valAx>
      <c:catAx>
        <c:axId val="81408076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720"/>
        <c:crosses val="autoZero"/>
        <c:auto val="1"/>
        <c:lblAlgn val="ctr"/>
        <c:lblOffset val="100"/>
        <c:noMultiLvlLbl val="0"/>
      </c:catAx>
      <c:valAx>
        <c:axId val="8140827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76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销售费用率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'18步数据分析表'!$C$53</c:f>
              <c:strCache>
                <c:ptCount val="1"/>
                <c:pt idx="0">
                  <c:v>销售费用*</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'18步数据分析表'!$E$53:$I$53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1936"/>
        <c:axId val="814079976"/>
      </c:barChart>
      <c:lineChart>
        <c:grouping val="standard"/>
        <c:varyColors val="0"/>
        <c:ser>
          <c:idx val="1"/>
          <c:order val="1"/>
          <c:tx>
            <c:strRef>
              <c:f>'18步数据分析表'!$C$55</c:f>
              <c:strCache>
                <c:ptCount val="1"/>
                <c:pt idx="0">
                  <c:v>销售费用率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'18步数据分析表'!$E$55:$I$55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2328"/>
        <c:axId val="814085072"/>
      </c:lineChart>
      <c:catAx>
        <c:axId val="81408193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976"/>
        <c:crosses val="autoZero"/>
        <c:auto val="1"/>
        <c:lblAlgn val="ctr"/>
        <c:lblOffset val="100"/>
        <c:noMultiLvlLbl val="0"/>
      </c:catAx>
      <c:valAx>
        <c:axId val="81407997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936"/>
        <c:crosses val="autoZero"/>
        <c:crossBetween val="between"/>
      </c:valAx>
      <c:catAx>
        <c:axId val="814082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5072"/>
        <c:crosses val="autoZero"/>
        <c:auto val="1"/>
        <c:lblAlgn val="ctr"/>
        <c:lblOffset val="100"/>
        <c:noMultiLvlLbl val="0"/>
      </c:catAx>
      <c:valAx>
        <c:axId val="8140850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主营利润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1"/>
          <c:order val="0"/>
          <c:tx>
            <c:strRef>
              <c:f>'18步数据分析表'!$C$60</c:f>
              <c:strCache>
                <c:ptCount val="1"/>
                <c:pt idx="0">
                  <c:v>主营利润率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'18步数据分析表'!$E$60:$I$60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504"/>
        <c:axId val="814084680"/>
      </c:barChart>
      <c:lineChart>
        <c:grouping val="stacked"/>
        <c:varyColors val="0"/>
        <c:ser>
          <c:idx val="3"/>
          <c:order val="1"/>
          <c:tx>
            <c:strRef>
              <c:f>'18步数据分析表'!$C$62</c:f>
              <c:strCache>
                <c:ptCount val="1"/>
                <c:pt idx="0">
                  <c:v>主营利润/营业利润</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'18步数据分析表'!$E$62:$I$62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79584"/>
        <c:axId val="814079192"/>
      </c:lineChart>
      <c:catAx>
        <c:axId val="8140835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4680"/>
        <c:crosses val="autoZero"/>
        <c:auto val="1"/>
        <c:lblAlgn val="ctr"/>
        <c:lblOffset val="100"/>
        <c:noMultiLvlLbl val="0"/>
      </c:catAx>
      <c:valAx>
        <c:axId val="8140846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504"/>
        <c:crosses val="autoZero"/>
        <c:crossBetween val="between"/>
      </c:valAx>
      <c:catAx>
        <c:axId val="81407958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192"/>
        <c:crosses val="autoZero"/>
        <c:auto val="1"/>
        <c:lblAlgn val="ctr"/>
        <c:lblOffset val="100"/>
        <c:noMultiLvlLbl val="0"/>
      </c:catAx>
      <c:valAx>
        <c:axId val="8140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58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净利润现金比率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'18步数据分析表'!$C$64</c:f>
              <c:strCache>
                <c:ptCount val="1"/>
                <c:pt idx="0">
                  <c:v>经营活动产生的现金流量净额*</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'18步数据分析表'!$E$64:$I$64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208"/>
        <c:axId val="820415424"/>
      </c:barChart>
      <c:lineChart>
        <c:grouping val="standard"/>
        <c:varyColors val="0"/>
        <c:ser>
          <c:idx val="2"/>
          <c:order val="1"/>
          <c:tx>
            <c:strRef>
              <c:f>'18步数据分析表'!$C$66</c:f>
              <c:strCache>
                <c:ptCount val="1"/>
                <c:pt idx="0">
                  <c:v>净利润现金比率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'18步数据分析表'!$E$66:$I$66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2680"/>
        <c:axId val="820408368"/>
      </c:lineChart>
      <c:catAx>
        <c:axId val="8128542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424"/>
        <c:crosses val="autoZero"/>
        <c:auto val="1"/>
        <c:lblAlgn val="ctr"/>
        <c:lblOffset val="100"/>
        <c:noMultiLvlLbl val="0"/>
      </c:catAx>
      <c:valAx>
        <c:axId val="8204154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208"/>
        <c:crosses val="autoZero"/>
        <c:crossBetween val="between"/>
      </c:valAx>
      <c:catAx>
        <c:axId val="82041268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368"/>
        <c:crosses val="autoZero"/>
        <c:auto val="1"/>
        <c:lblAlgn val="ctr"/>
        <c:lblOffset val="100"/>
        <c:noMultiLvlLbl val="0"/>
      </c:catAx>
      <c:valAx>
        <c:axId val="8204083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680"/>
        <c:crosses val="max"/>
        <c:crossBetween val="between"/>
      </c:valAx>
      <c:spPr>
        <a:noFill/>
        <a:ln>
          <a:noFill/>
        </a:ln>
        <a:effectLst/>
      </c:spPr>
    </c:plotArea>
    <c:legend>
      <c:legendPos val="b"/>
      <c:layout/>
      <c:overlay val="0"/>
      <c:spPr>
        <a:solidFill>
          <a:srgbClr val="0D1329"/>
        </a:solid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净资产收益率（</a:t>
            </a:r>
            <a:r>
              <a:rPr lang="en-US" altLang="zh-CN" sz="1200">
                <a:latin typeface="微软雅黑" panose="020B0503020204020204" pitchFamily="34" charset="-122"/>
                <a:ea typeface="微软雅黑" panose="020B0503020204020204" pitchFamily="34" charset="-122"/>
              </a:rPr>
              <a:t>ROE</a:t>
            </a:r>
            <a:r>
              <a:rPr lang="zh-CN" altLang="en-US" sz="1200">
                <a:latin typeface="微软雅黑" panose="020B0503020204020204" pitchFamily="34" charset="-122"/>
                <a:ea typeface="微软雅黑" panose="020B0503020204020204" pitchFamily="34" charset="-122"/>
              </a:rPr>
              <a:t>）</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2"/>
          <c:order val="0"/>
          <c:tx>
            <c:strRef>
              <c:f>'18步数据分析表'!$C$70</c:f>
              <c:strCache>
                <c:ptCount val="1"/>
                <c:pt idx="0">
                  <c:v>净资产收益率（ROE）</c:v>
                </c:pt>
              </c:strCache>
            </c:strRef>
          </c:tx>
          <c:spPr>
            <a:solidFill>
              <a:srgbClr val="407FCD"/>
            </a:solidFill>
            <a:ln w="1905">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'18步数据分析表'!$E$70:$I$70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60"/>
        <c:overlap val="-24"/>
        <c:axId val="820411896"/>
        <c:axId val="820413464"/>
      </c:barChart>
      <c:catAx>
        <c:axId val="820411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464"/>
        <c:crosses val="autoZero"/>
        <c:auto val="1"/>
        <c:lblAlgn val="ctr"/>
        <c:lblOffset val="100"/>
        <c:noMultiLvlLbl val="0"/>
      </c:catAx>
      <c:valAx>
        <c:axId val="8204134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资本支出占比</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05896211792424"/>
          <c:y val="0.00976800976800977"/>
        </c:manualLayout>
      </c:layout>
      <c:overlay val="0"/>
      <c:spPr>
        <a:noFill/>
        <a:ln>
          <a:noFill/>
        </a:ln>
        <a:effectLst/>
      </c:spPr>
    </c:title>
    <c:autoTitleDeleted val="0"/>
    <c:plotArea>
      <c:layout>
        <c:manualLayout>
          <c:layoutTarget val="inner"/>
          <c:xMode val="edge"/>
          <c:yMode val="edge"/>
          <c:x val="0.171877897244167"/>
          <c:y val="0.132840702604482"/>
          <c:w val="0.701178434915009"/>
          <c:h val="0.628382221453088"/>
        </c:manualLayout>
      </c:layout>
      <c:barChart>
        <c:barDir val="col"/>
        <c:grouping val="clustered"/>
        <c:varyColors val="0"/>
        <c:ser>
          <c:idx val="2"/>
          <c:order val="0"/>
          <c:tx>
            <c:strRef>
              <c:f>'18步数据分析表'!$C$75</c:f>
              <c:strCache>
                <c:ptCount val="1"/>
                <c:pt idx="0">
                  <c:v>购建支付的现金与经营活动产生的现金流量净额的比率</c:v>
                </c:pt>
              </c:strCache>
            </c:strRef>
          </c:tx>
          <c:spPr>
            <a:solidFill>
              <a:srgbClr val="407FCD"/>
            </a:soli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'18步数据分析表'!$E$75:$I$75</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30"/>
        <c:overlap val="-24"/>
        <c:axId val="820413856"/>
        <c:axId val="820409936"/>
      </c:barChart>
      <c:catAx>
        <c:axId val="8204138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936"/>
        <c:crosses val="autoZero"/>
        <c:auto val="1"/>
        <c:lblAlgn val="ctr"/>
        <c:lblOffset val="100"/>
        <c:noMultiLvlLbl val="0"/>
      </c:catAx>
      <c:valAx>
        <c:axId val="8204099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分配股利</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经营现金流</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149773062993537"/>
          <c:y val="0.196728256762379"/>
          <c:w val="0.778555193591305"/>
          <c:h val="0.527224705249217"/>
        </c:manualLayout>
      </c:layout>
      <c:barChart>
        <c:barDir val="col"/>
        <c:grouping val="clustered"/>
        <c:varyColors val="0"/>
        <c:ser>
          <c:idx val="2"/>
          <c:order val="0"/>
          <c:tx>
            <c:strRef>
              <c:f>'18步数据分析表'!$C$79</c:f>
              <c:strCache>
                <c:ptCount val="1"/>
                <c:pt idx="0">
                  <c:v>分配股利、利润或偿付利息支付的现金/经营现金流</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'18步数据分析表'!$E$79:$I$79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40"/>
        <c:overlap val="-24"/>
        <c:axId val="820414640"/>
        <c:axId val="820411112"/>
      </c:barChart>
      <c:catAx>
        <c:axId val="8204146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112"/>
        <c:crosses val="autoZero"/>
        <c:auto val="1"/>
        <c:lblAlgn val="ctr"/>
        <c:lblOffset val="100"/>
        <c:noMultiLvlLbl val="0"/>
      </c:catAx>
      <c:valAx>
        <c:axId val="820411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总资产及增长率</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c:f>
              <c:strCache>
                <c:ptCount val="1"/>
                <c:pt idx="0">
                  <c:v>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'18步数据分析表'!$E$5:$I$5</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20408760"/>
        <c:axId val="820409152"/>
      </c:barChart>
      <c:lineChart>
        <c:grouping val="standard"/>
        <c:varyColors val="0"/>
        <c:ser>
          <c:idx val="1"/>
          <c:order val="1"/>
          <c:tx>
            <c:strRef>
              <c:f>'18步数据分析表'!$C$6</c:f>
              <c:strCache>
                <c:ptCount val="1"/>
                <c:pt idx="0">
                  <c:v>总资产增长率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'18步数据分析表'!$E$6:$I$6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5032"/>
        <c:axId val="820412288"/>
      </c:lineChart>
      <c:catAx>
        <c:axId val="820408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152"/>
        <c:crosses val="autoZero"/>
        <c:auto val="1"/>
        <c:lblAlgn val="ctr"/>
        <c:lblOffset val="100"/>
        <c:noMultiLvlLbl val="0"/>
      </c:catAx>
      <c:valAx>
        <c:axId val="82040915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760"/>
        <c:crosses val="autoZero"/>
        <c:crossBetween val="between"/>
      </c:valAx>
      <c:catAx>
        <c:axId val="8204150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288"/>
        <c:crosses val="autoZero"/>
        <c:auto val="1"/>
        <c:lblAlgn val="ctr"/>
        <c:lblOffset val="100"/>
        <c:noMultiLvlLbl val="0"/>
      </c:catAx>
      <c:valAx>
        <c:axId val="8204122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0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准货币资金</a:t>
            </a:r>
            <a:r>
              <a:rPr lang="en-US" altLang="zh-CN" sz="1200" b="1">
                <a:latin typeface="微软雅黑" panose="020B0503020204020204" pitchFamily="34" charset="-122"/>
                <a:ea typeface="微软雅黑" panose="020B0503020204020204" pitchFamily="34" charset="-122"/>
              </a:rPr>
              <a:t>-</a:t>
            </a:r>
            <a:r>
              <a:rPr lang="zh-CN" altLang="en-US" sz="1200" b="1">
                <a:latin typeface="微软雅黑" panose="020B0503020204020204" pitchFamily="34" charset="-122"/>
                <a:ea typeface="微软雅黑" panose="020B0503020204020204" pitchFamily="34" charset="-122"/>
              </a:rPr>
              <a:t>有息负债</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'18步数据分析表'!$C$15</c:f>
              <c:strCache>
                <c:ptCount val="1"/>
                <c:pt idx="0">
                  <c:v>准货币资金*</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'18步数据分析表'!$E$15:$I$15</c:f>
              <c:numCache>
                <c:formatCode>0"."00,,"亿"</c:formatCode>
                <c:ptCount val="5"/>
                <c:pt idx="0">
                  <c:v>0</c:v>
                </c:pt>
                <c:pt idx="1">
                  <c:v>0</c:v>
                </c:pt>
                <c:pt idx="2">
                  <c:v>0</c:v>
                </c:pt>
                <c:pt idx="3">
                  <c:v>0</c:v>
                </c:pt>
                <c:pt idx="4">
                  <c:v>0</c:v>
                </c:pt>
              </c:numCache>
            </c:numRef>
          </c:val>
        </c:ser>
        <c:ser>
          <c:idx val="1"/>
          <c:order val="1"/>
          <c:tx>
            <c:strRef>
              <c:f>'18步数据分析表'!$C$21</c:f>
              <c:strCache>
                <c:ptCount val="1"/>
                <c:pt idx="0">
                  <c:v>有息负债总额</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'18步数据分析表'!$E$21:$I$21</c:f>
              <c:numCache>
                <c:formatCode>0"."00,,"亿"</c:formatCode>
                <c:ptCount val="5"/>
                <c:pt idx="0">
                  <c:v>0</c:v>
                </c:pt>
                <c:pt idx="1">
                  <c:v>0</c:v>
                </c:pt>
                <c:pt idx="2">
                  <c:v>0</c:v>
                </c:pt>
                <c:pt idx="3">
                  <c:v>0</c:v>
                </c:pt>
                <c:pt idx="4">
                  <c:v>0</c:v>
                </c:pt>
              </c:numCache>
            </c:numRef>
          </c:val>
        </c:ser>
        <c:ser>
          <c:idx val="2"/>
          <c:order val="2"/>
          <c:tx>
            <c:strRef>
              <c:f>'18步数据分析表'!$C$22</c:f>
              <c:strCache>
                <c:ptCount val="1"/>
                <c:pt idx="0">
                  <c:v>准货币资金与有息负债之差</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'18步数据分析表'!$E$22:$I$22</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7568"/>
        <c:axId val="688690312"/>
      </c:barChart>
      <c:catAx>
        <c:axId val="6886875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0312"/>
        <c:crosses val="autoZero"/>
        <c:auto val="1"/>
        <c:lblAlgn val="ctr"/>
        <c:lblOffset val="100"/>
        <c:noMultiLvlLbl val="0"/>
      </c:catAx>
      <c:valAx>
        <c:axId val="68869031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7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应付预收</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应收预付</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'18步数据分析表'!$C$24</c:f>
              <c:strCache>
                <c:ptCount val="1"/>
                <c:pt idx="0">
                  <c:v>应付预收合计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'18步数据分析表'!$E$24:$I$24</c:f>
              <c:numCache>
                <c:formatCode>0"."00,,"亿"</c:formatCode>
                <c:ptCount val="5"/>
                <c:pt idx="0">
                  <c:v>0</c:v>
                </c:pt>
                <c:pt idx="1">
                  <c:v>0</c:v>
                </c:pt>
                <c:pt idx="2">
                  <c:v>0</c:v>
                </c:pt>
                <c:pt idx="3">
                  <c:v>0</c:v>
                </c:pt>
                <c:pt idx="4">
                  <c:v>0</c:v>
                </c:pt>
              </c:numCache>
            </c:numRef>
          </c:val>
        </c:ser>
        <c:ser>
          <c:idx val="1"/>
          <c:order val="1"/>
          <c:tx>
            <c:strRef>
              <c:f>'18步数据分析表'!$C$25</c:f>
              <c:strCache>
                <c:ptCount val="1"/>
                <c:pt idx="0">
                  <c:v>应收预付合计</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'18步数据分析表'!$E$25:$I$25</c:f>
              <c:numCache>
                <c:formatCode>0"."00,,"亿"</c:formatCode>
                <c:ptCount val="5"/>
                <c:pt idx="0">
                  <c:v>0</c:v>
                </c:pt>
                <c:pt idx="1">
                  <c:v>0</c:v>
                </c:pt>
                <c:pt idx="2">
                  <c:v>0</c:v>
                </c:pt>
                <c:pt idx="3">
                  <c:v>0</c:v>
                </c:pt>
                <c:pt idx="4">
                  <c:v>0</c:v>
                </c:pt>
              </c:numCache>
            </c:numRef>
          </c:val>
        </c:ser>
        <c:ser>
          <c:idx val="2"/>
          <c:order val="2"/>
          <c:tx>
            <c:strRef>
              <c:f>'18步数据分析表'!$C$26</c:f>
              <c:strCache>
                <c:ptCount val="1"/>
                <c:pt idx="0">
                  <c:v>应付预收-应收预付</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'18步数据分析表'!$E$26:$I$26</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5216"/>
        <c:axId val="688685608"/>
      </c:barChart>
      <c:catAx>
        <c:axId val="68868521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608"/>
        <c:crosses val="autoZero"/>
        <c:auto val="1"/>
        <c:lblAlgn val="ctr"/>
        <c:lblOffset val="100"/>
        <c:noMultiLvlLbl val="0"/>
      </c:catAx>
      <c:valAx>
        <c:axId val="68868560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（应收账款</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合同资产）占比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'18步数据分析表'!$C$28</c:f>
              <c:strCache>
                <c:ptCount val="1"/>
                <c:pt idx="0">
                  <c:v>应收账款+合同资产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'18步数据分析表'!$E$28:$I$28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600"/>
        <c:axId val="812851856"/>
      </c:barChart>
      <c:lineChart>
        <c:grouping val="standard"/>
        <c:varyColors val="0"/>
        <c:ser>
          <c:idx val="1"/>
          <c:order val="1"/>
          <c:tx>
            <c:strRef>
              <c:f>'18步数据分析表'!$C$29</c:f>
              <c:strCache>
                <c:ptCount val="1"/>
                <c:pt idx="0">
                  <c:v>应收合资/总资产</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'18步数据分析表'!$E$29:$I$29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7936"/>
        <c:axId val="812853424"/>
      </c:lineChart>
      <c:catAx>
        <c:axId val="8128546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1856"/>
        <c:crosses val="autoZero"/>
        <c:auto val="1"/>
        <c:lblAlgn val="ctr"/>
        <c:lblOffset val="100"/>
        <c:noMultiLvlLbl val="0"/>
      </c:catAx>
      <c:valAx>
        <c:axId val="81285185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600"/>
        <c:crosses val="autoZero"/>
        <c:crossBetween val="between"/>
      </c:valAx>
      <c:catAx>
        <c:axId val="81284793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3424"/>
        <c:crosses val="autoZero"/>
        <c:auto val="1"/>
        <c:lblAlgn val="ctr"/>
        <c:lblOffset val="100"/>
        <c:noMultiLvlLbl val="0"/>
      </c:catAx>
      <c:valAx>
        <c:axId val="8128534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93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固定资产占比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'18步数据分析表'!$C$31</c:f>
              <c:strCache>
                <c:ptCount val="1"/>
                <c:pt idx="0">
                  <c:v>固定资产+在建工程+工程物资</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'18步数据分析表'!$E$31:$I$31</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47152"/>
        <c:axId val="812847544"/>
      </c:barChart>
      <c:lineChart>
        <c:grouping val="standard"/>
        <c:varyColors val="0"/>
        <c:ser>
          <c:idx val="1"/>
          <c:order val="1"/>
          <c:tx>
            <c:strRef>
              <c:f>'18步数据分析表'!$C$32</c:f>
              <c:strCache>
                <c:ptCount val="1"/>
                <c:pt idx="0">
                  <c:v>固定资产工程占总资产的比率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'18步数据分析表'!$E$32:$I$32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8328"/>
        <c:axId val="812849112"/>
      </c:lineChart>
      <c:catAx>
        <c:axId val="81284715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544"/>
        <c:crosses val="autoZero"/>
        <c:auto val="1"/>
        <c:lblAlgn val="ctr"/>
        <c:lblOffset val="100"/>
        <c:noMultiLvlLbl val="0"/>
      </c:catAx>
      <c:valAx>
        <c:axId val="81284754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152"/>
        <c:crosses val="autoZero"/>
        <c:crossBetween val="between"/>
      </c:valAx>
      <c:catAx>
        <c:axId val="812848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9112"/>
        <c:crosses val="autoZero"/>
        <c:auto val="1"/>
        <c:lblAlgn val="ctr"/>
        <c:lblOffset val="100"/>
        <c:noMultiLvlLbl val="0"/>
      </c:catAx>
      <c:valAx>
        <c:axId val="8128491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8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投资类资产占比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'18步数据分析表'!$C$34</c:f>
              <c:strCache>
                <c:ptCount val="1"/>
                <c:pt idx="0">
                  <c:v>投资类资产合计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'18步数据分析表'!$E$34:$I$34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840"/>
        <c:axId val="685976448"/>
      </c:barChart>
      <c:lineChart>
        <c:grouping val="standard"/>
        <c:varyColors val="0"/>
        <c:ser>
          <c:idx val="1"/>
          <c:order val="1"/>
          <c:tx>
            <c:strRef>
              <c:f>'18步数据分析表'!$C$35</c:f>
              <c:strCache>
                <c:ptCount val="1"/>
                <c:pt idx="0">
                  <c:v>投资类资产占总资产的比率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'18步数据分析表'!$E$35:$I$35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408"/>
        <c:axId val="685973312"/>
      </c:lineChart>
      <c:catAx>
        <c:axId val="6859768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448"/>
        <c:crosses val="autoZero"/>
        <c:auto val="1"/>
        <c:lblAlgn val="ctr"/>
        <c:lblOffset val="100"/>
        <c:noMultiLvlLbl val="0"/>
      </c:catAx>
      <c:valAx>
        <c:axId val="68597644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840"/>
        <c:crosses val="autoZero"/>
        <c:crossBetween val="between"/>
      </c:valAx>
      <c:catAx>
        <c:axId val="68597840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312"/>
        <c:crosses val="autoZero"/>
        <c:auto val="1"/>
        <c:lblAlgn val="ctr"/>
        <c:lblOffset val="100"/>
        <c:noMultiLvlLbl val="0"/>
      </c:catAx>
      <c:valAx>
        <c:axId val="6859733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40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存货</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'18步数据分析表'!$C$37</c:f>
              <c:strCache>
                <c:ptCount val="1"/>
                <c:pt idx="0">
                  <c:v>存货*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'18步数据分析表'!$E$37:$I$37</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80368"/>
        <c:axId val="685977624"/>
      </c:barChart>
      <c:lineChart>
        <c:grouping val="standard"/>
        <c:varyColors val="0"/>
        <c:ser>
          <c:idx val="1"/>
          <c:order val="1"/>
          <c:tx>
            <c:strRef>
              <c:f>'18步数据分析表'!$C$38</c:f>
              <c:strCache>
                <c:ptCount val="1"/>
                <c:pt idx="0">
                  <c:v>存货占总资产的比率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'18步数据分析表'!$E$38:$I$38</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800"/>
        <c:axId val="685979192"/>
      </c:lineChart>
      <c:catAx>
        <c:axId val="6859803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7624"/>
        <c:crosses val="autoZero"/>
        <c:auto val="1"/>
        <c:lblAlgn val="ctr"/>
        <c:lblOffset val="100"/>
        <c:noMultiLvlLbl val="0"/>
      </c:catAx>
      <c:valAx>
        <c:axId val="6859776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80368"/>
        <c:crosses val="autoZero"/>
        <c:crossBetween val="between"/>
      </c:valAx>
      <c:catAx>
        <c:axId val="68597880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192"/>
        <c:crosses val="autoZero"/>
        <c:auto val="1"/>
        <c:lblAlgn val="ctr"/>
        <c:lblOffset val="100"/>
        <c:noMultiLvlLbl val="0"/>
      </c:catAx>
      <c:valAx>
        <c:axId val="6859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80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商誉</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'18步数据分析表'!$C$40</c:f>
              <c:strCache>
                <c:ptCount val="1"/>
                <c:pt idx="0">
                  <c:v>商誉*</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'18步数据分析表'!$E$40:$I$40</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056"/>
        <c:axId val="685979584"/>
      </c:barChart>
      <c:lineChart>
        <c:grouping val="standard"/>
        <c:varyColors val="0"/>
        <c:ser>
          <c:idx val="1"/>
          <c:order val="1"/>
          <c:tx>
            <c:strRef>
              <c:f>'18步数据分析表'!$C$41</c:f>
              <c:strCache>
                <c:ptCount val="1"/>
                <c:pt idx="0">
                  <c:v>商誉占总资产的比率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'18步数据分析表'!$E$41:$I$41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9976"/>
        <c:axId val="685978016"/>
      </c:lineChart>
      <c:catAx>
        <c:axId val="6859760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584"/>
        <c:crosses val="autoZero"/>
        <c:auto val="1"/>
        <c:lblAlgn val="ctr"/>
        <c:lblOffset val="100"/>
        <c:noMultiLvlLbl val="0"/>
      </c:catAx>
      <c:valAx>
        <c:axId val="68597958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056"/>
        <c:crosses val="autoZero"/>
        <c:crossBetween val="between"/>
      </c:valAx>
      <c:catAx>
        <c:axId val="68597997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016"/>
        <c:crosses val="autoZero"/>
        <c:auto val="1"/>
        <c:lblAlgn val="ctr"/>
        <c:lblOffset val="100"/>
        <c:noMultiLvlLbl val="0"/>
      </c:catAx>
      <c:valAx>
        <c:axId val="6859780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97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营业收入及增长率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'18步数据分析表'!$C$43</c:f>
              <c:strCache>
                <c:ptCount val="1"/>
                <c:pt idx="0">
                  <c:v>*营业收入*</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'18步数据分析表'!$E$43:$I$43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3704"/>
        <c:axId val="685974096"/>
      </c:barChart>
      <c:lineChart>
        <c:grouping val="standard"/>
        <c:varyColors val="0"/>
        <c:ser>
          <c:idx val="1"/>
          <c:order val="1"/>
          <c:tx>
            <c:strRef>
              <c:f>'18步数据分析表'!$C$44</c:f>
              <c:strCache>
                <c:ptCount val="1"/>
                <c:pt idx="0">
                  <c:v>营业收入增长率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'18步数据分析表'!$E$44:$I$44</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4488"/>
        <c:axId val="685974880"/>
      </c:lineChart>
      <c:catAx>
        <c:axId val="6859737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096"/>
        <c:crosses val="autoZero"/>
        <c:auto val="1"/>
        <c:lblAlgn val="ctr"/>
        <c:lblOffset val="100"/>
        <c:noMultiLvlLbl val="0"/>
      </c:catAx>
      <c:valAx>
        <c:axId val="68597409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704"/>
        <c:crosses val="autoZero"/>
        <c:crossBetween val="between"/>
      </c:valAx>
      <c:catAx>
        <c:axId val="68597448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880"/>
        <c:crosses val="autoZero"/>
        <c:auto val="1"/>
        <c:lblAlgn val="ctr"/>
        <c:lblOffset val="100"/>
        <c:noMultiLvlLbl val="0"/>
      </c:catAx>
      <c:valAx>
        <c:axId val="68597488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48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15744825"/>
          <a:ext cx="536892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xdr:cNvPicPr>
          <a:picLocks noChangeAspect="1"/>
        </xdr:cNvPicPr>
      </xdr:nvPicPr>
      <xdr:blipFill>
        <a:blip r:embed="rId2"/>
        <a:stretch>
          <a:fillRect/>
        </a:stretch>
      </xdr:blipFill>
      <xdr:spPr>
        <a:xfrm>
          <a:off x="0" y="652145"/>
          <a:ext cx="686181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xdr:cNvPicPr>
          <a:picLocks noChangeAspect="1"/>
        </xdr:cNvPicPr>
      </xdr:nvPicPr>
      <xdr:blipFill>
        <a:blip r:embed="rId3"/>
        <a:stretch>
          <a:fillRect/>
        </a:stretch>
      </xdr:blipFill>
      <xdr:spPr>
        <a:xfrm>
          <a:off x="0" y="3482975"/>
          <a:ext cx="661162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xdr:cNvPicPr>
          <a:picLocks noChangeAspect="1"/>
        </xdr:cNvPicPr>
      </xdr:nvPicPr>
      <xdr:blipFill>
        <a:blip r:embed="rId4"/>
        <a:stretch>
          <a:fillRect/>
        </a:stretch>
      </xdr:blipFill>
      <xdr:spPr>
        <a:xfrm>
          <a:off x="22860" y="6260465"/>
          <a:ext cx="649351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xdr:cNvPicPr>
          <a:picLocks noChangeAspect="1"/>
        </xdr:cNvPicPr>
      </xdr:nvPicPr>
      <xdr:blipFill>
        <a:blip r:embed="rId5"/>
        <a:stretch>
          <a:fillRect/>
        </a:stretch>
      </xdr:blipFill>
      <xdr:spPr>
        <a:xfrm>
          <a:off x="277495" y="10423525"/>
          <a:ext cx="592963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xdr:cNvPicPr>
          <a:picLocks noChangeAspect="1"/>
        </xdr:cNvPicPr>
      </xdr:nvPicPr>
      <xdr:blipFill>
        <a:blip r:embed="rId6"/>
        <a:stretch>
          <a:fillRect/>
        </a:stretch>
      </xdr:blipFill>
      <xdr:spPr>
        <a:xfrm>
          <a:off x="0" y="14468475"/>
          <a:ext cx="657860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xdr:cNvPicPr>
          <a:picLocks noChangeAspect="1"/>
        </xdr:cNvPicPr>
      </xdr:nvPicPr>
      <xdr:blipFill>
        <a:blip r:embed="rId7"/>
        <a:stretch>
          <a:fillRect/>
        </a:stretch>
      </xdr:blipFill>
      <xdr:spPr>
        <a:xfrm>
          <a:off x="7902575" y="16019145"/>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xdr:cNvPicPr>
          <a:picLocks noChangeAspect="1"/>
        </xdr:cNvPicPr>
      </xdr:nvPicPr>
      <xdr:blipFill>
        <a:blip r:embed="rId8"/>
        <a:stretch>
          <a:fillRect/>
        </a:stretch>
      </xdr:blipFill>
      <xdr:spPr>
        <a:xfrm>
          <a:off x="0" y="19035395"/>
          <a:ext cx="743204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xdr:cNvPicPr>
          <a:picLocks noChangeAspect="1"/>
        </xdr:cNvPicPr>
      </xdr:nvPicPr>
      <xdr:blipFill>
        <a:blip r:embed="rId9"/>
        <a:stretch>
          <a:fillRect/>
        </a:stretch>
      </xdr:blipFill>
      <xdr:spPr>
        <a:xfrm>
          <a:off x="0" y="21878925"/>
          <a:ext cx="733234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xdr:cNvPicPr>
          <a:picLocks noChangeAspect="1"/>
        </xdr:cNvPicPr>
      </xdr:nvPicPr>
      <xdr:blipFill>
        <a:blip r:embed="rId10"/>
        <a:stretch>
          <a:fillRect/>
        </a:stretch>
      </xdr:blipFill>
      <xdr:spPr>
        <a:xfrm>
          <a:off x="0" y="24872950"/>
          <a:ext cx="723709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xdr:cNvPicPr>
          <a:picLocks noChangeAspect="1"/>
        </xdr:cNvPicPr>
      </xdr:nvPicPr>
      <xdr:blipFill>
        <a:blip r:embed="rId11"/>
        <a:stretch>
          <a:fillRect/>
        </a:stretch>
      </xdr:blipFill>
      <xdr:spPr>
        <a:xfrm>
          <a:off x="0" y="27365325"/>
          <a:ext cx="9267825"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xdr:cNvPicPr>
          <a:picLocks noChangeAspect="1"/>
        </xdr:cNvPicPr>
      </xdr:nvPicPr>
      <xdr:blipFill>
        <a:blip r:embed="rId12"/>
        <a:stretch>
          <a:fillRect/>
        </a:stretch>
      </xdr:blipFill>
      <xdr:spPr>
        <a:xfrm>
          <a:off x="0" y="51834415"/>
          <a:ext cx="7357745" cy="33356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227965</xdr:colOff>
      <xdr:row>9</xdr:row>
      <xdr:rowOff>73025</xdr:rowOff>
    </xdr:from>
    <xdr:to>
      <xdr:col>1</xdr:col>
      <xdr:colOff>3724910</xdr:colOff>
      <xdr:row>9</xdr:row>
      <xdr:rowOff>2786652</xdr:rowOff>
    </xdr:to>
    <xdr:graphicFrame>
      <xdr:nvGraphicFramePr>
        <xdr:cNvPr id="3" name="图表 2"/>
        <xdr:cNvGraphicFramePr/>
      </xdr:nvGraphicFramePr>
      <xdr:xfrm>
        <a:off x="1032510" y="6702425"/>
        <a:ext cx="3496945" cy="2713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245745</xdr:colOff>
      <xdr:row>22</xdr:row>
      <xdr:rowOff>48260</xdr:rowOff>
    </xdr:from>
    <xdr:to>
      <xdr:col>1</xdr:col>
      <xdr:colOff>3832860</xdr:colOff>
      <xdr:row>22</xdr:row>
      <xdr:rowOff>2750003</xdr:rowOff>
    </xdr:to>
    <xdr:graphicFrame>
      <xdr:nvGraphicFramePr>
        <xdr:cNvPr id="4" name="图表 3"/>
        <xdr:cNvGraphicFramePr/>
      </xdr:nvGraphicFramePr>
      <xdr:xfrm>
        <a:off x="1050290" y="12746990"/>
        <a:ext cx="3587115" cy="27012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276225</xdr:colOff>
      <xdr:row>26</xdr:row>
      <xdr:rowOff>36195</xdr:rowOff>
    </xdr:from>
    <xdr:to>
      <xdr:col>1</xdr:col>
      <xdr:colOff>3790315</xdr:colOff>
      <xdr:row>26</xdr:row>
      <xdr:rowOff>2757623</xdr:rowOff>
    </xdr:to>
    <xdr:graphicFrame>
      <xdr:nvGraphicFramePr>
        <xdr:cNvPr id="5" name="图表 4"/>
        <xdr:cNvGraphicFramePr/>
      </xdr:nvGraphicFramePr>
      <xdr:xfrm>
        <a:off x="1080770" y="16746855"/>
        <a:ext cx="3514090" cy="27209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279400</xdr:colOff>
      <xdr:row>29</xdr:row>
      <xdr:rowOff>59690</xdr:rowOff>
    </xdr:from>
    <xdr:to>
      <xdr:col>1</xdr:col>
      <xdr:colOff>3823335</xdr:colOff>
      <xdr:row>29</xdr:row>
      <xdr:rowOff>2767602</xdr:rowOff>
    </xdr:to>
    <xdr:graphicFrame>
      <xdr:nvGraphicFramePr>
        <xdr:cNvPr id="6" name="图表 5"/>
        <xdr:cNvGraphicFramePr/>
      </xdr:nvGraphicFramePr>
      <xdr:xfrm>
        <a:off x="1083945" y="20784185"/>
        <a:ext cx="3543935" cy="2707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248920</xdr:colOff>
      <xdr:row>32</xdr:row>
      <xdr:rowOff>81280</xdr:rowOff>
    </xdr:from>
    <xdr:to>
      <xdr:col>1</xdr:col>
      <xdr:colOff>3802380</xdr:colOff>
      <xdr:row>33</xdr:row>
      <xdr:rowOff>9162</xdr:rowOff>
    </xdr:to>
    <xdr:graphicFrame>
      <xdr:nvGraphicFramePr>
        <xdr:cNvPr id="7" name="图表 6"/>
        <xdr:cNvGraphicFramePr/>
      </xdr:nvGraphicFramePr>
      <xdr:xfrm>
        <a:off x="1053465" y="24411940"/>
        <a:ext cx="3553460" cy="272224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224155</xdr:colOff>
      <xdr:row>35</xdr:row>
      <xdr:rowOff>29845</xdr:rowOff>
    </xdr:from>
    <xdr:to>
      <xdr:col>1</xdr:col>
      <xdr:colOff>3777615</xdr:colOff>
      <xdr:row>35</xdr:row>
      <xdr:rowOff>2611755</xdr:rowOff>
    </xdr:to>
    <xdr:graphicFrame>
      <xdr:nvGraphicFramePr>
        <xdr:cNvPr id="8" name="图表 7"/>
        <xdr:cNvGraphicFramePr/>
      </xdr:nvGraphicFramePr>
      <xdr:xfrm>
        <a:off x="1028700" y="27966670"/>
        <a:ext cx="3553460" cy="258191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169545</xdr:colOff>
      <xdr:row>38</xdr:row>
      <xdr:rowOff>27305</xdr:rowOff>
    </xdr:from>
    <xdr:to>
      <xdr:col>1</xdr:col>
      <xdr:colOff>3732530</xdr:colOff>
      <xdr:row>38</xdr:row>
      <xdr:rowOff>2617470</xdr:rowOff>
    </xdr:to>
    <xdr:graphicFrame>
      <xdr:nvGraphicFramePr>
        <xdr:cNvPr id="9" name="图表 8"/>
        <xdr:cNvGraphicFramePr/>
      </xdr:nvGraphicFramePr>
      <xdr:xfrm>
        <a:off x="974090" y="31442660"/>
        <a:ext cx="3562985" cy="259016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255905</xdr:colOff>
      <xdr:row>41</xdr:row>
      <xdr:rowOff>145415</xdr:rowOff>
    </xdr:from>
    <xdr:to>
      <xdr:col>1</xdr:col>
      <xdr:colOff>3764915</xdr:colOff>
      <xdr:row>41</xdr:row>
      <xdr:rowOff>2706733</xdr:rowOff>
    </xdr:to>
    <xdr:graphicFrame>
      <xdr:nvGraphicFramePr>
        <xdr:cNvPr id="10" name="图表 9"/>
        <xdr:cNvGraphicFramePr/>
      </xdr:nvGraphicFramePr>
      <xdr:xfrm>
        <a:off x="1060450" y="35039300"/>
        <a:ext cx="3509010" cy="256095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252730</xdr:colOff>
      <xdr:row>44</xdr:row>
      <xdr:rowOff>215900</xdr:rowOff>
    </xdr:from>
    <xdr:to>
      <xdr:col>1</xdr:col>
      <xdr:colOff>3773805</xdr:colOff>
      <xdr:row>44</xdr:row>
      <xdr:rowOff>2867297</xdr:rowOff>
    </xdr:to>
    <xdr:graphicFrame>
      <xdr:nvGraphicFramePr>
        <xdr:cNvPr id="11" name="图表 10"/>
        <xdr:cNvGraphicFramePr/>
      </xdr:nvGraphicFramePr>
      <xdr:xfrm>
        <a:off x="1057275" y="39127430"/>
        <a:ext cx="3521075" cy="26511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216535</xdr:colOff>
      <xdr:row>51</xdr:row>
      <xdr:rowOff>46355</xdr:rowOff>
    </xdr:from>
    <xdr:to>
      <xdr:col>1</xdr:col>
      <xdr:colOff>3869055</xdr:colOff>
      <xdr:row>51</xdr:row>
      <xdr:rowOff>2618740</xdr:rowOff>
    </xdr:to>
    <xdr:graphicFrame>
      <xdr:nvGraphicFramePr>
        <xdr:cNvPr id="12" name="图表 11"/>
        <xdr:cNvGraphicFramePr/>
      </xdr:nvGraphicFramePr>
      <xdr:xfrm>
        <a:off x="1021080" y="46648370"/>
        <a:ext cx="3652520" cy="25723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288290</xdr:colOff>
      <xdr:row>47</xdr:row>
      <xdr:rowOff>38100</xdr:rowOff>
    </xdr:from>
    <xdr:to>
      <xdr:col>1</xdr:col>
      <xdr:colOff>3851275</xdr:colOff>
      <xdr:row>47</xdr:row>
      <xdr:rowOff>2640149</xdr:rowOff>
    </xdr:to>
    <xdr:graphicFrame>
      <xdr:nvGraphicFramePr>
        <xdr:cNvPr id="13" name="图表 12"/>
        <xdr:cNvGraphicFramePr/>
      </xdr:nvGraphicFramePr>
      <xdr:xfrm>
        <a:off x="1092835" y="42755820"/>
        <a:ext cx="3562985" cy="260159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269240</xdr:colOff>
      <xdr:row>55</xdr:row>
      <xdr:rowOff>59690</xdr:rowOff>
    </xdr:from>
    <xdr:to>
      <xdr:col>1</xdr:col>
      <xdr:colOff>3841115</xdr:colOff>
      <xdr:row>56</xdr:row>
      <xdr:rowOff>2540</xdr:rowOff>
    </xdr:to>
    <xdr:graphicFrame>
      <xdr:nvGraphicFramePr>
        <xdr:cNvPr id="14" name="图表 13"/>
        <xdr:cNvGraphicFramePr/>
      </xdr:nvGraphicFramePr>
      <xdr:xfrm>
        <a:off x="1073785" y="50546000"/>
        <a:ext cx="3571875" cy="260985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254635</xdr:colOff>
      <xdr:row>62</xdr:row>
      <xdr:rowOff>17780</xdr:rowOff>
    </xdr:from>
    <xdr:to>
      <xdr:col>1</xdr:col>
      <xdr:colOff>3859530</xdr:colOff>
      <xdr:row>62</xdr:row>
      <xdr:rowOff>2599690</xdr:rowOff>
    </xdr:to>
    <xdr:graphicFrame>
      <xdr:nvGraphicFramePr>
        <xdr:cNvPr id="15" name="图表 14"/>
        <xdr:cNvGraphicFramePr/>
      </xdr:nvGraphicFramePr>
      <xdr:xfrm>
        <a:off x="1059180" y="55605680"/>
        <a:ext cx="3604895" cy="258191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264795</xdr:colOff>
      <xdr:row>66</xdr:row>
      <xdr:rowOff>43815</xdr:rowOff>
    </xdr:from>
    <xdr:to>
      <xdr:col>1</xdr:col>
      <xdr:colOff>3808730</xdr:colOff>
      <xdr:row>66</xdr:row>
      <xdr:rowOff>2654754</xdr:rowOff>
    </xdr:to>
    <xdr:graphicFrame>
      <xdr:nvGraphicFramePr>
        <xdr:cNvPr id="16" name="图表 15"/>
        <xdr:cNvGraphicFramePr/>
      </xdr:nvGraphicFramePr>
      <xdr:xfrm>
        <a:off x="1069340" y="59516010"/>
        <a:ext cx="3543935" cy="261048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246380</xdr:colOff>
      <xdr:row>71</xdr:row>
      <xdr:rowOff>26035</xdr:rowOff>
    </xdr:from>
    <xdr:to>
      <xdr:col>1</xdr:col>
      <xdr:colOff>3799840</xdr:colOff>
      <xdr:row>71</xdr:row>
      <xdr:rowOff>2646045</xdr:rowOff>
    </xdr:to>
    <xdr:graphicFrame>
      <xdr:nvGraphicFramePr>
        <xdr:cNvPr id="17" name="图表 16"/>
        <xdr:cNvGraphicFramePr/>
      </xdr:nvGraphicFramePr>
      <xdr:xfrm>
        <a:off x="1050925" y="63992125"/>
        <a:ext cx="3553460" cy="262001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258445</xdr:colOff>
      <xdr:row>74</xdr:row>
      <xdr:rowOff>370840</xdr:rowOff>
    </xdr:from>
    <xdr:to>
      <xdr:col>1</xdr:col>
      <xdr:colOff>3726180</xdr:colOff>
      <xdr:row>75</xdr:row>
      <xdr:rowOff>2565400</xdr:rowOff>
    </xdr:to>
    <xdr:graphicFrame>
      <xdr:nvGraphicFramePr>
        <xdr:cNvPr id="18" name="图表 17"/>
        <xdr:cNvGraphicFramePr/>
      </xdr:nvGraphicFramePr>
      <xdr:xfrm>
        <a:off x="1062990" y="67815460"/>
        <a:ext cx="3467735" cy="260032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236855</xdr:colOff>
      <xdr:row>78</xdr:row>
      <xdr:rowOff>787400</xdr:rowOff>
    </xdr:from>
    <xdr:to>
      <xdr:col>1</xdr:col>
      <xdr:colOff>3780790</xdr:colOff>
      <xdr:row>79</xdr:row>
      <xdr:rowOff>2593975</xdr:rowOff>
    </xdr:to>
    <xdr:graphicFrame>
      <xdr:nvGraphicFramePr>
        <xdr:cNvPr id="19" name="图表 18"/>
        <xdr:cNvGraphicFramePr/>
      </xdr:nvGraphicFramePr>
      <xdr:xfrm>
        <a:off x="1041400" y="72116315"/>
        <a:ext cx="3543935" cy="262001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123190</xdr:colOff>
      <xdr:row>6</xdr:row>
      <xdr:rowOff>22860</xdr:rowOff>
    </xdr:from>
    <xdr:to>
      <xdr:col>1</xdr:col>
      <xdr:colOff>3883207</xdr:colOff>
      <xdr:row>6</xdr:row>
      <xdr:rowOff>2787832</xdr:rowOff>
    </xdr:to>
    <xdr:graphicFrame>
      <xdr:nvGraphicFramePr>
        <xdr:cNvPr id="24" name="图表 23"/>
        <xdr:cNvGraphicFramePr/>
      </xdr:nvGraphicFramePr>
      <xdr:xfrm>
        <a:off x="927735" y="2638425"/>
        <a:ext cx="3759835" cy="276479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48895</xdr:colOff>
      <xdr:row>0</xdr:row>
      <xdr:rowOff>135890</xdr:rowOff>
    </xdr:from>
    <xdr:to>
      <xdr:col>9</xdr:col>
      <xdr:colOff>142240</xdr:colOff>
      <xdr:row>6</xdr:row>
      <xdr:rowOff>69215</xdr:rowOff>
    </xdr:to>
    <xdr:pic>
      <xdr:nvPicPr>
        <xdr:cNvPr id="2" name="图片 1"/>
        <xdr:cNvPicPr>
          <a:picLocks noChangeAspect="1"/>
        </xdr:cNvPicPr>
      </xdr:nvPicPr>
      <xdr:blipFill>
        <a:blip r:embed="rId1" r:link="rId2"/>
        <a:stretch>
          <a:fillRect/>
        </a:stretch>
      </xdr:blipFill>
      <xdr:spPr>
        <a:xfrm>
          <a:off x="8618855" y="135890"/>
          <a:ext cx="5219700" cy="140017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自定义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0"/>
  <sheetViews>
    <sheetView topLeftCell="A276" workbookViewId="0">
      <selection activeCell="P316" sqref="P316"/>
    </sheetView>
  </sheetViews>
  <sheetFormatPr defaultColWidth="9" defaultRowHeight="13.5"/>
  <cols>
    <col min="1" max="1" width="10.3333333333333" customWidth="1"/>
    <col min="9" max="9" width="29.4416666666667" customWidth="1"/>
  </cols>
  <sheetData>
    <row r="1" ht="18.75" spans="1:9">
      <c r="A1" s="275" t="s">
        <v>0</v>
      </c>
      <c r="B1" s="275"/>
      <c r="C1" s="275"/>
      <c r="D1" s="275"/>
      <c r="E1" s="275"/>
      <c r="F1" s="275"/>
      <c r="G1" s="275"/>
      <c r="H1" s="275"/>
      <c r="I1" s="275"/>
    </row>
    <row r="2" spans="1:9">
      <c r="A2" s="276" t="s">
        <v>1</v>
      </c>
      <c r="B2" s="276"/>
      <c r="C2" s="276"/>
      <c r="D2" s="276"/>
      <c r="E2" s="276"/>
      <c r="F2" s="276"/>
      <c r="G2" s="276"/>
      <c r="H2" s="276"/>
      <c r="I2" s="276"/>
    </row>
    <row r="3" spans="1:9">
      <c r="A3" s="277" t="s">
        <v>2</v>
      </c>
      <c r="B3" s="277"/>
      <c r="C3" s="277"/>
      <c r="D3" s="277"/>
      <c r="E3" s="277"/>
      <c r="F3" s="277"/>
      <c r="G3" s="277"/>
      <c r="H3" s="277"/>
      <c r="I3" s="277"/>
    </row>
    <row r="4" spans="1:1">
      <c r="A4" s="278"/>
    </row>
    <row r="5" spans="1:1">
      <c r="A5" s="278"/>
    </row>
    <row r="6" spans="1:1">
      <c r="A6" s="278"/>
    </row>
    <row r="7" spans="1:1">
      <c r="A7" s="278"/>
    </row>
    <row r="8" spans="1:1">
      <c r="A8" s="278"/>
    </row>
    <row r="9" spans="1:1">
      <c r="A9" s="278"/>
    </row>
    <row r="10" spans="1:1">
      <c r="A10" s="278"/>
    </row>
    <row r="11" spans="1:1">
      <c r="A11" s="278"/>
    </row>
    <row r="12" spans="1:1">
      <c r="A12" s="278"/>
    </row>
    <row r="13" spans="1:1">
      <c r="A13" s="278"/>
    </row>
    <row r="14" spans="1:1">
      <c r="A14" s="278"/>
    </row>
    <row r="15" spans="1:1">
      <c r="A15" s="278"/>
    </row>
    <row r="16" spans="1:1">
      <c r="A16" s="278"/>
    </row>
    <row r="17" spans="1:1">
      <c r="A17" s="278"/>
    </row>
    <row r="18" spans="1:1">
      <c r="A18" s="278"/>
    </row>
    <row r="19" ht="21" customHeight="1" spans="1:9">
      <c r="A19" s="276" t="s">
        <v>3</v>
      </c>
      <c r="B19" s="276"/>
      <c r="C19" s="276"/>
      <c r="D19" s="276"/>
      <c r="E19" s="276"/>
      <c r="F19" s="276"/>
      <c r="G19" s="276"/>
      <c r="H19" s="276"/>
      <c r="I19" s="276"/>
    </row>
    <row r="20" spans="1:1">
      <c r="A20" s="278"/>
    </row>
    <row r="21" spans="1:1">
      <c r="A21" s="278"/>
    </row>
    <row r="22" spans="1:1">
      <c r="A22" s="278"/>
    </row>
    <row r="23" spans="1:1">
      <c r="A23" s="278"/>
    </row>
    <row r="24" spans="1:1">
      <c r="A24" s="278"/>
    </row>
    <row r="25" spans="1:1">
      <c r="A25" s="278"/>
    </row>
    <row r="26" spans="1:1">
      <c r="A26" s="278"/>
    </row>
    <row r="27" spans="1:1">
      <c r="A27" s="278"/>
    </row>
    <row r="28" spans="1:1">
      <c r="A28" s="278"/>
    </row>
    <row r="29" spans="1:1">
      <c r="A29" s="278"/>
    </row>
    <row r="30" spans="1:1">
      <c r="A30" s="278"/>
    </row>
    <row r="31" spans="1:1">
      <c r="A31" s="278"/>
    </row>
    <row r="32" spans="1:1">
      <c r="A32" s="278"/>
    </row>
    <row r="33" spans="1:1">
      <c r="A33" s="278"/>
    </row>
    <row r="34" spans="1:1">
      <c r="A34" s="278"/>
    </row>
    <row r="35" ht="18.75" customHeight="1" spans="1:9">
      <c r="A35" s="279" t="s">
        <v>4</v>
      </c>
      <c r="B35" s="279"/>
      <c r="C35" s="279"/>
      <c r="D35" s="279"/>
      <c r="E35" s="279"/>
      <c r="F35" s="279"/>
      <c r="G35" s="279"/>
      <c r="H35" s="279"/>
      <c r="I35" s="279"/>
    </row>
    <row r="36" spans="1:1">
      <c r="A36" s="278"/>
    </row>
    <row r="37" spans="1:1">
      <c r="A37" s="278"/>
    </row>
    <row r="38" spans="1:1">
      <c r="A38" s="278"/>
    </row>
    <row r="39" spans="1:1">
      <c r="A39" s="278"/>
    </row>
    <row r="40" spans="1:1">
      <c r="A40" s="278"/>
    </row>
    <row r="41" spans="1:1">
      <c r="A41" s="278"/>
    </row>
    <row r="43" spans="1:1">
      <c r="A43" s="278"/>
    </row>
    <row r="45" spans="1:1">
      <c r="A45" s="278"/>
    </row>
    <row r="47" spans="1:8">
      <c r="A47" s="280"/>
      <c r="B47" s="280"/>
      <c r="C47" s="280"/>
      <c r="D47" s="280"/>
      <c r="E47" s="280"/>
      <c r="F47" s="280"/>
      <c r="G47" s="280"/>
      <c r="H47" s="280"/>
    </row>
    <row r="59" spans="1:9">
      <c r="A59" s="279" t="s">
        <v>5</v>
      </c>
      <c r="B59" s="279"/>
      <c r="C59" s="279"/>
      <c r="D59" s="279"/>
      <c r="E59" s="279"/>
      <c r="F59" s="279"/>
      <c r="G59" s="279"/>
      <c r="H59" s="279"/>
      <c r="I59" s="279"/>
    </row>
    <row r="82" ht="14.25" spans="1:9">
      <c r="A82" s="281" t="s">
        <v>6</v>
      </c>
      <c r="B82" s="281"/>
      <c r="C82" s="281"/>
      <c r="D82" s="281"/>
      <c r="E82" s="281"/>
      <c r="F82" s="281"/>
      <c r="G82" s="281"/>
      <c r="H82" s="281"/>
      <c r="I82" s="281"/>
    </row>
    <row r="106" ht="16.5" customHeight="1" spans="1:9">
      <c r="A106" s="282" t="s">
        <v>7</v>
      </c>
      <c r="B106" s="282"/>
      <c r="C106" s="282"/>
      <c r="D106" s="282"/>
      <c r="E106" s="282"/>
      <c r="F106" s="282"/>
      <c r="G106" s="282"/>
      <c r="H106" s="282"/>
      <c r="I106" s="282"/>
    </row>
    <row r="107" spans="1:9">
      <c r="A107" s="282"/>
      <c r="B107" s="282"/>
      <c r="C107" s="282"/>
      <c r="D107" s="282"/>
      <c r="E107" s="282"/>
      <c r="F107" s="282"/>
      <c r="G107" s="282"/>
      <c r="H107" s="282"/>
      <c r="I107" s="282"/>
    </row>
    <row r="108" spans="1:1">
      <c r="A108" s="283" t="s">
        <v>8</v>
      </c>
    </row>
    <row r="109" spans="1:1">
      <c r="A109" s="284" t="s">
        <v>9</v>
      </c>
    </row>
    <row r="125" spans="1:1">
      <c r="A125" s="283" t="s">
        <v>10</v>
      </c>
    </row>
    <row r="143" spans="1:1">
      <c r="A143" s="283" t="s">
        <v>11</v>
      </c>
    </row>
    <row r="158" spans="1:3">
      <c r="A158" s="284" t="s">
        <v>12</v>
      </c>
      <c r="B158" s="285"/>
      <c r="C158" s="285"/>
    </row>
    <row r="299" spans="1:1">
      <c r="A299" s="284" t="s">
        <v>13</v>
      </c>
    </row>
    <row r="300" ht="20.1" customHeight="1" spans="1:1">
      <c r="A300" s="286"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274" customFormat="1" ht="20.1" customHeight="1" spans="1:9">
      <c r="A315" s="287" t="s">
        <v>15</v>
      </c>
      <c r="B315" s="287"/>
      <c r="C315" s="287"/>
      <c r="D315" s="287"/>
      <c r="E315" s="287"/>
      <c r="F315" s="287"/>
      <c r="G315" s="287"/>
      <c r="H315" s="287"/>
      <c r="I315" s="287"/>
    </row>
    <row r="316" s="274" customFormat="1" ht="20.1" customHeight="1" spans="1:9">
      <c r="A316" s="287" t="s">
        <v>16</v>
      </c>
      <c r="B316" s="287"/>
      <c r="C316" s="287"/>
      <c r="D316" s="287"/>
      <c r="E316" s="287"/>
      <c r="F316" s="287"/>
      <c r="G316" s="287"/>
      <c r="H316" s="287"/>
      <c r="I316" s="287"/>
    </row>
    <row r="317" s="274" customFormat="1" ht="21" customHeight="1" spans="1:9">
      <c r="A317" s="287" t="s">
        <v>17</v>
      </c>
      <c r="B317" s="287"/>
      <c r="C317" s="287"/>
      <c r="D317" s="287"/>
      <c r="E317" s="287"/>
      <c r="F317" s="287"/>
      <c r="G317" s="287"/>
      <c r="H317" s="287"/>
      <c r="I317" s="287"/>
    </row>
    <row r="318" ht="18" customHeight="1" spans="1:9">
      <c r="A318" s="288" t="s">
        <v>18</v>
      </c>
      <c r="B318" s="288"/>
      <c r="C318" s="288"/>
      <c r="D318" s="288"/>
      <c r="E318" s="288"/>
      <c r="F318" s="288"/>
      <c r="G318" s="288"/>
      <c r="H318" s="288"/>
      <c r="I318" s="288"/>
    </row>
    <row r="319" spans="1:9">
      <c r="A319" s="288"/>
      <c r="B319" s="288"/>
      <c r="C319" s="288"/>
      <c r="D319" s="288"/>
      <c r="E319" s="288"/>
      <c r="F319" s="288"/>
      <c r="G319" s="288"/>
      <c r="H319" s="288"/>
      <c r="I319" s="288"/>
    </row>
    <row r="320" spans="1:9">
      <c r="A320" s="288"/>
      <c r="B320" s="288"/>
      <c r="C320" s="288"/>
      <c r="D320" s="288"/>
      <c r="E320" s="288"/>
      <c r="F320" s="288"/>
      <c r="G320" s="288"/>
      <c r="H320" s="288"/>
      <c r="I320" s="288"/>
    </row>
  </sheetData>
  <sheetProtection formatCells="0" insertHyperlinks="0" autoFilter="0"/>
  <mergeCells count="13">
    <mergeCell ref="A1:I1"/>
    <mergeCell ref="A2:I2"/>
    <mergeCell ref="A3:I3"/>
    <mergeCell ref="A19:I19"/>
    <mergeCell ref="A35:I35"/>
    <mergeCell ref="A47:H47"/>
    <mergeCell ref="A59:I59"/>
    <mergeCell ref="A82:I82"/>
    <mergeCell ref="A315:I315"/>
    <mergeCell ref="A316:I316"/>
    <mergeCell ref="A317:I317"/>
    <mergeCell ref="A318:I320"/>
    <mergeCell ref="A106:I107"/>
  </mergeCells>
  <hyperlinks>
    <hyperlink ref="A3" r:id="rId2" display="        http://stockpage.10jqka.com.cn/"/>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1"/>
  <sheetViews>
    <sheetView workbookViewId="0">
      <pane xSplit="1" ySplit="1" topLeftCell="B2" activePane="bottomRight" state="frozen"/>
      <selection/>
      <selection pane="topRight"/>
      <selection pane="bottomLeft"/>
      <selection pane="bottomRight" activeCell="E7" sqref="E7"/>
    </sheetView>
  </sheetViews>
  <sheetFormatPr defaultColWidth="9" defaultRowHeight="13.5"/>
  <cols>
    <col min="1" max="1" width="36.4416666666667" customWidth="1"/>
    <col min="2" max="2" width="24.1083333333333" style="270" customWidth="1"/>
    <col min="3" max="6" width="18.4416666666667" customWidth="1"/>
    <col min="7" max="7" width="17.3333333333333" customWidth="1"/>
    <col min="8" max="8" width="13.1083333333333" customWidth="1"/>
  </cols>
  <sheetData>
    <row r="1" spans="2:8">
      <c r="B1"/>
      <c r="H1" s="271"/>
    </row>
    <row r="3" ht="15" spans="1:13">
      <c r="A3" s="272"/>
      <c r="B3" s="272"/>
      <c r="C3" s="272"/>
      <c r="D3" s="272"/>
      <c r="E3" s="272"/>
      <c r="F3" s="272"/>
      <c r="G3" s="272"/>
      <c r="H3" s="272"/>
      <c r="I3" s="272"/>
      <c r="J3" s="272"/>
      <c r="K3" s="272"/>
      <c r="L3" s="272"/>
      <c r="M3" s="272"/>
    </row>
    <row r="4" ht="15" spans="1:13">
      <c r="A4" s="273"/>
      <c r="B4" s="273"/>
      <c r="C4" s="273"/>
      <c r="D4" s="273"/>
      <c r="E4" s="273"/>
      <c r="F4" s="273"/>
      <c r="G4" s="273"/>
      <c r="H4" s="273"/>
      <c r="I4" s="273"/>
      <c r="J4" s="273"/>
      <c r="K4" s="273"/>
      <c r="L4" s="273"/>
      <c r="M4" s="273"/>
    </row>
    <row r="5" ht="15" spans="1:13">
      <c r="A5" s="273"/>
      <c r="B5" s="273"/>
      <c r="C5" s="273"/>
      <c r="D5" s="273"/>
      <c r="E5" s="273"/>
      <c r="F5" s="273"/>
      <c r="G5" s="273"/>
      <c r="H5" s="273"/>
      <c r="I5" s="273"/>
      <c r="J5" s="273"/>
      <c r="K5" s="273"/>
      <c r="L5" s="273"/>
      <c r="M5" s="273"/>
    </row>
    <row r="6" ht="15" spans="1:13">
      <c r="A6" s="273"/>
      <c r="B6" s="273"/>
      <c r="C6" s="273"/>
      <c r="D6" s="273"/>
      <c r="E6" s="273"/>
      <c r="F6" s="273"/>
      <c r="G6" s="273"/>
      <c r="H6" s="273"/>
      <c r="I6" s="273"/>
      <c r="J6" s="273"/>
      <c r="K6" s="273"/>
      <c r="L6" s="273"/>
      <c r="M6" s="273"/>
    </row>
    <row r="7" ht="15" spans="1:13">
      <c r="A7" s="273"/>
      <c r="B7" s="273"/>
      <c r="C7" s="273"/>
      <c r="D7" s="273"/>
      <c r="E7" s="273"/>
      <c r="F7" s="273"/>
      <c r="G7" s="273"/>
      <c r="H7" s="273"/>
      <c r="I7" s="273"/>
      <c r="J7" s="273"/>
      <c r="K7" s="273"/>
      <c r="L7" s="273"/>
      <c r="M7" s="273"/>
    </row>
    <row r="8" ht="15" spans="1:13">
      <c r="A8" s="273"/>
      <c r="B8" s="273"/>
      <c r="C8" s="273"/>
      <c r="D8" s="273"/>
      <c r="E8" s="273"/>
      <c r="F8" s="273"/>
      <c r="G8" s="273"/>
      <c r="H8" s="273"/>
      <c r="I8" s="273"/>
      <c r="J8" s="273"/>
      <c r="K8" s="273"/>
      <c r="L8" s="273"/>
      <c r="M8" s="273"/>
    </row>
    <row r="9" ht="15" spans="1:13">
      <c r="A9" s="273"/>
      <c r="B9" s="273"/>
      <c r="C9" s="273"/>
      <c r="D9" s="273"/>
      <c r="E9" s="273"/>
      <c r="F9" s="273"/>
      <c r="G9" s="273"/>
      <c r="H9" s="273"/>
      <c r="I9" s="273"/>
      <c r="J9" s="273"/>
      <c r="K9" s="273"/>
      <c r="L9" s="273"/>
      <c r="M9" s="273"/>
    </row>
    <row r="10" ht="15" spans="1:13">
      <c r="A10" s="273"/>
      <c r="B10" s="273"/>
      <c r="C10" s="273"/>
      <c r="D10" s="273"/>
      <c r="E10" s="273"/>
      <c r="F10" s="273"/>
      <c r="G10" s="273"/>
      <c r="H10" s="273"/>
      <c r="I10" s="273"/>
      <c r="J10" s="273"/>
      <c r="K10" s="273"/>
      <c r="L10" s="273"/>
      <c r="M10" s="273"/>
    </row>
    <row r="11" ht="15" spans="1:13">
      <c r="A11" s="273"/>
      <c r="B11" s="273"/>
      <c r="C11" s="273"/>
      <c r="D11" s="273"/>
      <c r="E11" s="273"/>
      <c r="F11" s="273"/>
      <c r="G11" s="273"/>
      <c r="H11" s="273"/>
      <c r="I11" s="273"/>
      <c r="J11" s="273"/>
      <c r="K11" s="273"/>
      <c r="L11" s="273"/>
      <c r="M11" s="273"/>
    </row>
    <row r="12" ht="15" spans="1:13">
      <c r="A12" s="273"/>
      <c r="B12" s="273"/>
      <c r="C12" s="273"/>
      <c r="D12" s="273"/>
      <c r="E12" s="273"/>
      <c r="F12" s="273"/>
      <c r="G12" s="273"/>
      <c r="H12" s="273"/>
      <c r="I12" s="273"/>
      <c r="J12" s="273"/>
      <c r="K12" s="273"/>
      <c r="L12" s="273"/>
      <c r="M12" s="273"/>
    </row>
    <row r="13" ht="15" spans="1:13">
      <c r="A13" s="273"/>
      <c r="B13" s="273"/>
      <c r="C13" s="273"/>
      <c r="D13" s="273"/>
      <c r="E13" s="273"/>
      <c r="F13" s="273"/>
      <c r="G13" s="273"/>
      <c r="H13" s="273"/>
      <c r="I13" s="273"/>
      <c r="J13" s="273"/>
      <c r="K13" s="273"/>
      <c r="L13" s="273"/>
      <c r="M13" s="273"/>
    </row>
    <row r="14" ht="15" spans="1:13">
      <c r="A14" s="273"/>
      <c r="B14" s="273"/>
      <c r="C14" s="273"/>
      <c r="D14" s="273"/>
      <c r="E14" s="273"/>
      <c r="F14" s="273"/>
      <c r="G14" s="273"/>
      <c r="H14" s="273"/>
      <c r="I14" s="273"/>
      <c r="J14" s="273"/>
      <c r="K14" s="273"/>
      <c r="L14" s="273"/>
      <c r="M14" s="273"/>
    </row>
    <row r="15" ht="15" spans="1:13">
      <c r="A15" s="273"/>
      <c r="B15" s="273"/>
      <c r="C15" s="273"/>
      <c r="D15" s="273"/>
      <c r="E15" s="273"/>
      <c r="F15" s="273"/>
      <c r="G15" s="273"/>
      <c r="H15" s="273"/>
      <c r="I15" s="273"/>
      <c r="J15" s="273"/>
      <c r="K15" s="273"/>
      <c r="L15" s="273"/>
      <c r="M15" s="273"/>
    </row>
    <row r="16" ht="15" spans="1:13">
      <c r="A16" s="273"/>
      <c r="B16" s="273"/>
      <c r="C16" s="273"/>
      <c r="D16" s="273"/>
      <c r="E16" s="273"/>
      <c r="F16" s="273"/>
      <c r="G16" s="273"/>
      <c r="H16" s="273"/>
      <c r="I16" s="273"/>
      <c r="J16" s="273"/>
      <c r="K16" s="273"/>
      <c r="L16" s="273"/>
      <c r="M16" s="273"/>
    </row>
    <row r="17" ht="15" spans="1:13">
      <c r="A17" s="273"/>
      <c r="B17" s="273"/>
      <c r="C17" s="273"/>
      <c r="D17" s="273"/>
      <c r="E17" s="273"/>
      <c r="F17" s="273"/>
      <c r="G17" s="273"/>
      <c r="H17" s="273"/>
      <c r="I17" s="273"/>
      <c r="J17" s="273"/>
      <c r="K17" s="273"/>
      <c r="L17" s="273"/>
      <c r="M17" s="273"/>
    </row>
    <row r="18" ht="15" spans="1:13">
      <c r="A18" s="273"/>
      <c r="B18" s="273"/>
      <c r="C18" s="273"/>
      <c r="D18" s="273"/>
      <c r="E18" s="273"/>
      <c r="F18" s="273"/>
      <c r="G18" s="273"/>
      <c r="H18" s="273"/>
      <c r="I18" s="273"/>
      <c r="J18" s="273"/>
      <c r="K18" s="273"/>
      <c r="L18" s="273"/>
      <c r="M18" s="273"/>
    </row>
    <row r="19" ht="15" spans="1:13">
      <c r="A19" s="273"/>
      <c r="B19" s="273"/>
      <c r="C19" s="273"/>
      <c r="D19" s="273"/>
      <c r="E19" s="273"/>
      <c r="F19" s="273"/>
      <c r="G19" s="273"/>
      <c r="H19" s="273"/>
      <c r="I19" s="273"/>
      <c r="J19" s="273"/>
      <c r="K19" s="273"/>
      <c r="L19" s="273"/>
      <c r="M19" s="273"/>
    </row>
    <row r="20" ht="15" spans="1:13">
      <c r="A20" s="273"/>
      <c r="B20" s="273"/>
      <c r="C20" s="273"/>
      <c r="D20" s="273"/>
      <c r="E20" s="273"/>
      <c r="F20" s="273"/>
      <c r="G20" s="273"/>
      <c r="H20" s="273"/>
      <c r="I20" s="273"/>
      <c r="J20" s="273"/>
      <c r="K20" s="273"/>
      <c r="L20" s="273"/>
      <c r="M20" s="273"/>
    </row>
    <row r="21" ht="15" spans="1:13">
      <c r="A21" s="273"/>
      <c r="B21" s="273"/>
      <c r="C21" s="273"/>
      <c r="D21" s="273"/>
      <c r="E21" s="273"/>
      <c r="F21" s="273"/>
      <c r="G21" s="273"/>
      <c r="H21" s="273"/>
      <c r="I21" s="273"/>
      <c r="J21" s="273"/>
      <c r="K21" s="273"/>
      <c r="L21" s="273"/>
      <c r="M21" s="273"/>
    </row>
    <row r="22" ht="15" spans="1:13">
      <c r="A22" s="273"/>
      <c r="B22" s="273"/>
      <c r="C22" s="273"/>
      <c r="D22" s="273"/>
      <c r="E22" s="273"/>
      <c r="F22" s="273"/>
      <c r="G22" s="273"/>
      <c r="H22" s="273"/>
      <c r="I22" s="273"/>
      <c r="J22" s="273"/>
      <c r="K22" s="273"/>
      <c r="L22" s="273"/>
      <c r="M22" s="273"/>
    </row>
    <row r="23" ht="15" spans="1:13">
      <c r="A23" s="273"/>
      <c r="B23" s="273"/>
      <c r="C23" s="273"/>
      <c r="D23" s="273"/>
      <c r="E23" s="273"/>
      <c r="F23" s="273"/>
      <c r="G23" s="273"/>
      <c r="H23" s="273"/>
      <c r="I23" s="273"/>
      <c r="J23" s="273"/>
      <c r="K23" s="273"/>
      <c r="L23" s="273"/>
      <c r="M23" s="273"/>
    </row>
    <row r="24" ht="15" spans="1:13">
      <c r="A24" s="273"/>
      <c r="B24" s="273"/>
      <c r="C24" s="273"/>
      <c r="D24" s="273"/>
      <c r="E24" s="273"/>
      <c r="F24" s="273"/>
      <c r="G24" s="273"/>
      <c r="H24" s="273"/>
      <c r="I24" s="273"/>
      <c r="J24" s="273"/>
      <c r="K24" s="273"/>
      <c r="L24" s="273"/>
      <c r="M24" s="273"/>
    </row>
    <row r="25" ht="15" spans="1:13">
      <c r="A25" s="273"/>
      <c r="B25" s="273"/>
      <c r="C25" s="273"/>
      <c r="D25" s="273"/>
      <c r="E25" s="273"/>
      <c r="F25" s="273"/>
      <c r="G25" s="273"/>
      <c r="H25" s="273"/>
      <c r="I25" s="273"/>
      <c r="J25" s="273"/>
      <c r="K25" s="273"/>
      <c r="L25" s="273"/>
      <c r="M25" s="273"/>
    </row>
    <row r="26" ht="15" spans="1:13">
      <c r="A26" s="273"/>
      <c r="B26" s="273"/>
      <c r="C26" s="273"/>
      <c r="D26" s="273"/>
      <c r="E26" s="273"/>
      <c r="F26" s="273"/>
      <c r="G26" s="273"/>
      <c r="H26" s="273"/>
      <c r="I26" s="273"/>
      <c r="J26" s="273"/>
      <c r="K26" s="273"/>
      <c r="L26" s="273"/>
      <c r="M26" s="273"/>
    </row>
    <row r="27" ht="15" spans="1:13">
      <c r="A27" s="273"/>
      <c r="B27" s="273"/>
      <c r="C27" s="273"/>
      <c r="D27" s="273"/>
      <c r="E27" s="273"/>
      <c r="F27" s="273"/>
      <c r="G27" s="273"/>
      <c r="H27" s="273"/>
      <c r="I27" s="273"/>
      <c r="J27" s="273"/>
      <c r="K27" s="273"/>
      <c r="L27" s="273"/>
      <c r="M27" s="273"/>
    </row>
    <row r="28" ht="15" spans="1:13">
      <c r="A28" s="273"/>
      <c r="B28" s="273"/>
      <c r="C28" s="273"/>
      <c r="D28" s="273"/>
      <c r="E28" s="273"/>
      <c r="F28" s="273"/>
      <c r="G28" s="273"/>
      <c r="H28" s="273"/>
      <c r="I28" s="273"/>
      <c r="J28" s="273"/>
      <c r="K28" s="273"/>
      <c r="L28" s="273"/>
      <c r="M28" s="273"/>
    </row>
    <row r="29" ht="15" spans="1:13">
      <c r="A29" s="273"/>
      <c r="B29" s="273"/>
      <c r="C29" s="273"/>
      <c r="D29" s="273"/>
      <c r="E29" s="273"/>
      <c r="F29" s="273"/>
      <c r="G29" s="273"/>
      <c r="H29" s="273"/>
      <c r="I29" s="273"/>
      <c r="J29" s="273"/>
      <c r="K29" s="273"/>
      <c r="L29" s="273"/>
      <c r="M29" s="273"/>
    </row>
    <row r="30" ht="15" spans="1:13">
      <c r="A30" s="273"/>
      <c r="B30" s="273"/>
      <c r="C30" s="273"/>
      <c r="D30" s="273"/>
      <c r="E30" s="273"/>
      <c r="F30" s="273"/>
      <c r="G30" s="273"/>
      <c r="H30" s="273"/>
      <c r="I30" s="273"/>
      <c r="J30" s="273"/>
      <c r="K30" s="273"/>
      <c r="L30" s="273"/>
      <c r="M30" s="273"/>
    </row>
    <row r="31" ht="15" spans="1:13">
      <c r="A31" s="273"/>
      <c r="B31" s="273"/>
      <c r="C31" s="273"/>
      <c r="D31" s="273"/>
      <c r="E31" s="273"/>
      <c r="F31" s="273"/>
      <c r="G31" s="273"/>
      <c r="H31" s="273"/>
      <c r="I31" s="273"/>
      <c r="J31" s="273"/>
      <c r="K31" s="273"/>
      <c r="L31" s="273"/>
      <c r="M31" s="273"/>
    </row>
    <row r="32" ht="15" spans="1:13">
      <c r="A32" s="273"/>
      <c r="B32" s="273"/>
      <c r="C32" s="273"/>
      <c r="D32" s="273"/>
      <c r="E32" s="273"/>
      <c r="F32" s="273"/>
      <c r="G32" s="273"/>
      <c r="H32" s="273"/>
      <c r="I32" s="273"/>
      <c r="J32" s="273"/>
      <c r="K32" s="273"/>
      <c r="L32" s="273"/>
      <c r="M32" s="273"/>
    </row>
    <row r="33" ht="15" spans="1:13">
      <c r="A33" s="273"/>
      <c r="B33" s="273"/>
      <c r="C33" s="273"/>
      <c r="D33" s="273"/>
      <c r="E33" s="273"/>
      <c r="F33" s="273"/>
      <c r="G33" s="273"/>
      <c r="H33" s="273"/>
      <c r="I33" s="273"/>
      <c r="J33" s="273"/>
      <c r="K33" s="273"/>
      <c r="L33" s="273"/>
      <c r="M33" s="273"/>
    </row>
    <row r="34" ht="15" spans="1:13">
      <c r="A34" s="273"/>
      <c r="B34" s="273"/>
      <c r="C34" s="273"/>
      <c r="D34" s="273"/>
      <c r="E34" s="273"/>
      <c r="F34" s="273"/>
      <c r="G34" s="273"/>
      <c r="H34" s="273"/>
      <c r="I34" s="273"/>
      <c r="J34" s="273"/>
      <c r="K34" s="273"/>
      <c r="L34" s="273"/>
      <c r="M34" s="273"/>
    </row>
    <row r="35" ht="15" spans="1:13">
      <c r="A35" s="273"/>
      <c r="B35" s="273"/>
      <c r="C35" s="273"/>
      <c r="D35" s="273"/>
      <c r="E35" s="273"/>
      <c r="F35" s="273"/>
      <c r="G35" s="273"/>
      <c r="H35" s="273"/>
      <c r="I35" s="273"/>
      <c r="J35" s="273"/>
      <c r="K35" s="273"/>
      <c r="L35" s="273"/>
      <c r="M35" s="273"/>
    </row>
    <row r="36" ht="15" spans="1:13">
      <c r="A36" s="273"/>
      <c r="B36" s="273"/>
      <c r="C36" s="273"/>
      <c r="D36" s="273"/>
      <c r="E36" s="273"/>
      <c r="F36" s="273"/>
      <c r="G36" s="273"/>
      <c r="H36" s="273"/>
      <c r="I36" s="273"/>
      <c r="J36" s="273"/>
      <c r="K36" s="273"/>
      <c r="L36" s="273"/>
      <c r="M36" s="273"/>
    </row>
    <row r="37" ht="15" spans="1:13">
      <c r="A37" s="273"/>
      <c r="B37" s="273"/>
      <c r="C37" s="273"/>
      <c r="D37" s="273"/>
      <c r="E37" s="273"/>
      <c r="F37" s="273"/>
      <c r="G37" s="273"/>
      <c r="H37" s="273"/>
      <c r="I37" s="273"/>
      <c r="J37" s="273"/>
      <c r="K37" s="273"/>
      <c r="L37" s="273"/>
      <c r="M37" s="273"/>
    </row>
    <row r="38" ht="15" spans="1:13">
      <c r="A38" s="273"/>
      <c r="B38" s="273"/>
      <c r="C38" s="273"/>
      <c r="D38" s="273"/>
      <c r="E38" s="273"/>
      <c r="F38" s="273"/>
      <c r="G38" s="273"/>
      <c r="H38" s="273"/>
      <c r="I38" s="273"/>
      <c r="J38" s="273"/>
      <c r="K38" s="273"/>
      <c r="L38" s="273"/>
      <c r="M38" s="273"/>
    </row>
    <row r="39" ht="15" spans="1:13">
      <c r="A39" s="273"/>
      <c r="B39" s="273"/>
      <c r="C39" s="273"/>
      <c r="D39" s="273"/>
      <c r="E39" s="273"/>
      <c r="F39" s="273"/>
      <c r="G39" s="273"/>
      <c r="H39" s="273"/>
      <c r="I39" s="273"/>
      <c r="J39" s="273"/>
      <c r="K39" s="273"/>
      <c r="L39" s="273"/>
      <c r="M39" s="273"/>
    </row>
    <row r="40" ht="15" spans="1:13">
      <c r="A40" s="273"/>
      <c r="B40" s="273"/>
      <c r="C40" s="273"/>
      <c r="D40" s="273"/>
      <c r="E40" s="273"/>
      <c r="F40" s="273"/>
      <c r="G40" s="273"/>
      <c r="H40" s="273"/>
      <c r="I40" s="273"/>
      <c r="J40" s="273"/>
      <c r="K40" s="273"/>
      <c r="L40" s="273"/>
      <c r="M40" s="273"/>
    </row>
    <row r="41" ht="15" spans="1:13">
      <c r="A41" s="273"/>
      <c r="B41" s="273"/>
      <c r="C41" s="273"/>
      <c r="D41" s="273"/>
      <c r="E41" s="273"/>
      <c r="F41" s="273"/>
      <c r="G41" s="273"/>
      <c r="H41" s="273"/>
      <c r="I41" s="273"/>
      <c r="J41" s="273"/>
      <c r="K41" s="273"/>
      <c r="L41" s="273"/>
      <c r="M41" s="273"/>
    </row>
    <row r="42" ht="15" spans="1:13">
      <c r="A42" s="273"/>
      <c r="B42" s="273"/>
      <c r="C42" s="273"/>
      <c r="D42" s="273"/>
      <c r="E42" s="273"/>
      <c r="F42" s="273"/>
      <c r="G42" s="273"/>
      <c r="H42" s="273"/>
      <c r="I42" s="273"/>
      <c r="J42" s="273"/>
      <c r="K42" s="273"/>
      <c r="L42" s="273"/>
      <c r="M42" s="273"/>
    </row>
    <row r="43" ht="15" spans="1:13">
      <c r="A43" s="273"/>
      <c r="B43" s="273"/>
      <c r="C43" s="273"/>
      <c r="D43" s="273"/>
      <c r="E43" s="273"/>
      <c r="F43" s="273"/>
      <c r="G43" s="273"/>
      <c r="H43" s="273"/>
      <c r="I43" s="273"/>
      <c r="J43" s="273"/>
      <c r="K43" s="273"/>
      <c r="L43" s="273"/>
      <c r="M43" s="273"/>
    </row>
    <row r="44" ht="15" spans="1:13">
      <c r="A44" s="273"/>
      <c r="B44" s="273"/>
      <c r="C44" s="273"/>
      <c r="D44" s="273"/>
      <c r="E44" s="273"/>
      <c r="F44" s="273"/>
      <c r="G44" s="273"/>
      <c r="H44" s="273"/>
      <c r="I44" s="273"/>
      <c r="J44" s="273"/>
      <c r="K44" s="273"/>
      <c r="L44" s="273"/>
      <c r="M44" s="273"/>
    </row>
    <row r="45" ht="15" spans="1:13">
      <c r="A45" s="273"/>
      <c r="B45" s="273"/>
      <c r="C45" s="273"/>
      <c r="D45" s="273"/>
      <c r="E45" s="273"/>
      <c r="F45" s="273"/>
      <c r="G45" s="273"/>
      <c r="H45" s="273"/>
      <c r="I45" s="273"/>
      <c r="J45" s="273"/>
      <c r="K45" s="273"/>
      <c r="L45" s="273"/>
      <c r="M45" s="273"/>
    </row>
    <row r="46" ht="15" spans="1:13">
      <c r="A46" s="273"/>
      <c r="B46" s="273"/>
      <c r="C46" s="273"/>
      <c r="D46" s="273"/>
      <c r="E46" s="273"/>
      <c r="F46" s="273"/>
      <c r="G46" s="273"/>
      <c r="H46" s="273"/>
      <c r="I46" s="273"/>
      <c r="J46" s="273"/>
      <c r="K46" s="273"/>
      <c r="L46" s="273"/>
      <c r="M46" s="273"/>
    </row>
    <row r="47" ht="15" spans="1:13">
      <c r="A47" s="273"/>
      <c r="B47" s="273"/>
      <c r="C47" s="273"/>
      <c r="D47" s="273"/>
      <c r="E47" s="273"/>
      <c r="F47" s="273"/>
      <c r="G47" s="273"/>
      <c r="H47" s="273"/>
      <c r="I47" s="273"/>
      <c r="J47" s="273"/>
      <c r="K47" s="273"/>
      <c r="L47" s="273"/>
      <c r="M47" s="273"/>
    </row>
    <row r="48" ht="15" spans="1:13">
      <c r="A48" s="273"/>
      <c r="B48" s="273"/>
      <c r="C48" s="273"/>
      <c r="D48" s="273"/>
      <c r="E48" s="273"/>
      <c r="F48" s="273"/>
      <c r="G48" s="273"/>
      <c r="H48" s="273"/>
      <c r="I48" s="273"/>
      <c r="J48" s="273"/>
      <c r="K48" s="273"/>
      <c r="L48" s="273"/>
      <c r="M48" s="273"/>
    </row>
    <row r="49" ht="15" spans="1:13">
      <c r="A49" s="273"/>
      <c r="B49" s="273"/>
      <c r="C49" s="273"/>
      <c r="D49" s="273"/>
      <c r="E49" s="273"/>
      <c r="F49" s="273"/>
      <c r="G49" s="273"/>
      <c r="H49" s="273"/>
      <c r="I49" s="273"/>
      <c r="J49" s="273"/>
      <c r="K49" s="273"/>
      <c r="L49" s="273"/>
      <c r="M49" s="273"/>
    </row>
    <row r="50" ht="15" spans="1:13">
      <c r="A50" s="273"/>
      <c r="B50" s="273"/>
      <c r="C50" s="273"/>
      <c r="D50" s="273"/>
      <c r="E50" s="273"/>
      <c r="F50" s="273"/>
      <c r="G50" s="273"/>
      <c r="H50" s="273"/>
      <c r="I50" s="273"/>
      <c r="J50" s="273"/>
      <c r="K50" s="273"/>
      <c r="L50" s="273"/>
      <c r="M50" s="273"/>
    </row>
    <row r="51" ht="15" spans="1:13">
      <c r="A51" s="273"/>
      <c r="B51" s="273"/>
      <c r="C51" s="273"/>
      <c r="D51" s="273"/>
      <c r="E51" s="273"/>
      <c r="F51" s="273"/>
      <c r="G51" s="273"/>
      <c r="H51" s="273"/>
      <c r="I51" s="273"/>
      <c r="J51" s="273"/>
      <c r="K51" s="273"/>
      <c r="L51" s="273"/>
      <c r="M51" s="273"/>
    </row>
    <row r="52" ht="15" spans="1:13">
      <c r="A52" s="273"/>
      <c r="B52" s="273"/>
      <c r="C52" s="273"/>
      <c r="D52" s="273"/>
      <c r="E52" s="273"/>
      <c r="F52" s="273"/>
      <c r="G52" s="273"/>
      <c r="H52" s="273"/>
      <c r="I52" s="273"/>
      <c r="J52" s="273"/>
      <c r="K52" s="273"/>
      <c r="L52" s="273"/>
      <c r="M52" s="273"/>
    </row>
    <row r="53" ht="15" spans="1:13">
      <c r="A53" s="273"/>
      <c r="B53" s="273"/>
      <c r="C53" s="273"/>
      <c r="D53" s="273"/>
      <c r="E53" s="273"/>
      <c r="F53" s="273"/>
      <c r="G53" s="273"/>
      <c r="H53" s="273"/>
      <c r="I53" s="273"/>
      <c r="J53" s="273"/>
      <c r="K53" s="273"/>
      <c r="L53" s="273"/>
      <c r="M53" s="273"/>
    </row>
    <row r="54" ht="15" spans="1:13">
      <c r="A54" s="273"/>
      <c r="B54" s="273"/>
      <c r="C54" s="273"/>
      <c r="D54" s="273"/>
      <c r="E54" s="273"/>
      <c r="F54" s="273"/>
      <c r="G54" s="273"/>
      <c r="H54" s="273"/>
      <c r="I54" s="273"/>
      <c r="J54" s="273"/>
      <c r="K54" s="273"/>
      <c r="L54" s="273"/>
      <c r="M54" s="273"/>
    </row>
    <row r="55" ht="15" spans="1:13">
      <c r="A55" s="273"/>
      <c r="B55" s="273"/>
      <c r="C55" s="273"/>
      <c r="D55" s="273"/>
      <c r="E55" s="273"/>
      <c r="F55" s="273"/>
      <c r="G55" s="273"/>
      <c r="H55" s="273"/>
      <c r="I55" s="273"/>
      <c r="J55" s="273"/>
      <c r="K55" s="273"/>
      <c r="L55" s="273"/>
      <c r="M55" s="273"/>
    </row>
    <row r="56" ht="15" spans="1:13">
      <c r="A56" s="273"/>
      <c r="B56" s="273"/>
      <c r="C56" s="273"/>
      <c r="D56" s="273"/>
      <c r="E56" s="273"/>
      <c r="F56" s="273"/>
      <c r="G56" s="273"/>
      <c r="H56" s="273"/>
      <c r="I56" s="273"/>
      <c r="J56" s="273"/>
      <c r="K56" s="273"/>
      <c r="L56" s="273"/>
      <c r="M56" s="273"/>
    </row>
    <row r="57" ht="15" spans="1:13">
      <c r="A57" s="273"/>
      <c r="B57" s="273"/>
      <c r="C57" s="273"/>
      <c r="D57" s="273"/>
      <c r="E57" s="273"/>
      <c r="F57" s="273"/>
      <c r="G57" s="273"/>
      <c r="H57" s="273"/>
      <c r="I57" s="273"/>
      <c r="J57" s="273"/>
      <c r="K57" s="273"/>
      <c r="L57" s="273"/>
      <c r="M57" s="273"/>
    </row>
    <row r="58" ht="15" spans="1:13">
      <c r="A58" s="273"/>
      <c r="B58" s="273"/>
      <c r="C58" s="273"/>
      <c r="D58" s="273"/>
      <c r="E58" s="273"/>
      <c r="F58" s="273"/>
      <c r="G58" s="273"/>
      <c r="H58" s="273"/>
      <c r="I58" s="273"/>
      <c r="J58" s="273"/>
      <c r="K58" s="273"/>
      <c r="L58" s="273"/>
      <c r="M58" s="273"/>
    </row>
    <row r="59" ht="15" spans="1:13">
      <c r="A59" s="273"/>
      <c r="B59" s="273"/>
      <c r="C59" s="273"/>
      <c r="D59" s="273"/>
      <c r="E59" s="273"/>
      <c r="F59" s="273"/>
      <c r="G59" s="273"/>
      <c r="H59" s="273"/>
      <c r="I59" s="273"/>
      <c r="J59" s="273"/>
      <c r="K59" s="273"/>
      <c r="L59" s="273"/>
      <c r="M59" s="273"/>
    </row>
    <row r="60" ht="15" spans="1:13">
      <c r="A60" s="273"/>
      <c r="B60" s="273"/>
      <c r="C60" s="273"/>
      <c r="D60" s="273"/>
      <c r="E60" s="273"/>
      <c r="F60" s="273"/>
      <c r="G60" s="273"/>
      <c r="H60" s="273"/>
      <c r="I60" s="273"/>
      <c r="J60" s="273"/>
      <c r="K60" s="273"/>
      <c r="L60" s="273"/>
      <c r="M60" s="273"/>
    </row>
    <row r="61" ht="15" spans="1:13">
      <c r="A61" s="273"/>
      <c r="B61" s="273"/>
      <c r="C61" s="273"/>
      <c r="D61" s="273"/>
      <c r="E61" s="273"/>
      <c r="F61" s="273"/>
      <c r="G61" s="273"/>
      <c r="H61" s="273"/>
      <c r="I61" s="273"/>
      <c r="J61" s="273"/>
      <c r="K61" s="273"/>
      <c r="L61" s="273"/>
      <c r="M61" s="273"/>
    </row>
    <row r="62" ht="15" spans="1:13">
      <c r="A62" s="273"/>
      <c r="B62" s="273"/>
      <c r="C62" s="273"/>
      <c r="D62" s="273"/>
      <c r="E62" s="273"/>
      <c r="F62" s="273"/>
      <c r="G62" s="273"/>
      <c r="H62" s="273"/>
      <c r="I62" s="273"/>
      <c r="J62" s="273"/>
      <c r="K62" s="273"/>
      <c r="L62" s="273"/>
      <c r="M62" s="273"/>
    </row>
    <row r="63" ht="15" spans="1:13">
      <c r="A63" s="273"/>
      <c r="B63" s="273"/>
      <c r="C63" s="273"/>
      <c r="D63" s="273"/>
      <c r="E63" s="273"/>
      <c r="F63" s="273"/>
      <c r="G63" s="273"/>
      <c r="H63" s="273"/>
      <c r="I63" s="273"/>
      <c r="J63" s="273"/>
      <c r="K63" s="273"/>
      <c r="L63" s="273"/>
      <c r="M63" s="273"/>
    </row>
    <row r="64" ht="15" spans="1:13">
      <c r="A64" s="273"/>
      <c r="B64" s="273"/>
      <c r="C64" s="273"/>
      <c r="D64" s="273"/>
      <c r="E64" s="273"/>
      <c r="F64" s="273"/>
      <c r="G64" s="273"/>
      <c r="H64" s="273"/>
      <c r="I64" s="273"/>
      <c r="J64" s="273"/>
      <c r="K64" s="273"/>
      <c r="L64" s="273"/>
      <c r="M64" s="273"/>
    </row>
    <row r="65" ht="15" spans="1:13">
      <c r="A65" s="273"/>
      <c r="B65" s="273"/>
      <c r="C65" s="273"/>
      <c r="D65" s="273"/>
      <c r="E65" s="273"/>
      <c r="F65" s="273"/>
      <c r="G65" s="273"/>
      <c r="H65" s="273"/>
      <c r="I65" s="273"/>
      <c r="J65" s="273"/>
      <c r="K65" s="273"/>
      <c r="L65" s="273"/>
      <c r="M65" s="273"/>
    </row>
    <row r="66" ht="15" spans="1:13">
      <c r="A66" s="273"/>
      <c r="B66" s="273"/>
      <c r="C66" s="273"/>
      <c r="D66" s="273"/>
      <c r="E66" s="273"/>
      <c r="F66" s="273"/>
      <c r="G66" s="273"/>
      <c r="H66" s="273"/>
      <c r="I66" s="273"/>
      <c r="J66" s="273"/>
      <c r="K66" s="273"/>
      <c r="L66" s="273"/>
      <c r="M66" s="273"/>
    </row>
    <row r="67" ht="15" spans="1:13">
      <c r="A67" s="273"/>
      <c r="B67" s="273"/>
      <c r="C67" s="273"/>
      <c r="D67" s="273"/>
      <c r="E67" s="273"/>
      <c r="F67" s="273"/>
      <c r="G67" s="273"/>
      <c r="H67" s="273"/>
      <c r="I67" s="273"/>
      <c r="J67" s="273"/>
      <c r="K67" s="273"/>
      <c r="L67" s="273"/>
      <c r="M67" s="273"/>
    </row>
    <row r="68" ht="15" spans="1:13">
      <c r="A68" s="273"/>
      <c r="B68" s="273"/>
      <c r="C68" s="273"/>
      <c r="D68" s="273"/>
      <c r="E68" s="273"/>
      <c r="F68" s="273"/>
      <c r="G68" s="273"/>
      <c r="H68" s="273"/>
      <c r="I68" s="273"/>
      <c r="J68" s="273"/>
      <c r="K68" s="273"/>
      <c r="L68" s="273"/>
      <c r="M68" s="273"/>
    </row>
    <row r="70" ht="15" spans="1:13">
      <c r="A70" s="272"/>
      <c r="B70" s="272"/>
      <c r="C70" s="272"/>
      <c r="D70" s="272"/>
      <c r="E70" s="272"/>
      <c r="F70" s="272"/>
      <c r="G70" s="272"/>
      <c r="H70" s="272"/>
      <c r="I70" s="272"/>
      <c r="J70" s="272"/>
      <c r="K70" s="272"/>
      <c r="L70" s="272"/>
      <c r="M70" s="272"/>
    </row>
    <row r="71" ht="15" spans="1:13">
      <c r="A71" s="273"/>
      <c r="B71" s="273"/>
      <c r="C71" s="273"/>
      <c r="D71" s="273"/>
      <c r="E71" s="273"/>
      <c r="F71" s="273"/>
      <c r="G71" s="273"/>
      <c r="H71" s="273"/>
      <c r="I71" s="273"/>
      <c r="J71" s="273"/>
      <c r="K71" s="273"/>
      <c r="L71" s="273"/>
      <c r="M71" s="273"/>
    </row>
    <row r="72" ht="15" spans="1:13">
      <c r="A72" s="273"/>
      <c r="B72" s="273"/>
      <c r="C72" s="273"/>
      <c r="D72" s="273"/>
      <c r="E72" s="273"/>
      <c r="F72" s="273"/>
      <c r="G72" s="273"/>
      <c r="H72" s="273"/>
      <c r="I72" s="273"/>
      <c r="J72" s="273"/>
      <c r="K72" s="273"/>
      <c r="L72" s="273"/>
      <c r="M72" s="273"/>
    </row>
    <row r="73" ht="15" spans="1:13">
      <c r="A73" s="273"/>
      <c r="B73" s="273"/>
      <c r="C73" s="273"/>
      <c r="D73" s="273"/>
      <c r="E73" s="273"/>
      <c r="F73" s="273"/>
      <c r="G73" s="273"/>
      <c r="H73" s="273"/>
      <c r="I73" s="273"/>
      <c r="J73" s="273"/>
      <c r="K73" s="273"/>
      <c r="L73" s="273"/>
      <c r="M73" s="273"/>
    </row>
    <row r="74" ht="15" spans="1:13">
      <c r="A74" s="273"/>
      <c r="B74" s="273"/>
      <c r="C74" s="273"/>
      <c r="D74" s="273"/>
      <c r="E74" s="273"/>
      <c r="F74" s="273"/>
      <c r="G74" s="273"/>
      <c r="H74" s="273"/>
      <c r="I74" s="273"/>
      <c r="J74" s="273"/>
      <c r="K74" s="273"/>
      <c r="L74" s="273"/>
      <c r="M74" s="273"/>
    </row>
    <row r="75" ht="15" spans="1:13">
      <c r="A75" s="273"/>
      <c r="B75" s="273"/>
      <c r="C75" s="273"/>
      <c r="D75" s="273"/>
      <c r="E75" s="273"/>
      <c r="F75" s="273"/>
      <c r="G75" s="273"/>
      <c r="H75" s="273"/>
      <c r="I75" s="273"/>
      <c r="J75" s="273"/>
      <c r="K75" s="273"/>
      <c r="L75" s="273"/>
      <c r="M75" s="273"/>
    </row>
    <row r="76" ht="15" spans="1:13">
      <c r="A76" s="273"/>
      <c r="B76" s="273"/>
      <c r="C76" s="273"/>
      <c r="D76" s="273"/>
      <c r="E76" s="273"/>
      <c r="F76" s="273"/>
      <c r="G76" s="273"/>
      <c r="H76" s="273"/>
      <c r="I76" s="273"/>
      <c r="J76" s="273"/>
      <c r="K76" s="273"/>
      <c r="L76" s="273"/>
      <c r="M76" s="273"/>
    </row>
    <row r="77" ht="15" spans="1:13">
      <c r="A77" s="273"/>
      <c r="B77" s="273"/>
      <c r="C77" s="273"/>
      <c r="D77" s="273"/>
      <c r="E77" s="273"/>
      <c r="F77" s="273"/>
      <c r="G77" s="273"/>
      <c r="H77" s="273"/>
      <c r="I77" s="273"/>
      <c r="J77" s="273"/>
      <c r="K77" s="273"/>
      <c r="L77" s="273"/>
      <c r="M77" s="273"/>
    </row>
    <row r="78" ht="15" spans="1:13">
      <c r="A78" s="273"/>
      <c r="B78" s="273"/>
      <c r="C78" s="273"/>
      <c r="D78" s="273"/>
      <c r="E78" s="273"/>
      <c r="F78" s="273"/>
      <c r="G78" s="273"/>
      <c r="H78" s="273"/>
      <c r="I78" s="273"/>
      <c r="J78" s="273"/>
      <c r="K78" s="273"/>
      <c r="L78" s="273"/>
      <c r="M78" s="273"/>
    </row>
    <row r="79" ht="15" spans="1:13">
      <c r="A79" s="273"/>
      <c r="B79" s="273"/>
      <c r="C79" s="273"/>
      <c r="D79" s="273"/>
      <c r="E79" s="273"/>
      <c r="F79" s="273"/>
      <c r="G79" s="273"/>
      <c r="H79" s="273"/>
      <c r="I79" s="273"/>
      <c r="J79" s="273"/>
      <c r="K79" s="273"/>
      <c r="L79" s="273"/>
      <c r="M79" s="273"/>
    </row>
    <row r="80" ht="15" spans="1:13">
      <c r="A80" s="273"/>
      <c r="B80" s="273"/>
      <c r="C80" s="273"/>
      <c r="D80" s="273"/>
      <c r="E80" s="273"/>
      <c r="F80" s="273"/>
      <c r="G80" s="273"/>
      <c r="H80" s="273"/>
      <c r="I80" s="273"/>
      <c r="J80" s="273"/>
      <c r="K80" s="273"/>
      <c r="L80" s="273"/>
      <c r="M80" s="273"/>
    </row>
    <row r="81" ht="15" spans="1:13">
      <c r="A81" s="273"/>
      <c r="B81" s="273"/>
      <c r="C81" s="273"/>
      <c r="D81" s="273"/>
      <c r="E81" s="273"/>
      <c r="F81" s="273"/>
      <c r="G81" s="273"/>
      <c r="H81" s="273"/>
      <c r="I81" s="273"/>
      <c r="J81" s="273"/>
      <c r="K81" s="273"/>
      <c r="L81" s="273"/>
      <c r="M81" s="273"/>
    </row>
    <row r="82" ht="15" spans="1:13">
      <c r="A82" s="273"/>
      <c r="B82" s="273"/>
      <c r="C82" s="273"/>
      <c r="D82" s="273"/>
      <c r="E82" s="273"/>
      <c r="F82" s="273"/>
      <c r="G82" s="273"/>
      <c r="H82" s="273"/>
      <c r="I82" s="273"/>
      <c r="J82" s="273"/>
      <c r="K82" s="273"/>
      <c r="L82" s="273"/>
      <c r="M82" s="273"/>
    </row>
    <row r="83" ht="15" spans="1:13">
      <c r="A83" s="273"/>
      <c r="B83" s="273"/>
      <c r="C83" s="273"/>
      <c r="D83" s="273"/>
      <c r="E83" s="273"/>
      <c r="F83" s="273"/>
      <c r="G83" s="273"/>
      <c r="H83" s="273"/>
      <c r="I83" s="273"/>
      <c r="J83" s="273"/>
      <c r="K83" s="273"/>
      <c r="L83" s="273"/>
      <c r="M83" s="273"/>
    </row>
    <row r="84" ht="15" spans="1:13">
      <c r="A84" s="273"/>
      <c r="B84" s="273"/>
      <c r="C84" s="273"/>
      <c r="D84" s="273"/>
      <c r="E84" s="273"/>
      <c r="F84" s="273"/>
      <c r="G84" s="273"/>
      <c r="H84" s="273"/>
      <c r="I84" s="273"/>
      <c r="J84" s="273"/>
      <c r="K84" s="273"/>
      <c r="L84" s="273"/>
      <c r="M84" s="273"/>
    </row>
    <row r="85" ht="15" spans="1:13">
      <c r="A85" s="273"/>
      <c r="B85" s="273"/>
      <c r="C85" s="273"/>
      <c r="D85" s="273"/>
      <c r="E85" s="273"/>
      <c r="F85" s="273"/>
      <c r="G85" s="273"/>
      <c r="H85" s="273"/>
      <c r="I85" s="273"/>
      <c r="J85" s="273"/>
      <c r="K85" s="273"/>
      <c r="L85" s="273"/>
      <c r="M85" s="273"/>
    </row>
    <row r="86" ht="15" spans="1:13">
      <c r="A86" s="273"/>
      <c r="B86" s="273"/>
      <c r="C86" s="273"/>
      <c r="D86" s="273"/>
      <c r="E86" s="273"/>
      <c r="F86" s="273"/>
      <c r="G86" s="273"/>
      <c r="H86" s="273"/>
      <c r="I86" s="273"/>
      <c r="J86" s="273"/>
      <c r="K86" s="273"/>
      <c r="L86" s="273"/>
      <c r="M86" s="273"/>
    </row>
    <row r="87" ht="15" spans="1:13">
      <c r="A87" s="273"/>
      <c r="B87" s="273"/>
      <c r="C87" s="273"/>
      <c r="D87" s="273"/>
      <c r="E87" s="273"/>
      <c r="F87" s="273"/>
      <c r="G87" s="273"/>
      <c r="H87" s="273"/>
      <c r="I87" s="273"/>
      <c r="J87" s="273"/>
      <c r="K87" s="273"/>
      <c r="L87" s="273"/>
      <c r="M87" s="273"/>
    </row>
    <row r="88" ht="15" spans="1:13">
      <c r="A88" s="273"/>
      <c r="B88" s="273"/>
      <c r="C88" s="273"/>
      <c r="D88" s="273"/>
      <c r="E88" s="273"/>
      <c r="F88" s="273"/>
      <c r="G88" s="273"/>
      <c r="H88" s="273"/>
      <c r="I88" s="273"/>
      <c r="J88" s="273"/>
      <c r="K88" s="273"/>
      <c r="L88" s="273"/>
      <c r="M88" s="273"/>
    </row>
    <row r="89" ht="15" spans="1:13">
      <c r="A89" s="273"/>
      <c r="B89" s="273"/>
      <c r="C89" s="273"/>
      <c r="D89" s="273"/>
      <c r="E89" s="273"/>
      <c r="F89" s="273"/>
      <c r="G89" s="273"/>
      <c r="H89" s="273"/>
      <c r="I89" s="273"/>
      <c r="J89" s="273"/>
      <c r="K89" s="273"/>
      <c r="L89" s="273"/>
      <c r="M89" s="273"/>
    </row>
    <row r="90" ht="15" spans="1:13">
      <c r="A90" s="273"/>
      <c r="B90" s="273"/>
      <c r="C90" s="273"/>
      <c r="D90" s="273"/>
      <c r="E90" s="273"/>
      <c r="F90" s="273"/>
      <c r="G90" s="273"/>
      <c r="H90" s="273"/>
      <c r="I90" s="273"/>
      <c r="J90" s="273"/>
      <c r="K90" s="273"/>
      <c r="L90" s="273"/>
      <c r="M90" s="273"/>
    </row>
    <row r="91" ht="15" spans="1:13">
      <c r="A91" s="273"/>
      <c r="B91" s="273"/>
      <c r="C91" s="273"/>
      <c r="D91" s="273"/>
      <c r="E91" s="273"/>
      <c r="F91" s="273"/>
      <c r="G91" s="273"/>
      <c r="H91" s="273"/>
      <c r="I91" s="273"/>
      <c r="J91" s="273"/>
      <c r="K91" s="273"/>
      <c r="L91" s="273"/>
      <c r="M91" s="273"/>
    </row>
    <row r="92" ht="15" spans="1:13">
      <c r="A92" s="273"/>
      <c r="B92" s="273"/>
      <c r="C92" s="273"/>
      <c r="D92" s="273"/>
      <c r="E92" s="273"/>
      <c r="F92" s="273"/>
      <c r="G92" s="273"/>
      <c r="H92" s="273"/>
      <c r="I92" s="273"/>
      <c r="J92" s="273"/>
      <c r="K92" s="273"/>
      <c r="L92" s="273"/>
      <c r="M92" s="273"/>
    </row>
    <row r="93" ht="15" spans="1:13">
      <c r="A93" s="273"/>
      <c r="B93" s="273"/>
      <c r="C93" s="273"/>
      <c r="D93" s="273"/>
      <c r="E93" s="273"/>
      <c r="F93" s="273"/>
      <c r="G93" s="273"/>
      <c r="H93" s="273"/>
      <c r="I93" s="273"/>
      <c r="J93" s="273"/>
      <c r="K93" s="273"/>
      <c r="L93" s="273"/>
      <c r="M93" s="273"/>
    </row>
    <row r="94" ht="15" spans="1:13">
      <c r="A94" s="273"/>
      <c r="B94" s="273"/>
      <c r="C94" s="273"/>
      <c r="D94" s="273"/>
      <c r="E94" s="273"/>
      <c r="F94" s="273"/>
      <c r="G94" s="273"/>
      <c r="H94" s="273"/>
      <c r="I94" s="273"/>
      <c r="J94" s="273"/>
      <c r="K94" s="273"/>
      <c r="L94" s="273"/>
      <c r="M94" s="273"/>
    </row>
    <row r="95" ht="15" spans="1:13">
      <c r="A95" s="273"/>
      <c r="B95" s="273"/>
      <c r="C95" s="273"/>
      <c r="D95" s="273"/>
      <c r="E95" s="273"/>
      <c r="F95" s="273"/>
      <c r="G95" s="273"/>
      <c r="H95" s="273"/>
      <c r="I95" s="273"/>
      <c r="J95" s="273"/>
      <c r="K95" s="273"/>
      <c r="L95" s="273"/>
      <c r="M95" s="273"/>
    </row>
    <row r="96" ht="15" spans="1:13">
      <c r="A96" s="273"/>
      <c r="B96" s="273"/>
      <c r="C96" s="273"/>
      <c r="D96" s="273"/>
      <c r="E96" s="273"/>
      <c r="F96" s="273"/>
      <c r="G96" s="273"/>
      <c r="H96" s="273"/>
      <c r="I96" s="273"/>
      <c r="J96" s="273"/>
      <c r="K96" s="273"/>
      <c r="L96" s="273"/>
      <c r="M96" s="273"/>
    </row>
    <row r="97" ht="15" spans="1:13">
      <c r="A97" s="273"/>
      <c r="B97" s="273"/>
      <c r="C97" s="273"/>
      <c r="D97" s="273"/>
      <c r="E97" s="273"/>
      <c r="F97" s="273"/>
      <c r="G97" s="273"/>
      <c r="H97" s="273"/>
      <c r="I97" s="273"/>
      <c r="J97" s="273"/>
      <c r="K97" s="273"/>
      <c r="L97" s="273"/>
      <c r="M97" s="273"/>
    </row>
    <row r="98" ht="15" spans="1:13">
      <c r="A98" s="273"/>
      <c r="B98" s="273"/>
      <c r="C98" s="273"/>
      <c r="D98" s="273"/>
      <c r="E98" s="273"/>
      <c r="F98" s="273"/>
      <c r="G98" s="273"/>
      <c r="H98" s="273"/>
      <c r="I98" s="273"/>
      <c r="J98" s="273"/>
      <c r="K98" s="273"/>
      <c r="L98" s="273"/>
      <c r="M98" s="273"/>
    </row>
    <row r="99" ht="15" spans="1:13">
      <c r="A99" s="273"/>
      <c r="B99" s="273"/>
      <c r="C99" s="273"/>
      <c r="D99" s="273"/>
      <c r="E99" s="273"/>
      <c r="F99" s="273"/>
      <c r="G99" s="273"/>
      <c r="H99" s="273"/>
      <c r="I99" s="273"/>
      <c r="J99" s="273"/>
      <c r="K99" s="273"/>
      <c r="L99" s="273"/>
      <c r="M99" s="273"/>
    </row>
    <row r="100" ht="15" spans="1:13">
      <c r="A100" s="273"/>
      <c r="B100" s="273"/>
      <c r="C100" s="273"/>
      <c r="D100" s="273"/>
      <c r="E100" s="273"/>
      <c r="F100" s="273"/>
      <c r="G100" s="273"/>
      <c r="H100" s="273"/>
      <c r="I100" s="273"/>
      <c r="J100" s="273"/>
      <c r="K100" s="273"/>
      <c r="L100" s="273"/>
      <c r="M100" s="273"/>
    </row>
    <row r="101" ht="15" spans="1:13">
      <c r="A101" s="273"/>
      <c r="B101" s="273"/>
      <c r="C101" s="273"/>
      <c r="D101" s="273"/>
      <c r="E101" s="273"/>
      <c r="F101" s="273"/>
      <c r="G101" s="273"/>
      <c r="H101" s="273"/>
      <c r="I101" s="273"/>
      <c r="J101" s="273"/>
      <c r="K101" s="273"/>
      <c r="L101" s="273"/>
      <c r="M101" s="273"/>
    </row>
    <row r="102" ht="15" spans="1:13">
      <c r="A102" s="273"/>
      <c r="B102" s="273"/>
      <c r="C102" s="273"/>
      <c r="D102" s="273"/>
      <c r="E102" s="273"/>
      <c r="F102" s="273"/>
      <c r="G102" s="273"/>
      <c r="H102" s="273"/>
      <c r="I102" s="273"/>
      <c r="J102" s="273"/>
      <c r="K102" s="273"/>
      <c r="L102" s="273"/>
      <c r="M102" s="273"/>
    </row>
    <row r="103" ht="15" spans="1:13">
      <c r="A103" s="273"/>
      <c r="B103" s="273"/>
      <c r="C103" s="273"/>
      <c r="D103" s="273"/>
      <c r="E103" s="273"/>
      <c r="F103" s="273"/>
      <c r="G103" s="273"/>
      <c r="H103" s="273"/>
      <c r="I103" s="273"/>
      <c r="J103" s="273"/>
      <c r="K103" s="273"/>
      <c r="L103" s="273"/>
      <c r="M103" s="273"/>
    </row>
    <row r="104" ht="15" spans="1:13">
      <c r="A104" s="273"/>
      <c r="B104" s="273"/>
      <c r="C104" s="273"/>
      <c r="D104" s="273"/>
      <c r="E104" s="273"/>
      <c r="F104" s="273"/>
      <c r="G104" s="273"/>
      <c r="H104" s="273"/>
      <c r="I104" s="273"/>
      <c r="J104" s="273"/>
      <c r="K104" s="273"/>
      <c r="L104" s="273"/>
      <c r="M104" s="273"/>
    </row>
    <row r="105" ht="15" spans="1:13">
      <c r="A105" s="273"/>
      <c r="B105" s="273"/>
      <c r="C105" s="273"/>
      <c r="D105" s="273"/>
      <c r="E105" s="273"/>
      <c r="F105" s="273"/>
      <c r="G105" s="273"/>
      <c r="H105" s="273"/>
      <c r="I105" s="273"/>
      <c r="J105" s="273"/>
      <c r="K105" s="273"/>
      <c r="L105" s="273"/>
      <c r="M105" s="273"/>
    </row>
    <row r="106" ht="15" spans="1:13">
      <c r="A106" s="273"/>
      <c r="B106" s="273"/>
      <c r="C106" s="273"/>
      <c r="D106" s="273"/>
      <c r="E106" s="273"/>
      <c r="F106" s="273"/>
      <c r="G106" s="273"/>
      <c r="H106" s="273"/>
      <c r="I106" s="273"/>
      <c r="J106" s="273"/>
      <c r="K106" s="273"/>
      <c r="L106" s="273"/>
      <c r="M106" s="273"/>
    </row>
    <row r="107" ht="15" spans="1:13">
      <c r="A107" s="273"/>
      <c r="B107" s="273"/>
      <c r="C107" s="273"/>
      <c r="D107" s="273"/>
      <c r="E107" s="273"/>
      <c r="F107" s="273"/>
      <c r="G107" s="273"/>
      <c r="H107" s="273"/>
      <c r="I107" s="273"/>
      <c r="J107" s="273"/>
      <c r="K107" s="273"/>
      <c r="L107" s="273"/>
      <c r="M107" s="273"/>
    </row>
    <row r="109" ht="15" spans="1:13">
      <c r="A109" s="272"/>
      <c r="B109" s="272"/>
      <c r="C109" s="272"/>
      <c r="D109" s="272"/>
      <c r="E109" s="272"/>
      <c r="F109" s="272"/>
      <c r="G109" s="272"/>
      <c r="H109" s="272"/>
      <c r="I109" s="272"/>
      <c r="J109" s="272"/>
      <c r="K109" s="272"/>
      <c r="L109" s="272"/>
      <c r="M109" s="272"/>
    </row>
    <row r="110" ht="15" spans="1:13">
      <c r="A110" s="273"/>
      <c r="B110" s="273"/>
      <c r="C110" s="273"/>
      <c r="D110" s="273"/>
      <c r="E110" s="273"/>
      <c r="F110" s="273"/>
      <c r="G110" s="273"/>
      <c r="H110" s="273"/>
      <c r="I110" s="273"/>
      <c r="J110" s="273"/>
      <c r="K110" s="273"/>
      <c r="L110" s="273"/>
      <c r="M110" s="273"/>
    </row>
    <row r="111" ht="15" spans="1:13">
      <c r="A111" s="273"/>
      <c r="B111" s="273"/>
      <c r="C111" s="273"/>
      <c r="D111" s="273"/>
      <c r="E111" s="273"/>
      <c r="F111" s="273"/>
      <c r="G111" s="273"/>
      <c r="H111" s="273"/>
      <c r="I111" s="273"/>
      <c r="J111" s="273"/>
      <c r="K111" s="273"/>
      <c r="L111" s="273"/>
      <c r="M111" s="273"/>
    </row>
    <row r="112" ht="15" spans="1:13">
      <c r="A112" s="273"/>
      <c r="B112" s="273"/>
      <c r="C112" s="273"/>
      <c r="D112" s="273"/>
      <c r="E112" s="273"/>
      <c r="F112" s="273"/>
      <c r="G112" s="273"/>
      <c r="H112" s="273"/>
      <c r="I112" s="273"/>
      <c r="J112" s="273"/>
      <c r="K112" s="273"/>
      <c r="L112" s="273"/>
      <c r="M112" s="273"/>
    </row>
    <row r="113" ht="15" spans="1:13">
      <c r="A113" s="273"/>
      <c r="B113" s="273"/>
      <c r="C113" s="273"/>
      <c r="D113" s="273"/>
      <c r="E113" s="273"/>
      <c r="F113" s="273"/>
      <c r="G113" s="273"/>
      <c r="H113" s="273"/>
      <c r="I113" s="273"/>
      <c r="J113" s="273"/>
      <c r="K113" s="273"/>
      <c r="L113" s="273"/>
      <c r="M113" s="273"/>
    </row>
    <row r="114" ht="15" spans="1:13">
      <c r="A114" s="273"/>
      <c r="B114" s="273"/>
      <c r="C114" s="273"/>
      <c r="D114" s="273"/>
      <c r="E114" s="273"/>
      <c r="F114" s="273"/>
      <c r="G114" s="273"/>
      <c r="H114" s="273"/>
      <c r="I114" s="273"/>
      <c r="J114" s="273"/>
      <c r="K114" s="273"/>
      <c r="L114" s="273"/>
      <c r="M114" s="273"/>
    </row>
    <row r="115" ht="15" spans="1:13">
      <c r="A115" s="273"/>
      <c r="B115" s="273"/>
      <c r="C115" s="273"/>
      <c r="D115" s="273"/>
      <c r="E115" s="273"/>
      <c r="F115" s="273"/>
      <c r="G115" s="273"/>
      <c r="H115" s="273"/>
      <c r="I115" s="273"/>
      <c r="J115" s="273"/>
      <c r="K115" s="273"/>
      <c r="L115" s="273"/>
      <c r="M115" s="273"/>
    </row>
    <row r="116" ht="15" spans="1:13">
      <c r="A116" s="273"/>
      <c r="B116" s="273"/>
      <c r="C116" s="273"/>
      <c r="D116" s="273"/>
      <c r="E116" s="273"/>
      <c r="F116" s="273"/>
      <c r="G116" s="273"/>
      <c r="H116" s="273"/>
      <c r="I116" s="273"/>
      <c r="J116" s="273"/>
      <c r="K116" s="273"/>
      <c r="L116" s="273"/>
      <c r="M116" s="273"/>
    </row>
    <row r="117" ht="15" spans="1:13">
      <c r="A117" s="273"/>
      <c r="B117" s="273"/>
      <c r="C117" s="273"/>
      <c r="D117" s="273"/>
      <c r="E117" s="273"/>
      <c r="F117" s="273"/>
      <c r="G117" s="273"/>
      <c r="H117" s="273"/>
      <c r="I117" s="273"/>
      <c r="J117" s="273"/>
      <c r="K117" s="273"/>
      <c r="L117" s="273"/>
      <c r="M117" s="273"/>
    </row>
    <row r="118" ht="15" spans="1:13">
      <c r="A118" s="273"/>
      <c r="B118" s="273"/>
      <c r="C118" s="273"/>
      <c r="D118" s="273"/>
      <c r="E118" s="273"/>
      <c r="F118" s="273"/>
      <c r="G118" s="273"/>
      <c r="H118" s="273"/>
      <c r="I118" s="273"/>
      <c r="J118" s="273"/>
      <c r="K118" s="273"/>
      <c r="L118" s="273"/>
      <c r="M118" s="273"/>
    </row>
    <row r="119" ht="15" spans="1:13">
      <c r="A119" s="273"/>
      <c r="B119" s="273"/>
      <c r="C119" s="273"/>
      <c r="D119" s="273"/>
      <c r="E119" s="273"/>
      <c r="F119" s="273"/>
      <c r="G119" s="273"/>
      <c r="H119" s="273"/>
      <c r="I119" s="273"/>
      <c r="J119" s="273"/>
      <c r="K119" s="273"/>
      <c r="L119" s="273"/>
      <c r="M119" s="273"/>
    </row>
    <row r="120" ht="15" spans="1:13">
      <c r="A120" s="273"/>
      <c r="B120" s="273"/>
      <c r="C120" s="273"/>
      <c r="D120" s="273"/>
      <c r="E120" s="273"/>
      <c r="F120" s="273"/>
      <c r="G120" s="273"/>
      <c r="H120" s="273"/>
      <c r="I120" s="273"/>
      <c r="J120" s="273"/>
      <c r="K120" s="273"/>
      <c r="L120" s="273"/>
      <c r="M120" s="273"/>
    </row>
    <row r="121" ht="15" spans="1:13">
      <c r="A121" s="273"/>
      <c r="B121" s="273"/>
      <c r="C121" s="273"/>
      <c r="D121" s="273"/>
      <c r="E121" s="273"/>
      <c r="F121" s="273"/>
      <c r="G121" s="273"/>
      <c r="H121" s="273"/>
      <c r="I121" s="273"/>
      <c r="J121" s="273"/>
      <c r="K121" s="273"/>
      <c r="L121" s="273"/>
      <c r="M121" s="273"/>
    </row>
    <row r="122" ht="15" spans="1:13">
      <c r="A122" s="273"/>
      <c r="B122" s="273"/>
      <c r="C122" s="273"/>
      <c r="D122" s="273"/>
      <c r="E122" s="273"/>
      <c r="F122" s="273"/>
      <c r="G122" s="273"/>
      <c r="H122" s="273"/>
      <c r="I122" s="273"/>
      <c r="J122" s="273"/>
      <c r="K122" s="273"/>
      <c r="L122" s="273"/>
      <c r="M122" s="273"/>
    </row>
    <row r="123" ht="15" spans="1:13">
      <c r="A123" s="273"/>
      <c r="B123" s="273"/>
      <c r="C123" s="273"/>
      <c r="D123" s="273"/>
      <c r="E123" s="273"/>
      <c r="F123" s="273"/>
      <c r="G123" s="273"/>
      <c r="H123" s="273"/>
      <c r="I123" s="273"/>
      <c r="J123" s="273"/>
      <c r="K123" s="273"/>
      <c r="L123" s="273"/>
      <c r="M123" s="273"/>
    </row>
    <row r="124" ht="15" spans="1:13">
      <c r="A124" s="273"/>
      <c r="B124" s="273"/>
      <c r="C124" s="273"/>
      <c r="D124" s="273"/>
      <c r="E124" s="273"/>
      <c r="F124" s="273"/>
      <c r="G124" s="273"/>
      <c r="H124" s="273"/>
      <c r="I124" s="273"/>
      <c r="J124" s="273"/>
      <c r="K124" s="273"/>
      <c r="L124" s="273"/>
      <c r="M124" s="273"/>
    </row>
    <row r="125" ht="15" spans="1:13">
      <c r="A125" s="273"/>
      <c r="B125" s="273"/>
      <c r="C125" s="273"/>
      <c r="D125" s="273"/>
      <c r="E125" s="273"/>
      <c r="F125" s="273"/>
      <c r="G125" s="273"/>
      <c r="H125" s="273"/>
      <c r="I125" s="273"/>
      <c r="J125" s="273"/>
      <c r="K125" s="273"/>
      <c r="L125" s="273"/>
      <c r="M125" s="273"/>
    </row>
    <row r="126" ht="15" spans="1:13">
      <c r="A126" s="273"/>
      <c r="B126" s="273"/>
      <c r="C126" s="273"/>
      <c r="D126" s="273"/>
      <c r="E126" s="273"/>
      <c r="F126" s="273"/>
      <c r="G126" s="273"/>
      <c r="H126" s="273"/>
      <c r="I126" s="273"/>
      <c r="J126" s="273"/>
      <c r="K126" s="273"/>
      <c r="L126" s="273"/>
      <c r="M126" s="273"/>
    </row>
    <row r="127" ht="15" spans="1:13">
      <c r="A127" s="273"/>
      <c r="B127" s="273"/>
      <c r="C127" s="273"/>
      <c r="D127" s="273"/>
      <c r="E127" s="273"/>
      <c r="F127" s="273"/>
      <c r="G127" s="273"/>
      <c r="H127" s="273"/>
      <c r="I127" s="273"/>
      <c r="J127" s="273"/>
      <c r="K127" s="273"/>
      <c r="L127" s="273"/>
      <c r="M127" s="273"/>
    </row>
    <row r="128" ht="15" spans="1:13">
      <c r="A128" s="273"/>
      <c r="B128" s="273"/>
      <c r="C128" s="273"/>
      <c r="D128" s="273"/>
      <c r="E128" s="273"/>
      <c r="F128" s="273"/>
      <c r="G128" s="273"/>
      <c r="H128" s="273"/>
      <c r="I128" s="273"/>
      <c r="J128" s="273"/>
      <c r="K128" s="273"/>
      <c r="L128" s="273"/>
      <c r="M128" s="273"/>
    </row>
    <row r="129" ht="15" spans="1:13">
      <c r="A129" s="273"/>
      <c r="B129" s="273"/>
      <c r="C129" s="273"/>
      <c r="D129" s="273"/>
      <c r="E129" s="273"/>
      <c r="F129" s="273"/>
      <c r="G129" s="273"/>
      <c r="H129" s="273"/>
      <c r="I129" s="273"/>
      <c r="J129" s="273"/>
      <c r="K129" s="273"/>
      <c r="L129" s="273"/>
      <c r="M129" s="273"/>
    </row>
    <row r="130" ht="15" spans="1:13">
      <c r="A130" s="273"/>
      <c r="B130" s="273"/>
      <c r="C130" s="273"/>
      <c r="D130" s="273"/>
      <c r="E130" s="273"/>
      <c r="F130" s="273"/>
      <c r="G130" s="273"/>
      <c r="H130" s="273"/>
      <c r="I130" s="273"/>
      <c r="J130" s="273"/>
      <c r="K130" s="273"/>
      <c r="L130" s="273"/>
      <c r="M130" s="273"/>
    </row>
    <row r="131" ht="15" spans="1:13">
      <c r="A131" s="273"/>
      <c r="B131" s="273"/>
      <c r="C131" s="273"/>
      <c r="D131" s="273"/>
      <c r="E131" s="273"/>
      <c r="F131" s="273"/>
      <c r="G131" s="273"/>
      <c r="H131" s="273"/>
      <c r="I131" s="273"/>
      <c r="J131" s="273"/>
      <c r="K131" s="273"/>
      <c r="L131" s="273"/>
      <c r="M131" s="273"/>
    </row>
    <row r="132" ht="15" spans="1:13">
      <c r="A132" s="273"/>
      <c r="B132" s="273"/>
      <c r="C132" s="273"/>
      <c r="D132" s="273"/>
      <c r="E132" s="273"/>
      <c r="F132" s="273"/>
      <c r="G132" s="273"/>
      <c r="H132" s="273"/>
      <c r="I132" s="273"/>
      <c r="J132" s="273"/>
      <c r="K132" s="273"/>
      <c r="L132" s="273"/>
      <c r="M132" s="273"/>
    </row>
    <row r="133" ht="15" spans="1:13">
      <c r="A133" s="273"/>
      <c r="B133" s="273"/>
      <c r="C133" s="273"/>
      <c r="D133" s="273"/>
      <c r="E133" s="273"/>
      <c r="F133" s="273"/>
      <c r="G133" s="273"/>
      <c r="H133" s="273"/>
      <c r="I133" s="273"/>
      <c r="J133" s="273"/>
      <c r="K133" s="273"/>
      <c r="L133" s="273"/>
      <c r="M133" s="273"/>
    </row>
    <row r="134" ht="15" spans="1:13">
      <c r="A134" s="273"/>
      <c r="B134" s="273"/>
      <c r="C134" s="273"/>
      <c r="D134" s="273"/>
      <c r="E134" s="273"/>
      <c r="F134" s="273"/>
      <c r="G134" s="273"/>
      <c r="H134" s="273"/>
      <c r="I134" s="273"/>
      <c r="J134" s="273"/>
      <c r="K134" s="273"/>
      <c r="L134" s="273"/>
      <c r="M134" s="273"/>
    </row>
    <row r="135" ht="15" spans="1:13">
      <c r="A135" s="273"/>
      <c r="B135" s="273"/>
      <c r="C135" s="273"/>
      <c r="D135" s="273"/>
      <c r="E135" s="273"/>
      <c r="F135" s="273"/>
      <c r="G135" s="273"/>
      <c r="H135" s="273"/>
      <c r="I135" s="273"/>
      <c r="J135" s="273"/>
      <c r="K135" s="273"/>
      <c r="L135" s="273"/>
      <c r="M135" s="273"/>
    </row>
    <row r="136" ht="15" spans="1:13">
      <c r="A136" s="273"/>
      <c r="B136" s="273"/>
      <c r="C136" s="273"/>
      <c r="D136" s="273"/>
      <c r="E136" s="273"/>
      <c r="F136" s="273"/>
      <c r="G136" s="273"/>
      <c r="H136" s="273"/>
      <c r="I136" s="273"/>
      <c r="J136" s="273"/>
      <c r="K136" s="273"/>
      <c r="L136" s="273"/>
      <c r="M136" s="273"/>
    </row>
    <row r="137" ht="15" spans="1:13">
      <c r="A137" s="273"/>
      <c r="B137" s="273"/>
      <c r="C137" s="273"/>
      <c r="D137" s="273"/>
      <c r="E137" s="273"/>
      <c r="F137" s="273"/>
      <c r="G137" s="273"/>
      <c r="H137" s="273"/>
      <c r="I137" s="273"/>
      <c r="J137" s="273"/>
      <c r="K137" s="273"/>
      <c r="L137" s="273"/>
      <c r="M137" s="273"/>
    </row>
    <row r="138" ht="15" spans="1:13">
      <c r="A138" s="273"/>
      <c r="B138" s="273"/>
      <c r="C138" s="273"/>
      <c r="D138" s="273"/>
      <c r="E138" s="273"/>
      <c r="F138" s="273"/>
      <c r="G138" s="273"/>
      <c r="H138" s="273"/>
      <c r="I138" s="273"/>
      <c r="J138" s="273"/>
      <c r="K138" s="273"/>
      <c r="L138" s="273"/>
      <c r="M138" s="273"/>
    </row>
    <row r="139" ht="15" spans="1:13">
      <c r="A139" s="273"/>
      <c r="B139" s="273"/>
      <c r="C139" s="273"/>
      <c r="D139" s="273"/>
      <c r="E139" s="273"/>
      <c r="F139" s="273"/>
      <c r="G139" s="273"/>
      <c r="H139" s="273"/>
      <c r="I139" s="273"/>
      <c r="J139" s="273"/>
      <c r="K139" s="273"/>
      <c r="L139" s="273"/>
      <c r="M139" s="273"/>
    </row>
    <row r="140" ht="15" spans="1:13">
      <c r="A140" s="273"/>
      <c r="B140" s="273"/>
      <c r="C140" s="273"/>
      <c r="D140" s="273"/>
      <c r="E140" s="273"/>
      <c r="F140" s="273"/>
      <c r="G140" s="273"/>
      <c r="H140" s="273"/>
      <c r="I140" s="273"/>
      <c r="J140" s="273"/>
      <c r="K140" s="273"/>
      <c r="L140" s="273"/>
      <c r="M140" s="273"/>
    </row>
    <row r="141" ht="15" spans="1:13">
      <c r="A141" s="273"/>
      <c r="B141" s="273"/>
      <c r="C141" s="273"/>
      <c r="D141" s="273"/>
      <c r="E141" s="273"/>
      <c r="F141" s="273"/>
      <c r="G141" s="273"/>
      <c r="H141" s="273"/>
      <c r="I141" s="273"/>
      <c r="J141" s="273"/>
      <c r="K141" s="273"/>
      <c r="L141" s="273"/>
      <c r="M141" s="273"/>
    </row>
    <row r="142" ht="15" spans="1:13">
      <c r="A142" s="273"/>
      <c r="B142" s="273"/>
      <c r="C142" s="273"/>
      <c r="D142" s="273"/>
      <c r="E142" s="273"/>
      <c r="F142" s="273"/>
      <c r="G142" s="273"/>
      <c r="H142" s="273"/>
      <c r="I142" s="273"/>
      <c r="J142" s="273"/>
      <c r="K142" s="273"/>
      <c r="L142" s="273"/>
      <c r="M142" s="273"/>
    </row>
    <row r="143" ht="15" spans="1:13">
      <c r="A143" s="273"/>
      <c r="B143" s="273"/>
      <c r="C143" s="273"/>
      <c r="D143" s="273"/>
      <c r="E143" s="273"/>
      <c r="F143" s="273"/>
      <c r="G143" s="273"/>
      <c r="H143" s="273"/>
      <c r="I143" s="273"/>
      <c r="J143" s="273"/>
      <c r="K143" s="273"/>
      <c r="L143" s="273"/>
      <c r="M143" s="273"/>
    </row>
    <row r="144" ht="15" spans="1:13">
      <c r="A144" s="273"/>
      <c r="B144" s="273"/>
      <c r="C144" s="273"/>
      <c r="D144" s="273"/>
      <c r="E144" s="273"/>
      <c r="F144" s="273"/>
      <c r="G144" s="273"/>
      <c r="H144" s="273"/>
      <c r="I144" s="273"/>
      <c r="J144" s="273"/>
      <c r="K144" s="273"/>
      <c r="L144" s="273"/>
      <c r="M144" s="273"/>
    </row>
    <row r="145" ht="15" spans="1:13">
      <c r="A145" s="273"/>
      <c r="B145" s="273"/>
      <c r="C145" s="273"/>
      <c r="D145" s="273"/>
      <c r="E145" s="273"/>
      <c r="F145" s="273"/>
      <c r="G145" s="273"/>
      <c r="H145" s="273"/>
      <c r="I145" s="273"/>
      <c r="J145" s="273"/>
      <c r="K145" s="273"/>
      <c r="L145" s="273"/>
      <c r="M145" s="273"/>
    </row>
    <row r="146" ht="15" spans="1:13">
      <c r="A146" s="273"/>
      <c r="B146" s="273"/>
      <c r="C146" s="273"/>
      <c r="D146" s="273"/>
      <c r="E146" s="273"/>
      <c r="F146" s="273"/>
      <c r="G146" s="273"/>
      <c r="H146" s="273"/>
      <c r="I146" s="273"/>
      <c r="J146" s="273"/>
      <c r="K146" s="273"/>
      <c r="L146" s="273"/>
      <c r="M146" s="273"/>
    </row>
    <row r="147" ht="15" spans="1:13">
      <c r="A147" s="273"/>
      <c r="B147" s="273"/>
      <c r="C147" s="273"/>
      <c r="D147" s="273"/>
      <c r="E147" s="273"/>
      <c r="F147" s="273"/>
      <c r="G147" s="273"/>
      <c r="H147" s="273"/>
      <c r="I147" s="273"/>
      <c r="J147" s="273"/>
      <c r="K147" s="273"/>
      <c r="L147" s="273"/>
      <c r="M147" s="273"/>
    </row>
    <row r="148" ht="15" spans="1:13">
      <c r="A148" s="273"/>
      <c r="B148" s="273"/>
      <c r="C148" s="273"/>
      <c r="D148" s="273"/>
      <c r="E148" s="273"/>
      <c r="F148" s="273"/>
      <c r="G148" s="273"/>
      <c r="H148" s="273"/>
      <c r="I148" s="273"/>
      <c r="J148" s="273"/>
      <c r="K148" s="273"/>
      <c r="L148" s="273"/>
      <c r="M148" s="273"/>
    </row>
    <row r="149" ht="15" spans="1:13">
      <c r="A149" s="273"/>
      <c r="B149" s="273"/>
      <c r="C149" s="273"/>
      <c r="D149" s="273"/>
      <c r="E149" s="273"/>
      <c r="F149" s="273"/>
      <c r="G149" s="273"/>
      <c r="H149" s="273"/>
      <c r="I149" s="273"/>
      <c r="J149" s="273"/>
      <c r="K149" s="273"/>
      <c r="L149" s="273"/>
      <c r="M149" s="273"/>
    </row>
    <row r="150" ht="15" spans="1:13">
      <c r="A150" s="273"/>
      <c r="B150" s="273"/>
      <c r="C150" s="273"/>
      <c r="D150" s="273"/>
      <c r="E150" s="273"/>
      <c r="F150" s="273"/>
      <c r="G150" s="273"/>
      <c r="H150" s="273"/>
      <c r="I150" s="273"/>
      <c r="J150" s="273"/>
      <c r="K150" s="273"/>
      <c r="L150" s="273"/>
      <c r="M150" s="273"/>
    </row>
    <row r="151" ht="15" spans="1:13">
      <c r="A151" s="273"/>
      <c r="B151" s="273"/>
      <c r="C151" s="273"/>
      <c r="D151" s="273"/>
      <c r="E151" s="273"/>
      <c r="F151" s="273"/>
      <c r="G151" s="273"/>
      <c r="H151" s="273"/>
      <c r="I151" s="273"/>
      <c r="J151" s="273"/>
      <c r="K151" s="273"/>
      <c r="L151" s="273"/>
      <c r="M151" s="273"/>
    </row>
    <row r="152" ht="15" spans="1:13">
      <c r="A152" s="273"/>
      <c r="B152" s="273"/>
      <c r="C152" s="273"/>
      <c r="D152" s="273"/>
      <c r="E152" s="273"/>
      <c r="F152" s="273"/>
      <c r="G152" s="273"/>
      <c r="H152" s="273"/>
      <c r="I152" s="273"/>
      <c r="J152" s="273"/>
      <c r="K152" s="273"/>
      <c r="L152" s="273"/>
      <c r="M152" s="273"/>
    </row>
    <row r="153" ht="15" spans="1:13">
      <c r="A153" s="273"/>
      <c r="B153" s="273"/>
      <c r="C153" s="273"/>
      <c r="D153" s="273"/>
      <c r="E153" s="273"/>
      <c r="F153" s="273"/>
      <c r="G153" s="273"/>
      <c r="H153" s="273"/>
      <c r="I153" s="273"/>
      <c r="J153" s="273"/>
      <c r="K153" s="273"/>
      <c r="L153" s="273"/>
      <c r="M153" s="273"/>
    </row>
    <row r="154" ht="15" spans="1:13">
      <c r="A154" s="273"/>
      <c r="B154" s="273"/>
      <c r="C154" s="273"/>
      <c r="D154" s="273"/>
      <c r="E154" s="273"/>
      <c r="F154" s="273"/>
      <c r="G154" s="273"/>
      <c r="H154" s="273"/>
      <c r="I154" s="273"/>
      <c r="J154" s="273"/>
      <c r="K154" s="273"/>
      <c r="L154" s="273"/>
      <c r="M154" s="273"/>
    </row>
    <row r="155" ht="15" spans="1:13">
      <c r="A155" s="273"/>
      <c r="B155" s="273"/>
      <c r="C155" s="273"/>
      <c r="D155" s="273"/>
      <c r="E155" s="273"/>
      <c r="F155" s="273"/>
      <c r="G155" s="273"/>
      <c r="H155" s="273"/>
      <c r="I155" s="273"/>
      <c r="J155" s="273"/>
      <c r="K155" s="273"/>
      <c r="L155" s="273"/>
      <c r="M155" s="273"/>
    </row>
    <row r="156" ht="15" spans="1:13">
      <c r="A156" s="273"/>
      <c r="B156" s="273"/>
      <c r="C156" s="273"/>
      <c r="D156" s="273"/>
      <c r="E156" s="273"/>
      <c r="F156" s="273"/>
      <c r="G156" s="273"/>
      <c r="H156" s="273"/>
      <c r="I156" s="273"/>
      <c r="J156" s="273"/>
      <c r="K156" s="273"/>
      <c r="L156" s="273"/>
      <c r="M156" s="273"/>
    </row>
    <row r="157" ht="15" spans="1:13">
      <c r="A157" s="273"/>
      <c r="B157" s="273"/>
      <c r="C157" s="273"/>
      <c r="D157" s="273"/>
      <c r="E157" s="273"/>
      <c r="F157" s="273"/>
      <c r="G157" s="273"/>
      <c r="H157" s="273"/>
      <c r="I157" s="273"/>
      <c r="J157" s="273"/>
      <c r="K157" s="273"/>
      <c r="L157" s="273"/>
      <c r="M157" s="273"/>
    </row>
    <row r="158" ht="15" spans="1:13">
      <c r="A158" s="273"/>
      <c r="B158" s="273"/>
      <c r="C158" s="273"/>
      <c r="D158" s="273"/>
      <c r="E158" s="273"/>
      <c r="F158" s="273"/>
      <c r="G158" s="273"/>
      <c r="H158" s="273"/>
      <c r="I158" s="273"/>
      <c r="J158" s="273"/>
      <c r="K158" s="273"/>
      <c r="L158" s="273"/>
      <c r="M158" s="273"/>
    </row>
    <row r="159" ht="15" spans="1:13">
      <c r="A159" s="273"/>
      <c r="B159" s="273"/>
      <c r="C159" s="273"/>
      <c r="D159" s="273"/>
      <c r="E159" s="273"/>
      <c r="F159" s="273"/>
      <c r="G159" s="273"/>
      <c r="H159" s="273"/>
      <c r="I159" s="273"/>
      <c r="J159" s="273"/>
      <c r="K159" s="273"/>
      <c r="L159" s="273"/>
      <c r="M159" s="273"/>
    </row>
    <row r="160" ht="15" spans="1:13">
      <c r="A160" s="273"/>
      <c r="B160" s="273"/>
      <c r="C160" s="273"/>
      <c r="D160" s="273"/>
      <c r="E160" s="273"/>
      <c r="F160" s="273"/>
      <c r="G160" s="273"/>
      <c r="H160" s="273"/>
      <c r="I160" s="273"/>
      <c r="J160" s="273"/>
      <c r="K160" s="273"/>
      <c r="L160" s="273"/>
      <c r="M160" s="273"/>
    </row>
    <row r="161" ht="15" spans="1:13">
      <c r="A161" s="273"/>
      <c r="B161" s="273"/>
      <c r="C161" s="273"/>
      <c r="D161" s="273"/>
      <c r="E161" s="273"/>
      <c r="F161" s="273"/>
      <c r="G161" s="273"/>
      <c r="H161" s="273"/>
      <c r="I161" s="273"/>
      <c r="J161" s="273"/>
      <c r="K161" s="273"/>
      <c r="L161" s="273"/>
      <c r="M161" s="273"/>
    </row>
    <row r="162" ht="15" spans="1:13">
      <c r="A162" s="273"/>
      <c r="B162" s="273"/>
      <c r="C162" s="273"/>
      <c r="D162" s="273"/>
      <c r="E162" s="273"/>
      <c r="F162" s="273"/>
      <c r="G162" s="273"/>
      <c r="H162" s="273"/>
      <c r="I162" s="273"/>
      <c r="J162" s="273"/>
      <c r="K162" s="273"/>
      <c r="L162" s="273"/>
      <c r="M162" s="273"/>
    </row>
    <row r="163" ht="15" spans="1:13">
      <c r="A163" s="273"/>
      <c r="B163" s="273"/>
      <c r="C163" s="273"/>
      <c r="D163" s="273"/>
      <c r="E163" s="273"/>
      <c r="F163" s="273"/>
      <c r="G163" s="273"/>
      <c r="H163" s="273"/>
      <c r="I163" s="273"/>
      <c r="J163" s="273"/>
      <c r="K163" s="273"/>
      <c r="L163" s="273"/>
      <c r="M163" s="273"/>
    </row>
    <row r="164" ht="15" spans="1:13">
      <c r="A164" s="273"/>
      <c r="B164" s="273"/>
      <c r="C164" s="273"/>
      <c r="D164" s="273"/>
      <c r="E164" s="273"/>
      <c r="F164" s="273"/>
      <c r="G164" s="273"/>
      <c r="H164" s="273"/>
      <c r="I164" s="273"/>
      <c r="J164" s="273"/>
      <c r="K164" s="273"/>
      <c r="L164" s="273"/>
      <c r="M164" s="273"/>
    </row>
    <row r="165" ht="15" spans="1:13">
      <c r="A165" s="273"/>
      <c r="B165" s="273"/>
      <c r="C165" s="273"/>
      <c r="D165" s="273"/>
      <c r="E165" s="273"/>
      <c r="F165" s="273"/>
      <c r="G165" s="273"/>
      <c r="H165" s="273"/>
      <c r="I165" s="273"/>
      <c r="J165" s="273"/>
      <c r="K165" s="273"/>
      <c r="L165" s="273"/>
      <c r="M165" s="273"/>
    </row>
    <row r="166" ht="15" spans="1:13">
      <c r="A166" s="273"/>
      <c r="B166" s="273"/>
      <c r="C166" s="273"/>
      <c r="D166" s="273"/>
      <c r="E166" s="273"/>
      <c r="F166" s="273"/>
      <c r="G166" s="273"/>
      <c r="H166" s="273"/>
      <c r="I166" s="273"/>
      <c r="J166" s="273"/>
      <c r="K166" s="273"/>
      <c r="L166" s="273"/>
      <c r="M166" s="273"/>
    </row>
    <row r="167" ht="15" spans="1:13">
      <c r="A167" s="273"/>
      <c r="B167" s="273"/>
      <c r="C167" s="273"/>
      <c r="D167" s="273"/>
      <c r="E167" s="273"/>
      <c r="F167" s="273"/>
      <c r="G167" s="273"/>
      <c r="H167" s="273"/>
      <c r="I167" s="273"/>
      <c r="J167" s="273"/>
      <c r="K167" s="273"/>
      <c r="L167" s="273"/>
      <c r="M167" s="273"/>
    </row>
    <row r="168" ht="15" spans="1:13">
      <c r="A168" s="273"/>
      <c r="B168" s="273"/>
      <c r="C168" s="273"/>
      <c r="D168" s="273"/>
      <c r="E168" s="273"/>
      <c r="F168" s="273"/>
      <c r="G168" s="273"/>
      <c r="H168" s="273"/>
      <c r="I168" s="273"/>
      <c r="J168" s="273"/>
      <c r="K168" s="273"/>
      <c r="L168" s="273"/>
      <c r="M168" s="273"/>
    </row>
    <row r="169" ht="15" spans="1:13">
      <c r="A169" s="273"/>
      <c r="B169" s="273"/>
      <c r="C169" s="273"/>
      <c r="D169" s="273"/>
      <c r="E169" s="273"/>
      <c r="F169" s="273"/>
      <c r="G169" s="273"/>
      <c r="H169" s="273"/>
      <c r="I169" s="273"/>
      <c r="J169" s="273"/>
      <c r="K169" s="273"/>
      <c r="L169" s="273"/>
      <c r="M169" s="273"/>
    </row>
    <row r="170" ht="15" spans="1:13">
      <c r="A170" s="273"/>
      <c r="B170" s="273"/>
      <c r="C170" s="273"/>
      <c r="D170" s="273"/>
      <c r="E170" s="273"/>
      <c r="F170" s="273"/>
      <c r="G170" s="273"/>
      <c r="H170" s="273"/>
      <c r="I170" s="273"/>
      <c r="J170" s="273"/>
      <c r="K170" s="273"/>
      <c r="L170" s="273"/>
      <c r="M170" s="273"/>
    </row>
    <row r="171" ht="15" spans="1:13">
      <c r="A171" s="273"/>
      <c r="B171" s="273"/>
      <c r="C171" s="273"/>
      <c r="D171" s="273"/>
      <c r="E171" s="273"/>
      <c r="F171" s="273"/>
      <c r="G171" s="273"/>
      <c r="H171" s="273"/>
      <c r="I171" s="273"/>
      <c r="J171" s="273"/>
      <c r="K171" s="273"/>
      <c r="L171" s="273"/>
      <c r="M171" s="273"/>
    </row>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41" activePane="bottomRight" state="frozen"/>
      <selection/>
      <selection pane="topRight"/>
      <selection pane="bottomLeft"/>
      <selection pane="bottomRight" activeCell="A5" sqref="A5:K5"/>
    </sheetView>
  </sheetViews>
  <sheetFormatPr defaultColWidth="9" defaultRowHeight="16.5"/>
  <cols>
    <col min="1" max="1" width="9.66666666666667" style="173" customWidth="1"/>
    <col min="2" max="2" width="23.8833333333333" style="173" customWidth="1"/>
    <col min="3" max="3" width="35.1083333333333" style="174" customWidth="1"/>
    <col min="4" max="10" width="20.775" style="174" customWidth="1"/>
    <col min="11" max="11" width="65.6666666666667" style="174" customWidth="1"/>
    <col min="12" max="16384" width="9" style="174"/>
  </cols>
  <sheetData>
    <row r="1" ht="36" customHeight="1" spans="1:13">
      <c r="A1" s="175" t="s">
        <v>19</v>
      </c>
      <c r="B1" s="175"/>
      <c r="C1" s="175"/>
      <c r="D1" s="175"/>
      <c r="E1" s="175"/>
      <c r="F1" s="175"/>
      <c r="G1" s="175"/>
      <c r="H1" s="175"/>
      <c r="I1" s="175"/>
      <c r="J1" s="218"/>
      <c r="K1" s="219"/>
      <c r="L1" s="219"/>
      <c r="M1" s="219"/>
    </row>
    <row r="2" s="172" customFormat="1" ht="30" customHeight="1" spans="1:13">
      <c r="A2" s="176" t="s">
        <v>20</v>
      </c>
      <c r="B2" s="176" t="s">
        <v>21</v>
      </c>
      <c r="C2" s="176" t="s">
        <v>22</v>
      </c>
      <c r="D2" s="177">
        <f>报表汇总!H1</f>
        <v>0</v>
      </c>
      <c r="E2" s="177">
        <f>报表汇总!G1</f>
        <v>0</v>
      </c>
      <c r="F2" s="177">
        <f>报表汇总!F1</f>
        <v>0</v>
      </c>
      <c r="G2" s="177">
        <f>报表汇总!E1</f>
        <v>0</v>
      </c>
      <c r="H2" s="177">
        <f>报表汇总!D1</f>
        <v>0</v>
      </c>
      <c r="I2" s="177">
        <f>报表汇总!C1</f>
        <v>0</v>
      </c>
      <c r="J2" s="177">
        <f>报表汇总!B1</f>
        <v>0</v>
      </c>
      <c r="K2" s="176" t="s">
        <v>23</v>
      </c>
      <c r="L2" s="220"/>
      <c r="M2" s="220"/>
    </row>
    <row r="3" s="172" customFormat="1" ht="30" customHeight="1" spans="1:13">
      <c r="A3" s="178" t="s">
        <v>24</v>
      </c>
      <c r="B3" s="179" t="s">
        <v>25</v>
      </c>
      <c r="C3" s="180" t="s">
        <v>26</v>
      </c>
      <c r="D3" s="181"/>
      <c r="E3" s="181"/>
      <c r="F3" s="181"/>
      <c r="G3" s="181"/>
      <c r="H3" s="181"/>
      <c r="I3" s="181"/>
      <c r="J3" s="221"/>
      <c r="K3" s="222"/>
      <c r="L3" s="220"/>
      <c r="M3" s="220"/>
    </row>
    <row r="4" s="172" customFormat="1" ht="30" customHeight="1" spans="1:13">
      <c r="A4" s="178" t="s">
        <v>27</v>
      </c>
      <c r="B4" s="182" t="s">
        <v>28</v>
      </c>
      <c r="C4" s="183" t="s">
        <v>29</v>
      </c>
      <c r="D4" s="184"/>
      <c r="E4" s="184"/>
      <c r="F4" s="184"/>
      <c r="G4" s="184"/>
      <c r="H4" s="184"/>
      <c r="I4" s="184"/>
      <c r="J4" s="223"/>
      <c r="K4" s="224"/>
      <c r="L4" s="220"/>
      <c r="M4" s="220"/>
    </row>
    <row r="5" s="172" customFormat="1" ht="30" customHeight="1" spans="1:13">
      <c r="A5" s="185" t="s">
        <v>30</v>
      </c>
      <c r="B5" s="186"/>
      <c r="C5" s="186"/>
      <c r="D5" s="186"/>
      <c r="E5" s="186"/>
      <c r="F5" s="186"/>
      <c r="G5" s="186"/>
      <c r="H5" s="186"/>
      <c r="I5" s="186"/>
      <c r="J5" s="186"/>
      <c r="K5" s="225"/>
      <c r="L5" s="220"/>
      <c r="M5" s="220"/>
    </row>
    <row r="6" s="172" customFormat="1" ht="49.5" spans="1:13">
      <c r="A6" s="178" t="s">
        <v>31</v>
      </c>
      <c r="B6" s="182" t="s">
        <v>32</v>
      </c>
      <c r="C6" s="187" t="s">
        <v>33</v>
      </c>
      <c r="D6" s="188">
        <f>IF(ISERROR(INDEX(报表汇总!$A$1:$G$500,MATCH($C6,报表汇总!$A$1:$A$500,0),MATCH(D$2,报表汇总!$A$1:$G$1,0))),0,IF(OR(INDEX(报表汇总!$A$1:$G$500,MATCH($C6,报表汇总!$A$1:$A$500,0),MATCH(D$2,报表汇总!$A$1:$G$1,0))="--",INDEX(报表汇总!$A$1:$G$500,MATCH($C6,报表汇总!$A$1:$A$500,0),MATCH(D$2,报表汇总!$A$1:$G$1,0))=FALSE),0,INDEX(报表汇总!$A$1:$G$500,MATCH($C6,报表汇总!$A$1:$A$500,0),MATCH(D$2,报表汇总!$A$1:$G$1,0))))</f>
        <v>0</v>
      </c>
      <c r="E6" s="188">
        <f>IF(ISERROR(INDEX(报表汇总!$A$1:$G$500,MATCH($C6,报表汇总!$A$1:$A$500,0),MATCH(E$2,报表汇总!$A$1:$G$1,0))),0,IF(OR(INDEX(报表汇总!$A$1:$G$500,MATCH($C6,报表汇总!$A$1:$A$500,0),MATCH(E$2,报表汇总!$A$1:$G$1,0))="--",INDEX(报表汇总!$A$1:$G$500,MATCH($C6,报表汇总!$A$1:$A$500,0),MATCH(E$2,报表汇总!$A$1:$G$1,0))=FALSE),0,INDEX(报表汇总!$A$1:$G$500,MATCH($C6,报表汇总!$A$1:$A$500,0),MATCH(E$2,报表汇总!$A$1:$G$1,0))))</f>
        <v>0</v>
      </c>
      <c r="F6" s="188">
        <f>IF(ISERROR(INDEX(报表汇总!$A$1:$G$500,MATCH($C6,报表汇总!$A$1:$A$500,0),MATCH(F$2,报表汇总!$A$1:$G$1,0))),0,IF(OR(INDEX(报表汇总!$A$1:$G$500,MATCH($C6,报表汇总!$A$1:$A$500,0),MATCH(F$2,报表汇总!$A$1:$G$1,0))="--",INDEX(报表汇总!$A$1:$G$500,MATCH($C6,报表汇总!$A$1:$A$500,0),MATCH(F$2,报表汇总!$A$1:$G$1,0))=FALSE),0,INDEX(报表汇总!$A$1:$G$500,MATCH($C6,报表汇总!$A$1:$A$500,0),MATCH(F$2,报表汇总!$A$1:$G$1,0))))</f>
        <v>0</v>
      </c>
      <c r="G6" s="188">
        <f>IF(ISERROR(INDEX(报表汇总!$A$1:$G$500,MATCH($C6,报表汇总!$A$1:$A$500,0),MATCH(G$2,报表汇总!$A$1:$G$1,0))),0,IF(OR(INDEX(报表汇总!$A$1:$G$500,MATCH($C6,报表汇总!$A$1:$A$500,0),MATCH(G$2,报表汇总!$A$1:$G$1,0))="--",INDEX(报表汇总!$A$1:$G$500,MATCH($C6,报表汇总!$A$1:$A$500,0),MATCH(G$2,报表汇总!$A$1:$G$1,0))=FALSE),0,INDEX(报表汇总!$A$1:$G$500,MATCH($C6,报表汇总!$A$1:$A$500,0),MATCH(G$2,报表汇总!$A$1:$G$1,0))))</f>
        <v>0</v>
      </c>
      <c r="H6" s="188">
        <f>IF(ISERROR(INDEX(报表汇总!$A$1:$G$500,MATCH($C6,报表汇总!$A$1:$A$500,0),MATCH(H$2,报表汇总!$A$1:$G$1,0))),0,IF(OR(INDEX(报表汇总!$A$1:$G$500,MATCH($C6,报表汇总!$A$1:$A$500,0),MATCH(H$2,报表汇总!$A$1:$G$1,0))="--",INDEX(报表汇总!$A$1:$G$500,MATCH($C6,报表汇总!$A$1:$A$500,0),MATCH(H$2,报表汇总!$A$1:$G$1,0))=FALSE),0,INDEX(报表汇总!$A$1:$G$500,MATCH($C6,报表汇总!$A$1:$A$500,0),MATCH(H$2,报表汇总!$A$1:$G$1,0))))</f>
        <v>0</v>
      </c>
      <c r="I6" s="188">
        <f>IF(ISERROR(INDEX(报表汇总!$A$1:$G$500,MATCH($C6,报表汇总!$A$1:$A$500,0),MATCH(I$2,报表汇总!$A$1:$G$1,0))),0,IF(OR(INDEX(报表汇总!$A$1:$G$500,MATCH($C6,报表汇总!$A$1:$A$500,0),MATCH(I$2,报表汇总!$A$1:$G$1,0))="--",INDEX(报表汇总!$A$1:$G$500,MATCH($C6,报表汇总!$A$1:$A$500,0),MATCH(I$2,报表汇总!$A$1:$G$1,0))=FALSE),0,INDEX(报表汇总!$A$1:$G$500,MATCH($C6,报表汇总!$A$1:$A$500,0),MATCH(I$2,报表汇总!$A$1:$G$1,0))))</f>
        <v>0</v>
      </c>
      <c r="J6" s="188">
        <f>IF(ISERROR(INDEX(报表汇总!$A$1:$G$500,MATCH($C6,报表汇总!$A$1:$A$500,0),MATCH(J$2,报表汇总!$A$1:$G$1,0))),0,IF(OR(INDEX(报表汇总!$A$1:$G$500,MATCH($C6,报表汇总!$A$1:$A$500,0),MATCH(J$2,报表汇总!$A$1:$G$1,0))="--",INDEX(报表汇总!$A$1:$G$500,MATCH($C6,报表汇总!$A$1:$A$500,0),MATCH(J$2,报表汇总!$A$1:$G$1,0))=FALSE),0,INDEX(报表汇总!$A$1:$G$500,MATCH($C6,报表汇总!$A$1:$A$500,0),MATCH(J$2,报表汇总!$A$1:$G$1,0))))</f>
        <v>0</v>
      </c>
      <c r="K6" s="226" t="s">
        <v>34</v>
      </c>
      <c r="L6" s="220"/>
      <c r="M6" s="220"/>
    </row>
    <row r="7" s="172" customFormat="1" ht="33" spans="1:13">
      <c r="A7" s="189"/>
      <c r="B7" s="190"/>
      <c r="C7" s="191" t="s">
        <v>35</v>
      </c>
      <c r="D7" s="192"/>
      <c r="E7" s="193" t="e">
        <f t="shared" ref="E7:J7" si="0">(E6-D6)/D6</f>
        <v>#DIV/0!</v>
      </c>
      <c r="F7" s="193" t="e">
        <f t="shared" si="0"/>
        <v>#DIV/0!</v>
      </c>
      <c r="G7" s="193" t="e">
        <f t="shared" si="0"/>
        <v>#DIV/0!</v>
      </c>
      <c r="H7" s="193" t="e">
        <f t="shared" si="0"/>
        <v>#DIV/0!</v>
      </c>
      <c r="I7" s="193" t="e">
        <f t="shared" si="0"/>
        <v>#DIV/0!</v>
      </c>
      <c r="J7" s="193" t="e">
        <f t="shared" si="0"/>
        <v>#DIV/0!</v>
      </c>
      <c r="K7" s="227" t="s">
        <v>36</v>
      </c>
      <c r="L7" s="220"/>
      <c r="M7" s="220"/>
    </row>
    <row r="8" s="172" customFormat="1" ht="30" customHeight="1" spans="1:13">
      <c r="A8" s="178" t="s">
        <v>37</v>
      </c>
      <c r="B8" s="182" t="s">
        <v>38</v>
      </c>
      <c r="C8" s="194" t="s">
        <v>39</v>
      </c>
      <c r="D8" s="188">
        <f>IF(ISERROR(INDEX(报表汇总!$A$1:$G$500,MATCH($C8,报表汇总!$A$1:$A$500,0),MATCH(D$2,报表汇总!$A$1:$G$1,0))),0,IF(OR(INDEX(报表汇总!$A$1:$G$500,MATCH($C8,报表汇总!$A$1:$A$500,0),MATCH(D$2,报表汇总!$A$1:$G$1,0))="--",INDEX(报表汇总!$A$1:$G$500,MATCH($C8,报表汇总!$A$1:$A$500,0),MATCH(D$2,报表汇总!$A$1:$G$1,0))=FALSE),0,INDEX(报表汇总!$A$1:$G$500,MATCH($C8,报表汇总!$A$1:$A$500,0),MATCH(D$2,报表汇总!$A$1:$G$1,0))))</f>
        <v>0</v>
      </c>
      <c r="E8" s="188">
        <f>IF(ISERROR(INDEX(报表汇总!$A$1:$G$500,MATCH($C8,报表汇总!$A$1:$A$500,0),MATCH(E$2,报表汇总!$A$1:$G$1,0))),0,IF(OR(INDEX(报表汇总!$A$1:$G$500,MATCH($C8,报表汇总!$A$1:$A$500,0),MATCH(E$2,报表汇总!$A$1:$G$1,0))="--",INDEX(报表汇总!$A$1:$G$500,MATCH($C8,报表汇总!$A$1:$A$500,0),MATCH(E$2,报表汇总!$A$1:$G$1,0))=FALSE),0,INDEX(报表汇总!$A$1:$G$500,MATCH($C8,报表汇总!$A$1:$A$500,0),MATCH(E$2,报表汇总!$A$1:$G$1,0))))</f>
        <v>0</v>
      </c>
      <c r="F8" s="188">
        <f>IF(ISERROR(INDEX(报表汇总!$A$1:$G$500,MATCH($C8,报表汇总!$A$1:$A$500,0),MATCH(F$2,报表汇总!$A$1:$G$1,0))),0,IF(OR(INDEX(报表汇总!$A$1:$G$500,MATCH($C8,报表汇总!$A$1:$A$500,0),MATCH(F$2,报表汇总!$A$1:$G$1,0))="--",INDEX(报表汇总!$A$1:$G$500,MATCH($C8,报表汇总!$A$1:$A$500,0),MATCH(F$2,报表汇总!$A$1:$G$1,0))=FALSE),0,INDEX(报表汇总!$A$1:$G$500,MATCH($C8,报表汇总!$A$1:$A$500,0),MATCH(F$2,报表汇总!$A$1:$G$1,0))))</f>
        <v>0</v>
      </c>
      <c r="G8" s="188">
        <f>IF(ISERROR(INDEX(报表汇总!$A$1:$G$500,MATCH($C8,报表汇总!$A$1:$A$500,0),MATCH(G$2,报表汇总!$A$1:$G$1,0))),0,IF(OR(INDEX(报表汇总!$A$1:$G$500,MATCH($C8,报表汇总!$A$1:$A$500,0),MATCH(G$2,报表汇总!$A$1:$G$1,0))="--",INDEX(报表汇总!$A$1:$G$500,MATCH($C8,报表汇总!$A$1:$A$500,0),MATCH(G$2,报表汇总!$A$1:$G$1,0))=FALSE),0,INDEX(报表汇总!$A$1:$G$500,MATCH($C8,报表汇总!$A$1:$A$500,0),MATCH(G$2,报表汇总!$A$1:$G$1,0))))</f>
        <v>0</v>
      </c>
      <c r="H8" s="188">
        <f>IF(ISERROR(INDEX(报表汇总!$A$1:$G$500,MATCH($C8,报表汇总!$A$1:$A$500,0),MATCH(H$2,报表汇总!$A$1:$G$1,0))),0,IF(OR(INDEX(报表汇总!$A$1:$G$500,MATCH($C8,报表汇总!$A$1:$A$500,0),MATCH(H$2,报表汇总!$A$1:$G$1,0))="--",INDEX(报表汇总!$A$1:$G$500,MATCH($C8,报表汇总!$A$1:$A$500,0),MATCH(H$2,报表汇总!$A$1:$G$1,0))=FALSE),0,INDEX(报表汇总!$A$1:$G$500,MATCH($C8,报表汇总!$A$1:$A$500,0),MATCH(H$2,报表汇总!$A$1:$G$1,0))))</f>
        <v>0</v>
      </c>
      <c r="I8" s="188">
        <f>IF(ISERROR(INDEX(报表汇总!$A$1:$G$500,MATCH($C8,报表汇总!$A$1:$A$500,0),MATCH(I$2,报表汇总!$A$1:$G$1,0))),0,IF(OR(INDEX(报表汇总!$A$1:$G$500,MATCH($C8,报表汇总!$A$1:$A$500,0),MATCH(I$2,报表汇总!$A$1:$G$1,0))="--",INDEX(报表汇总!$A$1:$G$500,MATCH($C8,报表汇总!$A$1:$A$500,0),MATCH(I$2,报表汇总!$A$1:$G$1,0))=FALSE),0,INDEX(报表汇总!$A$1:$G$500,MATCH($C8,报表汇总!$A$1:$A$500,0),MATCH(I$2,报表汇总!$A$1:$G$1,0))))</f>
        <v>0</v>
      </c>
      <c r="J8" s="188">
        <f>IF(ISERROR(INDEX(报表汇总!$A$1:$G$500,MATCH($C8,报表汇总!$A$1:$A$500,0),MATCH(J$2,报表汇总!$A$1:$G$1,0))),0,IF(OR(INDEX(报表汇总!$A$1:$G$500,MATCH($C8,报表汇总!$A$1:$A$500,0),MATCH(J$2,报表汇总!$A$1:$G$1,0))="--",INDEX(报表汇总!$A$1:$G$500,MATCH($C8,报表汇总!$A$1:$A$500,0),MATCH(J$2,报表汇总!$A$1:$G$1,0))=FALSE),0,INDEX(报表汇总!$A$1:$G$500,MATCH($C8,报表汇总!$A$1:$A$500,0),MATCH(J$2,报表汇总!$A$1:$G$1,0))))</f>
        <v>0</v>
      </c>
      <c r="K8" s="228"/>
      <c r="L8" s="220"/>
      <c r="M8" s="220"/>
    </row>
    <row r="9" s="172" customFormat="1" ht="49.5" spans="1:13">
      <c r="A9" s="189"/>
      <c r="B9" s="190"/>
      <c r="C9" s="191" t="s">
        <v>40</v>
      </c>
      <c r="D9" s="192"/>
      <c r="E9" s="193" t="e">
        <f t="shared" ref="E9:J9" si="1">E8/E6</f>
        <v>#DIV/0!</v>
      </c>
      <c r="F9" s="193" t="e">
        <f t="shared" si="1"/>
        <v>#DIV/0!</v>
      </c>
      <c r="G9" s="193" t="e">
        <f t="shared" si="1"/>
        <v>#DIV/0!</v>
      </c>
      <c r="H9" s="193" t="e">
        <f t="shared" si="1"/>
        <v>#DIV/0!</v>
      </c>
      <c r="I9" s="193" t="e">
        <f t="shared" si="1"/>
        <v>#DIV/0!</v>
      </c>
      <c r="J9" s="193" t="e">
        <f t="shared" si="1"/>
        <v>#DIV/0!</v>
      </c>
      <c r="K9" s="227" t="s">
        <v>41</v>
      </c>
      <c r="L9" s="220"/>
      <c r="M9" s="220"/>
    </row>
    <row r="10" s="172" customFormat="1" ht="30" customHeight="1" spans="1:13">
      <c r="A10" s="189"/>
      <c r="B10" s="182" t="s">
        <v>42</v>
      </c>
      <c r="C10" s="194" t="s">
        <v>43</v>
      </c>
      <c r="D10" s="188"/>
      <c r="E10" s="188">
        <f>IF(ISERROR(INDEX(报表汇总!$A$1:$G$500,MATCH($C10,报表汇总!$A$1:$A$500,0),MATCH(E$2,报表汇总!$A$1:$G$1,0))),0,IF(OR(INDEX(报表汇总!$A$1:$G$500,MATCH($C10,报表汇总!$A$1:$A$500,0),MATCH(E$2,报表汇总!$A$1:$G$1,0))="--",INDEX(报表汇总!$A$1:$G$500,MATCH($C10,报表汇总!$A$1:$A$500,0),MATCH(E$2,报表汇总!$A$1:$G$1,0))=FALSE),0,INDEX(报表汇总!$A$1:$G$500,MATCH($C10,报表汇总!$A$1:$A$500,0),MATCH(E$2,报表汇总!$A$1:$G$1,0))))</f>
        <v>0</v>
      </c>
      <c r="F10" s="188">
        <f>IF(ISERROR(INDEX(报表汇总!$A$1:$G$500,MATCH($C10,报表汇总!$A$1:$A$500,0),MATCH(F$2,报表汇总!$A$1:$G$1,0))),0,IF(OR(INDEX(报表汇总!$A$1:$G$500,MATCH($C10,报表汇总!$A$1:$A$500,0),MATCH(F$2,报表汇总!$A$1:$G$1,0))="--",INDEX(报表汇总!$A$1:$G$500,MATCH($C10,报表汇总!$A$1:$A$500,0),MATCH(F$2,报表汇总!$A$1:$G$1,0))=FALSE),0,INDEX(报表汇总!$A$1:$G$500,MATCH($C10,报表汇总!$A$1:$A$500,0),MATCH(F$2,报表汇总!$A$1:$G$1,0))))</f>
        <v>0</v>
      </c>
      <c r="G10" s="188">
        <f>IF(ISERROR(INDEX(报表汇总!$A$1:$G$500,MATCH($C10,报表汇总!$A$1:$A$500,0),MATCH(G$2,报表汇总!$A$1:$G$1,0))),0,IF(OR(INDEX(报表汇总!$A$1:$G$500,MATCH($C10,报表汇总!$A$1:$A$500,0),MATCH(G$2,报表汇总!$A$1:$G$1,0))="--",INDEX(报表汇总!$A$1:$G$500,MATCH($C10,报表汇总!$A$1:$A$500,0),MATCH(G$2,报表汇总!$A$1:$G$1,0))=FALSE),0,INDEX(报表汇总!$A$1:$G$500,MATCH($C10,报表汇总!$A$1:$A$500,0),MATCH(G$2,报表汇总!$A$1:$G$1,0))))</f>
        <v>0</v>
      </c>
      <c r="H10" s="188">
        <f>IF(ISERROR(INDEX(报表汇总!$A$1:$G$500,MATCH($C10,报表汇总!$A$1:$A$500,0),MATCH(H$2,报表汇总!$A$1:$G$1,0))),0,IF(OR(INDEX(报表汇总!$A$1:$G$500,MATCH($C10,报表汇总!$A$1:$A$500,0),MATCH(H$2,报表汇总!$A$1:$G$1,0))="--",INDEX(报表汇总!$A$1:$G$500,MATCH($C10,报表汇总!$A$1:$A$500,0),MATCH(H$2,报表汇总!$A$1:$G$1,0))=FALSE),0,INDEX(报表汇总!$A$1:$G$500,MATCH($C10,报表汇总!$A$1:$A$500,0),MATCH(H$2,报表汇总!$A$1:$G$1,0))))</f>
        <v>0</v>
      </c>
      <c r="I10" s="188">
        <f>IF(ISERROR(INDEX(报表汇总!$A$1:$G$500,MATCH($C10,报表汇总!$A$1:$A$500,0),MATCH(I$2,报表汇总!$A$1:$G$1,0))),0,IF(OR(INDEX(报表汇总!$A$1:$G$500,MATCH($C10,报表汇总!$A$1:$A$500,0),MATCH(I$2,报表汇总!$A$1:$G$1,0))="--",INDEX(报表汇总!$A$1:$G$500,MATCH($C10,报表汇总!$A$1:$A$500,0),MATCH(I$2,报表汇总!$A$1:$G$1,0))=FALSE),0,INDEX(报表汇总!$A$1:$G$500,MATCH($C10,报表汇总!$A$1:$A$500,0),MATCH(I$2,报表汇总!$A$1:$G$1,0))))</f>
        <v>0</v>
      </c>
      <c r="J10" s="188">
        <f>IF(ISERROR(INDEX(报表汇总!$A$1:$G$500,MATCH($C10,报表汇总!$A$1:$A$500,0),MATCH(J$2,报表汇总!$A$1:$G$1,0))),0,IF(OR(INDEX(报表汇总!$A$1:$G$500,MATCH($C10,报表汇总!$A$1:$A$500,0),MATCH(J$2,报表汇总!$A$1:$G$1,0))="--",INDEX(报表汇总!$A$1:$G$500,MATCH($C10,报表汇总!$A$1:$A$500,0),MATCH(J$2,报表汇总!$A$1:$G$1,0))=FALSE),0,INDEX(报表汇总!$A$1:$G$500,MATCH($C10,报表汇总!$A$1:$A$500,0),MATCH(J$2,报表汇总!$A$1:$G$1,0))))</f>
        <v>0</v>
      </c>
      <c r="K10" s="229"/>
      <c r="L10" s="220"/>
      <c r="M10" s="220"/>
    </row>
    <row r="11" s="172" customFormat="1" ht="30" customHeight="1" spans="1:13">
      <c r="A11" s="189"/>
      <c r="B11" s="189"/>
      <c r="C11" s="194" t="s">
        <v>44</v>
      </c>
      <c r="D11" s="188"/>
      <c r="E11" s="188">
        <f>IF(ISERROR(INDEX(报表汇总!$A$1:$G$500,MATCH($C11,报表汇总!$A$1:$A$500,0),MATCH(E$2,报表汇总!$A$1:$G$1,0))),0,IF(OR(INDEX(报表汇总!$A$1:$G$500,MATCH($C11,报表汇总!$A$1:$A$500,0),MATCH(E$2,报表汇总!$A$1:$G$1,0))="--",INDEX(报表汇总!$A$1:$G$500,MATCH($C11,报表汇总!$A$1:$A$500,0),MATCH(E$2,报表汇总!$A$1:$G$1,0))=FALSE),0,INDEX(报表汇总!$A$1:$G$500,MATCH($C11,报表汇总!$A$1:$A$500,0),MATCH(E$2,报表汇总!$A$1:$G$1,0))))</f>
        <v>0</v>
      </c>
      <c r="F11" s="188">
        <f>IF(ISERROR(INDEX(报表汇总!$A$1:$G$500,MATCH($C11,报表汇总!$A$1:$A$500,0),MATCH(F$2,报表汇总!$A$1:$G$1,0))),0,IF(OR(INDEX(报表汇总!$A$1:$G$500,MATCH($C11,报表汇总!$A$1:$A$500,0),MATCH(F$2,报表汇总!$A$1:$G$1,0))="--",INDEX(报表汇总!$A$1:$G$500,MATCH($C11,报表汇总!$A$1:$A$500,0),MATCH(F$2,报表汇总!$A$1:$G$1,0))=FALSE),0,INDEX(报表汇总!$A$1:$G$500,MATCH($C11,报表汇总!$A$1:$A$500,0),MATCH(F$2,报表汇总!$A$1:$G$1,0))))</f>
        <v>0</v>
      </c>
      <c r="G11" s="188">
        <f>IF(ISERROR(INDEX(报表汇总!$A$1:$G$500,MATCH($C11,报表汇总!$A$1:$A$500,0),MATCH(G$2,报表汇总!$A$1:$G$1,0))),0,IF(OR(INDEX(报表汇总!$A$1:$G$500,MATCH($C11,报表汇总!$A$1:$A$500,0),MATCH(G$2,报表汇总!$A$1:$G$1,0))="--",INDEX(报表汇总!$A$1:$G$500,MATCH($C11,报表汇总!$A$1:$A$500,0),MATCH(G$2,报表汇总!$A$1:$G$1,0))=FALSE),0,INDEX(报表汇总!$A$1:$G$500,MATCH($C11,报表汇总!$A$1:$A$500,0),MATCH(G$2,报表汇总!$A$1:$G$1,0))))</f>
        <v>0</v>
      </c>
      <c r="H11" s="188">
        <f>IF(ISERROR(INDEX(报表汇总!$A$1:$G$500,MATCH($C11,报表汇总!$A$1:$A$500,0),MATCH(H$2,报表汇总!$A$1:$G$1,0))),0,IF(OR(INDEX(报表汇总!$A$1:$G$500,MATCH($C11,报表汇总!$A$1:$A$500,0),MATCH(H$2,报表汇总!$A$1:$G$1,0))="--",INDEX(报表汇总!$A$1:$G$500,MATCH($C11,报表汇总!$A$1:$A$500,0),MATCH(H$2,报表汇总!$A$1:$G$1,0))=FALSE),0,INDEX(报表汇总!$A$1:$G$500,MATCH($C11,报表汇总!$A$1:$A$500,0),MATCH(H$2,报表汇总!$A$1:$G$1,0))))</f>
        <v>0</v>
      </c>
      <c r="I11" s="188">
        <f>IF(ISERROR(INDEX(报表汇总!$A$1:$G$500,MATCH($C11,报表汇总!$A$1:$A$500,0),MATCH(I$2,报表汇总!$A$1:$G$1,0))),0,IF(OR(INDEX(报表汇总!$A$1:$G$500,MATCH($C11,报表汇总!$A$1:$A$500,0),MATCH(I$2,报表汇总!$A$1:$G$1,0))="--",INDEX(报表汇总!$A$1:$G$500,MATCH($C11,报表汇总!$A$1:$A$500,0),MATCH(I$2,报表汇总!$A$1:$G$1,0))=FALSE),0,INDEX(报表汇总!$A$1:$G$500,MATCH($C11,报表汇总!$A$1:$A$500,0),MATCH(I$2,报表汇总!$A$1:$G$1,0))))</f>
        <v>0</v>
      </c>
      <c r="J11" s="188">
        <f>IF(ISERROR(INDEX(报表汇总!$A$1:$G$500,MATCH($C11,报表汇总!$A$1:$A$500,0),MATCH(J$2,报表汇总!$A$1:$G$1,0))),0,IF(OR(INDEX(报表汇总!$A$1:$G$500,MATCH($C11,报表汇总!$A$1:$A$500,0),MATCH(J$2,报表汇总!$A$1:$G$1,0))="--",INDEX(报表汇总!$A$1:$G$500,MATCH($C11,报表汇总!$A$1:$A$500,0),MATCH(J$2,报表汇总!$A$1:$G$1,0))=FALSE),0,INDEX(报表汇总!$A$1:$G$500,MATCH($C11,报表汇总!$A$1:$A$500,0),MATCH(J$2,报表汇总!$A$1:$G$1,0))))</f>
        <v>0</v>
      </c>
      <c r="K11" s="229"/>
      <c r="L11" s="220"/>
      <c r="M11" s="220"/>
    </row>
    <row r="12" s="172" customFormat="1" ht="30" customHeight="1" spans="1:13">
      <c r="A12" s="189"/>
      <c r="B12" s="189"/>
      <c r="C12" s="195" t="s">
        <v>45</v>
      </c>
      <c r="D12" s="196"/>
      <c r="E12" s="196"/>
      <c r="F12" s="196"/>
      <c r="G12" s="196"/>
      <c r="H12" s="196"/>
      <c r="I12" s="196">
        <v>0</v>
      </c>
      <c r="J12" s="196">
        <v>0</v>
      </c>
      <c r="K12" s="230" t="s">
        <v>46</v>
      </c>
      <c r="L12" s="220"/>
      <c r="M12" s="220"/>
    </row>
    <row r="13" s="172" customFormat="1" ht="30" customHeight="1" spans="1:13">
      <c r="A13" s="189"/>
      <c r="B13" s="189"/>
      <c r="C13" s="195" t="s">
        <v>47</v>
      </c>
      <c r="D13" s="196"/>
      <c r="E13" s="196"/>
      <c r="F13" s="196"/>
      <c r="G13" s="196"/>
      <c r="H13" s="196"/>
      <c r="I13" s="196"/>
      <c r="J13" s="196"/>
      <c r="K13" s="230" t="s">
        <v>48</v>
      </c>
      <c r="L13" s="220"/>
      <c r="M13" s="220"/>
    </row>
    <row r="14" s="172" customFormat="1" ht="30" customHeight="1" spans="1:13">
      <c r="A14" s="189"/>
      <c r="B14" s="189"/>
      <c r="C14" s="191" t="s">
        <v>49</v>
      </c>
      <c r="D14" s="197"/>
      <c r="E14" s="198">
        <f>SUM(E10:E13)</f>
        <v>0</v>
      </c>
      <c r="F14" s="198">
        <f>SUM(F10:F13)</f>
        <v>0</v>
      </c>
      <c r="G14" s="198">
        <f>SUM(G10:G13)</f>
        <v>0</v>
      </c>
      <c r="H14" s="198">
        <f t="shared" ref="H14:I14" si="2">SUM(H10:H13)</f>
        <v>0</v>
      </c>
      <c r="I14" s="198">
        <f t="shared" si="2"/>
        <v>0</v>
      </c>
      <c r="J14" s="198">
        <f t="shared" ref="J14" si="3">SUM(J10:J13)</f>
        <v>0</v>
      </c>
      <c r="K14" s="229"/>
      <c r="L14" s="220"/>
      <c r="M14" s="220"/>
    </row>
    <row r="15" s="172" customFormat="1" ht="30" customHeight="1" spans="1:13">
      <c r="A15" s="189"/>
      <c r="B15" s="189"/>
      <c r="C15" s="187" t="s">
        <v>50</v>
      </c>
      <c r="D15" s="188"/>
      <c r="E15" s="188">
        <f>IF(ISERROR(INDEX(报表汇总!$A$1:$G$500,MATCH($C15,报表汇总!$A$1:$A$500,0),MATCH(E$2,报表汇总!$A$1:$G$1,0))),0,IF(OR(INDEX(报表汇总!$A$1:$G$500,MATCH($C15,报表汇总!$A$1:$A$500,0),MATCH(E$2,报表汇总!$A$1:$G$1,0))="--",INDEX(报表汇总!$A$1:$G$500,MATCH($C15,报表汇总!$A$1:$A$500,0),MATCH(E$2,报表汇总!$A$1:$G$1,0))=FALSE),0,INDEX(报表汇总!$A$1:$G$500,MATCH($C15,报表汇总!$A$1:$A$500,0),MATCH(E$2,报表汇总!$A$1:$G$1,0))))</f>
        <v>0</v>
      </c>
      <c r="F15" s="188">
        <f>IF(ISERROR(INDEX(报表汇总!$A$1:$G$500,MATCH($C15,报表汇总!$A$1:$A$500,0),MATCH(F$2,报表汇总!$A$1:$G$1,0))),0,IF(OR(INDEX(报表汇总!$A$1:$G$500,MATCH($C15,报表汇总!$A$1:$A$500,0),MATCH(F$2,报表汇总!$A$1:$G$1,0))="--",INDEX(报表汇总!$A$1:$G$500,MATCH($C15,报表汇总!$A$1:$A$500,0),MATCH(F$2,报表汇总!$A$1:$G$1,0))=FALSE),0,INDEX(报表汇总!$A$1:$G$500,MATCH($C15,报表汇总!$A$1:$A$500,0),MATCH(F$2,报表汇总!$A$1:$G$1,0))))</f>
        <v>0</v>
      </c>
      <c r="G15" s="188">
        <f>IF(ISERROR(INDEX(报表汇总!$A$1:$G$500,MATCH($C15,报表汇总!$A$1:$A$500,0),MATCH(G$2,报表汇总!$A$1:$G$1,0))),0,IF(OR(INDEX(报表汇总!$A$1:$G$500,MATCH($C15,报表汇总!$A$1:$A$500,0),MATCH(G$2,报表汇总!$A$1:$G$1,0))="--",INDEX(报表汇总!$A$1:$G$500,MATCH($C15,报表汇总!$A$1:$A$500,0),MATCH(G$2,报表汇总!$A$1:$G$1,0))=FALSE),0,INDEX(报表汇总!$A$1:$G$500,MATCH($C15,报表汇总!$A$1:$A$500,0),MATCH(G$2,报表汇总!$A$1:$G$1,0))))</f>
        <v>0</v>
      </c>
      <c r="H15" s="188">
        <f>IF(ISERROR(INDEX(报表汇总!$A$1:$G$500,MATCH($C15,报表汇总!$A$1:$A$500,0),MATCH(H$2,报表汇总!$A$1:$G$1,0))),0,IF(OR(INDEX(报表汇总!$A$1:$G$500,MATCH($C15,报表汇总!$A$1:$A$500,0),MATCH(H$2,报表汇总!$A$1:$G$1,0))="--",INDEX(报表汇总!$A$1:$G$500,MATCH($C15,报表汇总!$A$1:$A$500,0),MATCH(H$2,报表汇总!$A$1:$G$1,0))=FALSE),0,INDEX(报表汇总!$A$1:$G$500,MATCH($C15,报表汇总!$A$1:$A$500,0),MATCH(H$2,报表汇总!$A$1:$G$1,0))))</f>
        <v>0</v>
      </c>
      <c r="I15" s="188">
        <f>IF(ISERROR(INDEX(报表汇总!$A$1:$G$500,MATCH($C15,报表汇总!$A$1:$A$500,0),MATCH(I$2,报表汇总!$A$1:$G$1,0))),0,IF(OR(INDEX(报表汇总!$A$1:$G$500,MATCH($C15,报表汇总!$A$1:$A$500,0),MATCH(I$2,报表汇总!$A$1:$G$1,0))="--",INDEX(报表汇总!$A$1:$G$500,MATCH($C15,报表汇总!$A$1:$A$500,0),MATCH(I$2,报表汇总!$A$1:$G$1,0))=FALSE),0,INDEX(报表汇总!$A$1:$G$500,MATCH($C15,报表汇总!$A$1:$A$500,0),MATCH(I$2,报表汇总!$A$1:$G$1,0))))</f>
        <v>0</v>
      </c>
      <c r="J15" s="188">
        <f>IF(ISERROR(INDEX(报表汇总!$A$1:$G$500,MATCH($C15,报表汇总!$A$1:$A$500,0),MATCH(J$2,报表汇总!$A$1:$G$1,0))),0,IF(OR(INDEX(报表汇总!$A$1:$G$500,MATCH($C15,报表汇总!$A$1:$A$500,0),MATCH(J$2,报表汇总!$A$1:$G$1,0))="--",INDEX(报表汇总!$A$1:$G$500,MATCH($C15,报表汇总!$A$1:$A$500,0),MATCH(J$2,报表汇总!$A$1:$G$1,0))=FALSE),0,INDEX(报表汇总!$A$1:$G$500,MATCH($C15,报表汇总!$A$1:$A$500,0),MATCH(J$2,报表汇总!$A$1:$G$1,0))))</f>
        <v>0</v>
      </c>
      <c r="K15" s="231"/>
      <c r="L15" s="220"/>
      <c r="M15" s="220"/>
    </row>
    <row r="16" s="172" customFormat="1" ht="30" customHeight="1" spans="1:13">
      <c r="A16" s="189"/>
      <c r="B16" s="189"/>
      <c r="C16" s="199" t="s">
        <v>51</v>
      </c>
      <c r="D16" s="188"/>
      <c r="E16" s="188">
        <f>IF(ISERROR(INDEX(报表汇总!$A$1:$G$500,MATCH($C16,报表汇总!$A$1:$A$500,0),MATCH(E$2,报表汇总!$A$1:$G$1,0))),0,IF(OR(INDEX(报表汇总!$A$1:$G$500,MATCH($C16,报表汇总!$A$1:$A$500,0),MATCH(E$2,报表汇总!$A$1:$G$1,0))="--",INDEX(报表汇总!$A$1:$G$500,MATCH($C16,报表汇总!$A$1:$A$500,0),MATCH(E$2,报表汇总!$A$1:$G$1,0))=FALSE),0,INDEX(报表汇总!$A$1:$G$500,MATCH($C16,报表汇总!$A$1:$A$500,0),MATCH(E$2,报表汇总!$A$1:$G$1,0))))</f>
        <v>0</v>
      </c>
      <c r="F16" s="188">
        <f>IF(ISERROR(INDEX(报表汇总!$A$1:$G$500,MATCH($C16,报表汇总!$A$1:$A$500,0),MATCH(F$2,报表汇总!$A$1:$G$1,0))),0,IF(OR(INDEX(报表汇总!$A$1:$G$500,MATCH($C16,报表汇总!$A$1:$A$500,0),MATCH(F$2,报表汇总!$A$1:$G$1,0))="--",INDEX(报表汇总!$A$1:$G$500,MATCH($C16,报表汇总!$A$1:$A$500,0),MATCH(F$2,报表汇总!$A$1:$G$1,0))=FALSE),0,INDEX(报表汇总!$A$1:$G$500,MATCH($C16,报表汇总!$A$1:$A$500,0),MATCH(F$2,报表汇总!$A$1:$G$1,0))))</f>
        <v>0</v>
      </c>
      <c r="G16" s="188">
        <f>IF(ISERROR(INDEX(报表汇总!$A$1:$G$500,MATCH($C16,报表汇总!$A$1:$A$500,0),MATCH(G$2,报表汇总!$A$1:$G$1,0))),0,IF(OR(INDEX(报表汇总!$A$1:$G$500,MATCH($C16,报表汇总!$A$1:$A$500,0),MATCH(G$2,报表汇总!$A$1:$G$1,0))="--",INDEX(报表汇总!$A$1:$G$500,MATCH($C16,报表汇总!$A$1:$A$500,0),MATCH(G$2,报表汇总!$A$1:$G$1,0))=FALSE),0,INDEX(报表汇总!$A$1:$G$500,MATCH($C16,报表汇总!$A$1:$A$500,0),MATCH(G$2,报表汇总!$A$1:$G$1,0))))</f>
        <v>0</v>
      </c>
      <c r="H16" s="188">
        <f>IF(ISERROR(INDEX(报表汇总!$A$1:$G$500,MATCH($C16,报表汇总!$A$1:$A$500,0),MATCH(H$2,报表汇总!$A$1:$G$1,0))),0,IF(OR(INDEX(报表汇总!$A$1:$G$500,MATCH($C16,报表汇总!$A$1:$A$500,0),MATCH(H$2,报表汇总!$A$1:$G$1,0))="--",INDEX(报表汇总!$A$1:$G$500,MATCH($C16,报表汇总!$A$1:$A$500,0),MATCH(H$2,报表汇总!$A$1:$G$1,0))=FALSE),0,INDEX(报表汇总!$A$1:$G$500,MATCH($C16,报表汇总!$A$1:$A$500,0),MATCH(H$2,报表汇总!$A$1:$G$1,0))))</f>
        <v>0</v>
      </c>
      <c r="I16" s="188">
        <f>IF(ISERROR(INDEX(报表汇总!$A$1:$G$500,MATCH($C16,报表汇总!$A$1:$A$500,0),MATCH(I$2,报表汇总!$A$1:$G$1,0))),0,IF(OR(INDEX(报表汇总!$A$1:$G$500,MATCH($C16,报表汇总!$A$1:$A$500,0),MATCH(I$2,报表汇总!$A$1:$G$1,0))="--",INDEX(报表汇总!$A$1:$G$500,MATCH($C16,报表汇总!$A$1:$A$500,0),MATCH(I$2,报表汇总!$A$1:$G$1,0))=FALSE),0,INDEX(报表汇总!$A$1:$G$500,MATCH($C16,报表汇总!$A$1:$A$500,0),MATCH(I$2,报表汇总!$A$1:$G$1,0))))</f>
        <v>0</v>
      </c>
      <c r="J16" s="188">
        <f>IF(ISERROR(INDEX(报表汇总!$A$1:$G$500,MATCH($C16,报表汇总!$A$1:$A$500,0),MATCH(J$2,报表汇总!$A$1:$G$1,0))),0,IF(OR(INDEX(报表汇总!$A$1:$G$500,MATCH($C16,报表汇总!$A$1:$A$500,0),MATCH(J$2,报表汇总!$A$1:$G$1,0))="--",INDEX(报表汇总!$A$1:$G$500,MATCH($C16,报表汇总!$A$1:$A$500,0),MATCH(J$2,报表汇总!$A$1:$G$1,0))=FALSE),0,INDEX(报表汇总!$A$1:$G$500,MATCH($C16,报表汇总!$A$1:$A$500,0),MATCH(J$2,报表汇总!$A$1:$G$1,0))))</f>
        <v>0</v>
      </c>
      <c r="K16" s="231"/>
      <c r="L16" s="220"/>
      <c r="M16" s="220"/>
    </row>
    <row r="17" s="172" customFormat="1" ht="30" customHeight="1" spans="1:13">
      <c r="A17" s="189"/>
      <c r="B17" s="189"/>
      <c r="C17" s="199" t="s">
        <v>52</v>
      </c>
      <c r="D17" s="188"/>
      <c r="E17" s="188">
        <f>IF(ISERROR(INDEX(报表汇总!$A$1:$G$500,MATCH($C17,报表汇总!$A$1:$A$500,0),MATCH(E$2,报表汇总!$A$1:$G$1,0))),0,IF(OR(INDEX(报表汇总!$A$1:$G$500,MATCH($C17,报表汇总!$A$1:$A$500,0),MATCH(E$2,报表汇总!$A$1:$G$1,0))="--",INDEX(报表汇总!$A$1:$G$500,MATCH($C17,报表汇总!$A$1:$A$500,0),MATCH(E$2,报表汇总!$A$1:$G$1,0))=FALSE),0,INDEX(报表汇总!$A$1:$G$500,MATCH($C17,报表汇总!$A$1:$A$500,0),MATCH(E$2,报表汇总!$A$1:$G$1,0))))</f>
        <v>0</v>
      </c>
      <c r="F17" s="188">
        <f>IF(ISERROR(INDEX(报表汇总!$A$1:$G$500,MATCH($C17,报表汇总!$A$1:$A$500,0),MATCH(F$2,报表汇总!$A$1:$G$1,0))),0,IF(OR(INDEX(报表汇总!$A$1:$G$500,MATCH($C17,报表汇总!$A$1:$A$500,0),MATCH(F$2,报表汇总!$A$1:$G$1,0))="--",INDEX(报表汇总!$A$1:$G$500,MATCH($C17,报表汇总!$A$1:$A$500,0),MATCH(F$2,报表汇总!$A$1:$G$1,0))=FALSE),0,INDEX(报表汇总!$A$1:$G$500,MATCH($C17,报表汇总!$A$1:$A$500,0),MATCH(F$2,报表汇总!$A$1:$G$1,0))))</f>
        <v>0</v>
      </c>
      <c r="G17" s="188">
        <f>IF(ISERROR(INDEX(报表汇总!$A$1:$G$500,MATCH($C17,报表汇总!$A$1:$A$500,0),MATCH(G$2,报表汇总!$A$1:$G$1,0))),0,IF(OR(INDEX(报表汇总!$A$1:$G$500,MATCH($C17,报表汇总!$A$1:$A$500,0),MATCH(G$2,报表汇总!$A$1:$G$1,0))="--",INDEX(报表汇总!$A$1:$G$500,MATCH($C17,报表汇总!$A$1:$A$500,0),MATCH(G$2,报表汇总!$A$1:$G$1,0))=FALSE),0,INDEX(报表汇总!$A$1:$G$500,MATCH($C17,报表汇总!$A$1:$A$500,0),MATCH(G$2,报表汇总!$A$1:$G$1,0))))</f>
        <v>0</v>
      </c>
      <c r="H17" s="188">
        <f>IF(ISERROR(INDEX(报表汇总!$A$1:$G$500,MATCH($C17,报表汇总!$A$1:$A$500,0),MATCH(H$2,报表汇总!$A$1:$G$1,0))),0,IF(OR(INDEX(报表汇总!$A$1:$G$500,MATCH($C17,报表汇总!$A$1:$A$500,0),MATCH(H$2,报表汇总!$A$1:$G$1,0))="--",INDEX(报表汇总!$A$1:$G$500,MATCH($C17,报表汇总!$A$1:$A$500,0),MATCH(H$2,报表汇总!$A$1:$G$1,0))=FALSE),0,INDEX(报表汇总!$A$1:$G$500,MATCH($C17,报表汇总!$A$1:$A$500,0),MATCH(H$2,报表汇总!$A$1:$G$1,0))))</f>
        <v>0</v>
      </c>
      <c r="I17" s="188">
        <f>IF(ISERROR(INDEX(报表汇总!$A$1:$G$500,MATCH($C17,报表汇总!$A$1:$A$500,0),MATCH(I$2,报表汇总!$A$1:$G$1,0))),0,IF(OR(INDEX(报表汇总!$A$1:$G$500,MATCH($C17,报表汇总!$A$1:$A$500,0),MATCH(I$2,报表汇总!$A$1:$G$1,0))="--",INDEX(报表汇总!$A$1:$G$500,MATCH($C17,报表汇总!$A$1:$A$500,0),MATCH(I$2,报表汇总!$A$1:$G$1,0))=FALSE),0,INDEX(报表汇总!$A$1:$G$500,MATCH($C17,报表汇总!$A$1:$A$500,0),MATCH(I$2,报表汇总!$A$1:$G$1,0))))</f>
        <v>0</v>
      </c>
      <c r="J17" s="188">
        <f>IF(ISERROR(INDEX(报表汇总!$A$1:$G$500,MATCH($C17,报表汇总!$A$1:$A$500,0),MATCH(J$2,报表汇总!$A$1:$G$1,0))),0,IF(OR(INDEX(报表汇总!$A$1:$G$500,MATCH($C17,报表汇总!$A$1:$A$500,0),MATCH(J$2,报表汇总!$A$1:$G$1,0))="--",INDEX(报表汇总!$A$1:$G$500,MATCH($C17,报表汇总!$A$1:$A$500,0),MATCH(J$2,报表汇总!$A$1:$G$1,0))=FALSE),0,INDEX(报表汇总!$A$1:$G$500,MATCH($C17,报表汇总!$A$1:$A$500,0),MATCH(J$2,报表汇总!$A$1:$G$1,0))))</f>
        <v>0</v>
      </c>
      <c r="K17" s="231"/>
      <c r="L17" s="220"/>
      <c r="M17" s="220"/>
    </row>
    <row r="18" s="172" customFormat="1" ht="30" customHeight="1" spans="1:13">
      <c r="A18" s="189"/>
      <c r="B18" s="189"/>
      <c r="C18" s="199" t="s">
        <v>53</v>
      </c>
      <c r="D18" s="188"/>
      <c r="E18" s="188">
        <f>IF(ISERROR(INDEX(报表汇总!$A$1:$G$500,MATCH($C18,报表汇总!$A$1:$A$500,0),MATCH(E$2,报表汇总!$A$1:$G$1,0))),0,IF(OR(INDEX(报表汇总!$A$1:$G$500,MATCH($C18,报表汇总!$A$1:$A$500,0),MATCH(E$2,报表汇总!$A$1:$G$1,0))="--",INDEX(报表汇总!$A$1:$G$500,MATCH($C18,报表汇总!$A$1:$A$500,0),MATCH(E$2,报表汇总!$A$1:$G$1,0))=FALSE),0,INDEX(报表汇总!$A$1:$G$500,MATCH($C18,报表汇总!$A$1:$A$500,0),MATCH(E$2,报表汇总!$A$1:$G$1,0))))</f>
        <v>0</v>
      </c>
      <c r="F18" s="188">
        <f>IF(ISERROR(INDEX(报表汇总!$A$1:$G$500,MATCH($C18,报表汇总!$A$1:$A$500,0),MATCH(F$2,报表汇总!$A$1:$G$1,0))),0,IF(OR(INDEX(报表汇总!$A$1:$G$500,MATCH($C18,报表汇总!$A$1:$A$500,0),MATCH(F$2,报表汇总!$A$1:$G$1,0))="--",INDEX(报表汇总!$A$1:$G$500,MATCH($C18,报表汇总!$A$1:$A$500,0),MATCH(F$2,报表汇总!$A$1:$G$1,0))=FALSE),0,INDEX(报表汇总!$A$1:$G$500,MATCH($C18,报表汇总!$A$1:$A$500,0),MATCH(F$2,报表汇总!$A$1:$G$1,0))))</f>
        <v>0</v>
      </c>
      <c r="G18" s="188">
        <f>IF(ISERROR(INDEX(报表汇总!$A$1:$G$500,MATCH($C18,报表汇总!$A$1:$A$500,0),MATCH(G$2,报表汇总!$A$1:$G$1,0))),0,IF(OR(INDEX(报表汇总!$A$1:$G$500,MATCH($C18,报表汇总!$A$1:$A$500,0),MATCH(G$2,报表汇总!$A$1:$G$1,0))="--",INDEX(报表汇总!$A$1:$G$500,MATCH($C18,报表汇总!$A$1:$A$500,0),MATCH(G$2,报表汇总!$A$1:$G$1,0))=FALSE),0,INDEX(报表汇总!$A$1:$G$500,MATCH($C18,报表汇总!$A$1:$A$500,0),MATCH(G$2,报表汇总!$A$1:$G$1,0))))</f>
        <v>0</v>
      </c>
      <c r="H18" s="188">
        <f>IF(ISERROR(INDEX(报表汇总!$A$1:$G$500,MATCH($C18,报表汇总!$A$1:$A$500,0),MATCH(H$2,报表汇总!$A$1:$G$1,0))),0,IF(OR(INDEX(报表汇总!$A$1:$G$500,MATCH($C18,报表汇总!$A$1:$A$500,0),MATCH(H$2,报表汇总!$A$1:$G$1,0))="--",INDEX(报表汇总!$A$1:$G$500,MATCH($C18,报表汇总!$A$1:$A$500,0),MATCH(H$2,报表汇总!$A$1:$G$1,0))=FALSE),0,INDEX(报表汇总!$A$1:$G$500,MATCH($C18,报表汇总!$A$1:$A$500,0),MATCH(H$2,报表汇总!$A$1:$G$1,0))))</f>
        <v>0</v>
      </c>
      <c r="I18" s="188">
        <f>IF(ISERROR(INDEX(报表汇总!$A$1:$G$500,MATCH($C18,报表汇总!$A$1:$A$500,0),MATCH(I$2,报表汇总!$A$1:$G$1,0))),0,IF(OR(INDEX(报表汇总!$A$1:$G$500,MATCH($C18,报表汇总!$A$1:$A$500,0),MATCH(I$2,报表汇总!$A$1:$G$1,0))="--",INDEX(报表汇总!$A$1:$G$500,MATCH($C18,报表汇总!$A$1:$A$500,0),MATCH(I$2,报表汇总!$A$1:$G$1,0))=FALSE),0,INDEX(报表汇总!$A$1:$G$500,MATCH($C18,报表汇总!$A$1:$A$500,0),MATCH(I$2,报表汇总!$A$1:$G$1,0))))</f>
        <v>0</v>
      </c>
      <c r="J18" s="188">
        <f>IF(ISERROR(INDEX(报表汇总!$A$1:$G$500,MATCH($C18,报表汇总!$A$1:$A$500,0),MATCH(J$2,报表汇总!$A$1:$G$1,0))),0,IF(OR(INDEX(报表汇总!$A$1:$G$500,MATCH($C18,报表汇总!$A$1:$A$500,0),MATCH(J$2,报表汇总!$A$1:$G$1,0))="--",INDEX(报表汇总!$A$1:$G$500,MATCH($C18,报表汇总!$A$1:$A$500,0),MATCH(J$2,报表汇总!$A$1:$G$1,0))=FALSE),0,INDEX(报表汇总!$A$1:$G$500,MATCH($C18,报表汇总!$A$1:$A$500,0),MATCH(J$2,报表汇总!$A$1:$G$1,0))))</f>
        <v>0</v>
      </c>
      <c r="K18" s="231"/>
      <c r="L18" s="220"/>
      <c r="M18" s="220"/>
    </row>
    <row r="19" s="172" customFormat="1" ht="30" customHeight="1" spans="1:13">
      <c r="A19" s="189"/>
      <c r="B19" s="189"/>
      <c r="C19" s="200" t="s">
        <v>54</v>
      </c>
      <c r="D19" s="188"/>
      <c r="E19" s="188">
        <f>IF(ISERROR(INDEX(报表汇总!$A$1:$G$500,MATCH($C19,报表汇总!$A$1:$A$500,0),MATCH(E$2,报表汇总!$A$1:$G$1,0))),0,IF(OR(INDEX(报表汇总!$A$1:$G$500,MATCH($C19,报表汇总!$A$1:$A$500,0),MATCH(E$2,报表汇总!$A$1:$G$1,0))="--",INDEX(报表汇总!$A$1:$G$500,MATCH($C19,报表汇总!$A$1:$A$500,0),MATCH(E$2,报表汇总!$A$1:$G$1,0))=FALSE),0,INDEX(报表汇总!$A$1:$G$500,MATCH($C19,报表汇总!$A$1:$A$500,0),MATCH(E$2,报表汇总!$A$1:$G$1,0))))</f>
        <v>0</v>
      </c>
      <c r="F19" s="188">
        <f>IF(ISERROR(INDEX(报表汇总!$A$1:$G$500,MATCH($C19,报表汇总!$A$1:$A$500,0),MATCH(F$2,报表汇总!$A$1:$G$1,0))),0,IF(OR(INDEX(报表汇总!$A$1:$G$500,MATCH($C19,报表汇总!$A$1:$A$500,0),MATCH(F$2,报表汇总!$A$1:$G$1,0))="--",INDEX(报表汇总!$A$1:$G$500,MATCH($C19,报表汇总!$A$1:$A$500,0),MATCH(F$2,报表汇总!$A$1:$G$1,0))=FALSE),0,INDEX(报表汇总!$A$1:$G$500,MATCH($C19,报表汇总!$A$1:$A$500,0),MATCH(F$2,报表汇总!$A$1:$G$1,0))))</f>
        <v>0</v>
      </c>
      <c r="G19" s="188">
        <f>IF(ISERROR(INDEX(报表汇总!$A$1:$G$500,MATCH($C19,报表汇总!$A$1:$A$500,0),MATCH(G$2,报表汇总!$A$1:$G$1,0))),0,IF(OR(INDEX(报表汇总!$A$1:$G$500,MATCH($C19,报表汇总!$A$1:$A$500,0),MATCH(G$2,报表汇总!$A$1:$G$1,0))="--",INDEX(报表汇总!$A$1:$G$500,MATCH($C19,报表汇总!$A$1:$A$500,0),MATCH(G$2,报表汇总!$A$1:$G$1,0))=FALSE),0,INDEX(报表汇总!$A$1:$G$500,MATCH($C19,报表汇总!$A$1:$A$500,0),MATCH(G$2,报表汇总!$A$1:$G$1,0))))</f>
        <v>0</v>
      </c>
      <c r="H19" s="188">
        <f>IF(ISERROR(INDEX(报表汇总!$A$1:$G$500,MATCH($C19,报表汇总!$A$1:$A$500,0),MATCH(H$2,报表汇总!$A$1:$G$1,0))),0,IF(OR(INDEX(报表汇总!$A$1:$G$500,MATCH($C19,报表汇总!$A$1:$A$500,0),MATCH(H$2,报表汇总!$A$1:$G$1,0))="--",INDEX(报表汇总!$A$1:$G$500,MATCH($C19,报表汇总!$A$1:$A$500,0),MATCH(H$2,报表汇总!$A$1:$G$1,0))=FALSE),0,INDEX(报表汇总!$A$1:$G$500,MATCH($C19,报表汇总!$A$1:$A$500,0),MATCH(H$2,报表汇总!$A$1:$G$1,0))))</f>
        <v>0</v>
      </c>
      <c r="I19" s="188">
        <f>IF(ISERROR(INDEX(报表汇总!$A$1:$G$500,MATCH($C19,报表汇总!$A$1:$A$500,0),MATCH(I$2,报表汇总!$A$1:$G$1,0))),0,IF(OR(INDEX(报表汇总!$A$1:$G$500,MATCH($C19,报表汇总!$A$1:$A$500,0),MATCH(I$2,报表汇总!$A$1:$G$1,0))="--",INDEX(报表汇总!$A$1:$G$500,MATCH($C19,报表汇总!$A$1:$A$500,0),MATCH(I$2,报表汇总!$A$1:$G$1,0))=FALSE),0,INDEX(报表汇总!$A$1:$G$500,MATCH($C19,报表汇总!$A$1:$A$500,0),MATCH(I$2,报表汇总!$A$1:$G$1,0))))</f>
        <v>0</v>
      </c>
      <c r="J19" s="188">
        <f>IF(ISERROR(INDEX(报表汇总!$A$1:$G$500,MATCH($C19,报表汇总!$A$1:$A$500,0),MATCH(J$2,报表汇总!$A$1:$G$1,0))),0,IF(OR(INDEX(报表汇总!$A$1:$G$500,MATCH($C19,报表汇总!$A$1:$A$500,0),MATCH(J$2,报表汇总!$A$1:$G$1,0))="--",INDEX(报表汇总!$A$1:$G$500,MATCH($C19,报表汇总!$A$1:$A$500,0),MATCH(J$2,报表汇总!$A$1:$G$1,0))=FALSE),0,INDEX(报表汇总!$A$1:$G$500,MATCH($C19,报表汇总!$A$1:$A$500,0),MATCH(J$2,报表汇总!$A$1:$G$1,0))))</f>
        <v>0</v>
      </c>
      <c r="K19" s="232" t="s">
        <v>55</v>
      </c>
      <c r="L19" s="220"/>
      <c r="M19" s="220"/>
    </row>
    <row r="20" s="172" customFormat="1" ht="30" customHeight="1" spans="1:13">
      <c r="A20" s="189"/>
      <c r="B20" s="189"/>
      <c r="C20" s="191" t="s">
        <v>56</v>
      </c>
      <c r="D20" s="197"/>
      <c r="E20" s="198">
        <f t="shared" ref="E20:J20" si="4">SUM(E15:E19)</f>
        <v>0</v>
      </c>
      <c r="F20" s="198">
        <f t="shared" si="4"/>
        <v>0</v>
      </c>
      <c r="G20" s="198">
        <f t="shared" si="4"/>
        <v>0</v>
      </c>
      <c r="H20" s="198">
        <f t="shared" si="4"/>
        <v>0</v>
      </c>
      <c r="I20" s="198">
        <f t="shared" si="4"/>
        <v>0</v>
      </c>
      <c r="J20" s="198">
        <f t="shared" si="4"/>
        <v>0</v>
      </c>
      <c r="K20" s="233"/>
      <c r="L20" s="220"/>
      <c r="M20" s="220"/>
    </row>
    <row r="21" s="172" customFormat="1" ht="30" customHeight="1" spans="1:13">
      <c r="A21" s="189"/>
      <c r="B21" s="189"/>
      <c r="C21" s="191" t="s">
        <v>57</v>
      </c>
      <c r="D21" s="197"/>
      <c r="E21" s="198">
        <f t="shared" ref="E21:J21" si="5">E14-E20</f>
        <v>0</v>
      </c>
      <c r="F21" s="198">
        <f t="shared" si="5"/>
        <v>0</v>
      </c>
      <c r="G21" s="198">
        <f t="shared" si="5"/>
        <v>0</v>
      </c>
      <c r="H21" s="198">
        <f t="shared" si="5"/>
        <v>0</v>
      </c>
      <c r="I21" s="198">
        <f t="shared" si="5"/>
        <v>0</v>
      </c>
      <c r="J21" s="198">
        <f t="shared" si="5"/>
        <v>0</v>
      </c>
      <c r="K21" s="234" t="s">
        <v>58</v>
      </c>
      <c r="L21" s="220"/>
      <c r="M21" s="220"/>
    </row>
    <row r="22" s="172" customFormat="1" ht="30" customHeight="1" spans="1:13">
      <c r="A22" s="178" t="s">
        <v>59</v>
      </c>
      <c r="B22" s="182" t="s">
        <v>60</v>
      </c>
      <c r="C22" s="201" t="s">
        <v>61</v>
      </c>
      <c r="D22" s="188"/>
      <c r="E22" s="188">
        <f>IF(ISERROR(INDEX(报表汇总!$A$1:$G$500,MATCH($C22,报表汇总!$A$1:$A$500,0),MATCH(E$2,报表汇总!$A$1:$G$1,0))),0,IF(OR(INDEX(报表汇总!$A$1:$G$500,MATCH($C22,报表汇总!$A$1:$A$500,0),MATCH(E$2,报表汇总!$A$1:$G$1,0))="--",INDEX(报表汇总!$A$1:$G$500,MATCH($C22,报表汇总!$A$1:$A$500,0),MATCH(E$2,报表汇总!$A$1:$G$1,0))=FALSE),0,INDEX(报表汇总!$A$1:$G$500,MATCH($C22,报表汇总!$A$1:$A$500,0),MATCH(E$2,报表汇总!$A$1:$G$1,0))))</f>
        <v>0</v>
      </c>
      <c r="F22" s="188">
        <f>IF(ISERROR(INDEX(报表汇总!$A$1:$G$500,MATCH($C22,报表汇总!$A$1:$A$500,0),MATCH(F$2,报表汇总!$A$1:$G$1,0))),0,IF(OR(INDEX(报表汇总!$A$1:$G$500,MATCH($C22,报表汇总!$A$1:$A$500,0),MATCH(F$2,报表汇总!$A$1:$G$1,0))="--",INDEX(报表汇总!$A$1:$G$500,MATCH($C22,报表汇总!$A$1:$A$500,0),MATCH(F$2,报表汇总!$A$1:$G$1,0))=FALSE),0,INDEX(报表汇总!$A$1:$G$500,MATCH($C22,报表汇总!$A$1:$A$500,0),MATCH(F$2,报表汇总!$A$1:$G$1,0))))</f>
        <v>0</v>
      </c>
      <c r="G22" s="188">
        <f>IF(ISERROR(INDEX(报表汇总!$A$1:$G$500,MATCH($C22,报表汇总!$A$1:$A$500,0),MATCH(G$2,报表汇总!$A$1:$G$1,0))),0,IF(OR(INDEX(报表汇总!$A$1:$G$500,MATCH($C22,报表汇总!$A$1:$A$500,0),MATCH(G$2,报表汇总!$A$1:$G$1,0))="--",INDEX(报表汇总!$A$1:$G$500,MATCH($C22,报表汇总!$A$1:$A$500,0),MATCH(G$2,报表汇总!$A$1:$G$1,0))=FALSE),0,INDEX(报表汇总!$A$1:$G$500,MATCH($C22,报表汇总!$A$1:$A$500,0),MATCH(G$2,报表汇总!$A$1:$G$1,0))))</f>
        <v>0</v>
      </c>
      <c r="H22" s="188">
        <f>IF(ISERROR(INDEX(报表汇总!$A$1:$G$500,MATCH($C22,报表汇总!$A$1:$A$500,0),MATCH(H$2,报表汇总!$A$1:$G$1,0))),0,IF(OR(INDEX(报表汇总!$A$1:$G$500,MATCH($C22,报表汇总!$A$1:$A$500,0),MATCH(H$2,报表汇总!$A$1:$G$1,0))="--",INDEX(报表汇总!$A$1:$G$500,MATCH($C22,报表汇总!$A$1:$A$500,0),MATCH(H$2,报表汇总!$A$1:$G$1,0))=FALSE),0,INDEX(报表汇总!$A$1:$G$500,MATCH($C22,报表汇总!$A$1:$A$500,0),MATCH(H$2,报表汇总!$A$1:$G$1,0))))</f>
        <v>0</v>
      </c>
      <c r="I22" s="188">
        <f>IF(ISERROR(INDEX(报表汇总!$A$1:$G$500,MATCH($C22,报表汇总!$A$1:$A$500,0),MATCH(I$2,报表汇总!$A$1:$G$1,0))),0,IF(OR(INDEX(报表汇总!$A$1:$G$500,MATCH($C22,报表汇总!$A$1:$A$500,0),MATCH(I$2,报表汇总!$A$1:$G$1,0))="--",INDEX(报表汇总!$A$1:$G$500,MATCH($C22,报表汇总!$A$1:$A$500,0),MATCH(I$2,报表汇总!$A$1:$G$1,0))=FALSE),0,INDEX(报表汇总!$A$1:$G$500,MATCH($C22,报表汇总!$A$1:$A$500,0),MATCH(I$2,报表汇总!$A$1:$G$1,0))))</f>
        <v>0</v>
      </c>
      <c r="J22" s="188">
        <f>IF(ISERROR(INDEX(报表汇总!$A$1:$G$500,MATCH($C22,报表汇总!$A$1:$A$500,0),MATCH(J$2,报表汇总!$A$1:$G$1,0))),0,IF(OR(INDEX(报表汇总!$A$1:$G$500,MATCH($C22,报表汇总!$A$1:$A$500,0),MATCH(J$2,报表汇总!$A$1:$G$1,0))="--",INDEX(报表汇总!$A$1:$G$500,MATCH($C22,报表汇总!$A$1:$A$500,0),MATCH(J$2,报表汇总!$A$1:$G$1,0))=FALSE),0,INDEX(报表汇总!$A$1:$G$500,MATCH($C22,报表汇总!$A$1:$A$500,0),MATCH(J$2,报表汇总!$A$1:$G$1,0))))</f>
        <v>0</v>
      </c>
      <c r="K22" s="229"/>
      <c r="L22" s="220"/>
      <c r="M22" s="220"/>
    </row>
    <row r="23" s="172" customFormat="1" ht="30" customHeight="1" spans="1:13">
      <c r="A23" s="189"/>
      <c r="B23" s="189"/>
      <c r="C23" s="199" t="s">
        <v>62</v>
      </c>
      <c r="D23" s="188"/>
      <c r="E23" s="188">
        <f>IF(ISERROR(INDEX(报表汇总!$A$1:$G$500,MATCH($C23,报表汇总!$A$1:$A$500,0),MATCH(E$2,报表汇总!$A$1:$G$1,0))),0,IF(OR(INDEX(报表汇总!$A$1:$G$500,MATCH($C23,报表汇总!$A$1:$A$500,0),MATCH(E$2,报表汇总!$A$1:$G$1,0))="--",INDEX(报表汇总!$A$1:$G$500,MATCH($C23,报表汇总!$A$1:$A$500,0),MATCH(E$2,报表汇总!$A$1:$G$1,0))=FALSE),0,INDEX(报表汇总!$A$1:$G$500,MATCH($C23,报表汇总!$A$1:$A$500,0),MATCH(E$2,报表汇总!$A$1:$G$1,0))))</f>
        <v>0</v>
      </c>
      <c r="F23" s="188">
        <f>IF(ISERROR(INDEX(报表汇总!$A$1:$G$500,MATCH($C23,报表汇总!$A$1:$A$500,0),MATCH(F$2,报表汇总!$A$1:$G$1,0))),0,IF(OR(INDEX(报表汇总!$A$1:$G$500,MATCH($C23,报表汇总!$A$1:$A$500,0),MATCH(F$2,报表汇总!$A$1:$G$1,0))="--",INDEX(报表汇总!$A$1:$G$500,MATCH($C23,报表汇总!$A$1:$A$500,0),MATCH(F$2,报表汇总!$A$1:$G$1,0))=FALSE),0,INDEX(报表汇总!$A$1:$G$500,MATCH($C23,报表汇总!$A$1:$A$500,0),MATCH(F$2,报表汇总!$A$1:$G$1,0))))</f>
        <v>0</v>
      </c>
      <c r="G23" s="188">
        <f>IF(ISERROR(INDEX(报表汇总!$A$1:$G$500,MATCH($C23,报表汇总!$A$1:$A$500,0),MATCH(G$2,报表汇总!$A$1:$G$1,0))),0,IF(OR(INDEX(报表汇总!$A$1:$G$500,MATCH($C23,报表汇总!$A$1:$A$500,0),MATCH(G$2,报表汇总!$A$1:$G$1,0))="--",INDEX(报表汇总!$A$1:$G$500,MATCH($C23,报表汇总!$A$1:$A$500,0),MATCH(G$2,报表汇总!$A$1:$G$1,0))=FALSE),0,INDEX(报表汇总!$A$1:$G$500,MATCH($C23,报表汇总!$A$1:$A$500,0),MATCH(G$2,报表汇总!$A$1:$G$1,0))))</f>
        <v>0</v>
      </c>
      <c r="H23" s="188">
        <f>IF(ISERROR(INDEX(报表汇总!$A$1:$G$500,MATCH($C23,报表汇总!$A$1:$A$500,0),MATCH(H$2,报表汇总!$A$1:$G$1,0))),0,IF(OR(INDEX(报表汇总!$A$1:$G$500,MATCH($C23,报表汇总!$A$1:$A$500,0),MATCH(H$2,报表汇总!$A$1:$G$1,0))="--",INDEX(报表汇总!$A$1:$G$500,MATCH($C23,报表汇总!$A$1:$A$500,0),MATCH(H$2,报表汇总!$A$1:$G$1,0))=FALSE),0,INDEX(报表汇总!$A$1:$G$500,MATCH($C23,报表汇总!$A$1:$A$500,0),MATCH(H$2,报表汇总!$A$1:$G$1,0))))</f>
        <v>0</v>
      </c>
      <c r="I23" s="188">
        <f>IF(ISERROR(INDEX(报表汇总!$A$1:$G$500,MATCH($C23,报表汇总!$A$1:$A$500,0),MATCH(I$2,报表汇总!$A$1:$G$1,0))),0,IF(OR(INDEX(报表汇总!$A$1:$G$500,MATCH($C23,报表汇总!$A$1:$A$500,0),MATCH(I$2,报表汇总!$A$1:$G$1,0))="--",INDEX(报表汇总!$A$1:$G$500,MATCH($C23,报表汇总!$A$1:$A$500,0),MATCH(I$2,报表汇总!$A$1:$G$1,0))=FALSE),0,INDEX(报表汇总!$A$1:$G$500,MATCH($C23,报表汇总!$A$1:$A$500,0),MATCH(I$2,报表汇总!$A$1:$G$1,0))))</f>
        <v>0</v>
      </c>
      <c r="J23" s="188">
        <f>IF(ISERROR(INDEX(报表汇总!$A$1:$G$500,MATCH($C23,报表汇总!$A$1:$A$500,0),MATCH(J$2,报表汇总!$A$1:$G$1,0))),0,IF(OR(INDEX(报表汇总!$A$1:$G$500,MATCH($C23,报表汇总!$A$1:$A$500,0),MATCH(J$2,报表汇总!$A$1:$G$1,0))="--",INDEX(报表汇总!$A$1:$G$500,MATCH($C23,报表汇总!$A$1:$A$500,0),MATCH(J$2,报表汇总!$A$1:$G$1,0))=FALSE),0,INDEX(报表汇总!$A$1:$G$500,MATCH($C23,报表汇总!$A$1:$A$500,0),MATCH(J$2,报表汇总!$A$1:$G$1,0))))</f>
        <v>0</v>
      </c>
      <c r="K23" s="229"/>
      <c r="L23" s="220"/>
      <c r="M23" s="220"/>
    </row>
    <row r="24" s="172" customFormat="1" ht="30" customHeight="1" spans="1:13">
      <c r="A24" s="189"/>
      <c r="B24" s="189"/>
      <c r="C24" s="199" t="s">
        <v>63</v>
      </c>
      <c r="D24" s="188"/>
      <c r="E24" s="188">
        <f>IF(ISERROR(INDEX(报表汇总!$A$1:$G$500,MATCH($C24,报表汇总!$A$1:$A$500,0),MATCH(E$2,报表汇总!$A$1:$G$1,0))),0,IF(OR(INDEX(报表汇总!$A$1:$G$500,MATCH($C24,报表汇总!$A$1:$A$500,0),MATCH(E$2,报表汇总!$A$1:$G$1,0))="--",INDEX(报表汇总!$A$1:$G$500,MATCH($C24,报表汇总!$A$1:$A$500,0),MATCH(E$2,报表汇总!$A$1:$G$1,0))=FALSE),0,INDEX(报表汇总!$A$1:$G$500,MATCH($C24,报表汇总!$A$1:$A$500,0),MATCH(E$2,报表汇总!$A$1:$G$1,0))))</f>
        <v>0</v>
      </c>
      <c r="F24" s="188">
        <f>IF(ISERROR(INDEX(报表汇总!$A$1:$G$500,MATCH($C24,报表汇总!$A$1:$A$500,0),MATCH(F$2,报表汇总!$A$1:$G$1,0))),0,IF(OR(INDEX(报表汇总!$A$1:$G$500,MATCH($C24,报表汇总!$A$1:$A$500,0),MATCH(F$2,报表汇总!$A$1:$G$1,0))="--",INDEX(报表汇总!$A$1:$G$500,MATCH($C24,报表汇总!$A$1:$A$500,0),MATCH(F$2,报表汇总!$A$1:$G$1,0))=FALSE),0,INDEX(报表汇总!$A$1:$G$500,MATCH($C24,报表汇总!$A$1:$A$500,0),MATCH(F$2,报表汇总!$A$1:$G$1,0))))</f>
        <v>0</v>
      </c>
      <c r="G24" s="188">
        <f>IF(ISERROR(INDEX(报表汇总!$A$1:$G$500,MATCH($C24,报表汇总!$A$1:$A$500,0),MATCH(G$2,报表汇总!$A$1:$G$1,0))),0,IF(OR(INDEX(报表汇总!$A$1:$G$500,MATCH($C24,报表汇总!$A$1:$A$500,0),MATCH(G$2,报表汇总!$A$1:$G$1,0))="--",INDEX(报表汇总!$A$1:$G$500,MATCH($C24,报表汇总!$A$1:$A$500,0),MATCH(G$2,报表汇总!$A$1:$G$1,0))=FALSE),0,INDEX(报表汇总!$A$1:$G$500,MATCH($C24,报表汇总!$A$1:$A$500,0),MATCH(G$2,报表汇总!$A$1:$G$1,0))))</f>
        <v>0</v>
      </c>
      <c r="H24" s="188">
        <f>IF(ISERROR(INDEX(报表汇总!$A$1:$G$500,MATCH($C24,报表汇总!$A$1:$A$500,0),MATCH(H$2,报表汇总!$A$1:$G$1,0))),0,IF(OR(INDEX(报表汇总!$A$1:$G$500,MATCH($C24,报表汇总!$A$1:$A$500,0),MATCH(H$2,报表汇总!$A$1:$G$1,0))="--",INDEX(报表汇总!$A$1:$G$500,MATCH($C24,报表汇总!$A$1:$A$500,0),MATCH(H$2,报表汇总!$A$1:$G$1,0))=FALSE),0,INDEX(报表汇总!$A$1:$G$500,MATCH($C24,报表汇总!$A$1:$A$500,0),MATCH(H$2,报表汇总!$A$1:$G$1,0))))</f>
        <v>0</v>
      </c>
      <c r="I24" s="188">
        <f>IF(ISERROR(INDEX(报表汇总!$A$1:$G$500,MATCH($C24,报表汇总!$A$1:$A$500,0),MATCH(I$2,报表汇总!$A$1:$G$1,0))),0,IF(OR(INDEX(报表汇总!$A$1:$G$500,MATCH($C24,报表汇总!$A$1:$A$500,0),MATCH(I$2,报表汇总!$A$1:$G$1,0))="--",INDEX(报表汇总!$A$1:$G$500,MATCH($C24,报表汇总!$A$1:$A$500,0),MATCH(I$2,报表汇总!$A$1:$G$1,0))=FALSE),0,INDEX(报表汇总!$A$1:$G$500,MATCH($C24,报表汇总!$A$1:$A$500,0),MATCH(I$2,报表汇总!$A$1:$G$1,0))))</f>
        <v>0</v>
      </c>
      <c r="J24" s="188">
        <f>IF(ISERROR(INDEX(报表汇总!$A$1:$G$500,MATCH($C24,报表汇总!$A$1:$A$500,0),MATCH(J$2,报表汇总!$A$1:$G$1,0))),0,IF(OR(INDEX(报表汇总!$A$1:$G$500,MATCH($C24,报表汇总!$A$1:$A$500,0),MATCH(J$2,报表汇总!$A$1:$G$1,0))="--",INDEX(报表汇总!$A$1:$G$500,MATCH($C24,报表汇总!$A$1:$A$500,0),MATCH(J$2,报表汇总!$A$1:$G$1,0))=FALSE),0,INDEX(报表汇总!$A$1:$G$500,MATCH($C24,报表汇总!$A$1:$A$500,0),MATCH(J$2,报表汇总!$A$1:$G$1,0))))</f>
        <v>0</v>
      </c>
      <c r="K24" s="229"/>
      <c r="L24" s="220"/>
      <c r="M24" s="220"/>
    </row>
    <row r="25" s="172" customFormat="1" ht="30" customHeight="1" spans="1:13">
      <c r="A25" s="189"/>
      <c r="B25" s="189"/>
      <c r="C25" s="199" t="s">
        <v>64</v>
      </c>
      <c r="D25" s="188"/>
      <c r="E25" s="188">
        <f>IF(ISERROR(INDEX(报表汇总!$A$1:$G$500,MATCH($C25,报表汇总!$A$1:$A$500,0),MATCH(E$2,报表汇总!$A$1:$G$1,0))),0,IF(OR(INDEX(报表汇总!$A$1:$G$500,MATCH($C25,报表汇总!$A$1:$A$500,0),MATCH(E$2,报表汇总!$A$1:$G$1,0))="--",INDEX(报表汇总!$A$1:$G$500,MATCH($C25,报表汇总!$A$1:$A$500,0),MATCH(E$2,报表汇总!$A$1:$G$1,0))=FALSE),0,INDEX(报表汇总!$A$1:$G$500,MATCH($C25,报表汇总!$A$1:$A$500,0),MATCH(E$2,报表汇总!$A$1:$G$1,0))))</f>
        <v>0</v>
      </c>
      <c r="F25" s="188">
        <f>IF(ISERROR(INDEX(报表汇总!$A$1:$G$500,MATCH($C25,报表汇总!$A$1:$A$500,0),MATCH(F$2,报表汇总!$A$1:$G$1,0))),0,IF(OR(INDEX(报表汇总!$A$1:$G$500,MATCH($C25,报表汇总!$A$1:$A$500,0),MATCH(F$2,报表汇总!$A$1:$G$1,0))="--",INDEX(报表汇总!$A$1:$G$500,MATCH($C25,报表汇总!$A$1:$A$500,0),MATCH(F$2,报表汇总!$A$1:$G$1,0))=FALSE),0,INDEX(报表汇总!$A$1:$G$500,MATCH($C25,报表汇总!$A$1:$A$500,0),MATCH(F$2,报表汇总!$A$1:$G$1,0))))</f>
        <v>0</v>
      </c>
      <c r="G25" s="188">
        <f>IF(ISERROR(INDEX(报表汇总!$A$1:$G$500,MATCH($C25,报表汇总!$A$1:$A$500,0),MATCH(G$2,报表汇总!$A$1:$G$1,0))),0,IF(OR(INDEX(报表汇总!$A$1:$G$500,MATCH($C25,报表汇总!$A$1:$A$500,0),MATCH(G$2,报表汇总!$A$1:$G$1,0))="--",INDEX(报表汇总!$A$1:$G$500,MATCH($C25,报表汇总!$A$1:$A$500,0),MATCH(G$2,报表汇总!$A$1:$G$1,0))=FALSE),0,INDEX(报表汇总!$A$1:$G$500,MATCH($C25,报表汇总!$A$1:$A$500,0),MATCH(G$2,报表汇总!$A$1:$G$1,0))))</f>
        <v>0</v>
      </c>
      <c r="H25" s="188">
        <f>IF(ISERROR(INDEX(报表汇总!$A$1:$G$500,MATCH($C25,报表汇总!$A$1:$A$500,0),MATCH(H$2,报表汇总!$A$1:$G$1,0))),0,IF(OR(INDEX(报表汇总!$A$1:$G$500,MATCH($C25,报表汇总!$A$1:$A$500,0),MATCH(H$2,报表汇总!$A$1:$G$1,0))="--",INDEX(报表汇总!$A$1:$G$500,MATCH($C25,报表汇总!$A$1:$A$500,0),MATCH(H$2,报表汇总!$A$1:$G$1,0))=FALSE),0,INDEX(报表汇总!$A$1:$G$500,MATCH($C25,报表汇总!$A$1:$A$500,0),MATCH(H$2,报表汇总!$A$1:$G$1,0))))</f>
        <v>0</v>
      </c>
      <c r="I25" s="188">
        <f>IF(ISERROR(INDEX(报表汇总!$A$1:$G$500,MATCH($C25,报表汇总!$A$1:$A$500,0),MATCH(I$2,报表汇总!$A$1:$G$1,0))),0,IF(OR(INDEX(报表汇总!$A$1:$G$500,MATCH($C25,报表汇总!$A$1:$A$500,0),MATCH(I$2,报表汇总!$A$1:$G$1,0))="--",INDEX(报表汇总!$A$1:$G$500,MATCH($C25,报表汇总!$A$1:$A$500,0),MATCH(I$2,报表汇总!$A$1:$G$1,0))=FALSE),0,INDEX(报表汇总!$A$1:$G$500,MATCH($C25,报表汇总!$A$1:$A$500,0),MATCH(I$2,报表汇总!$A$1:$G$1,0))))</f>
        <v>0</v>
      </c>
      <c r="J25" s="188">
        <f>IF(ISERROR(INDEX(报表汇总!$A$1:$G$500,MATCH($C25,报表汇总!$A$1:$A$500,0),MATCH(J$2,报表汇总!$A$1:$G$1,0))),0,IF(OR(INDEX(报表汇总!$A$1:$G$500,MATCH($C25,报表汇总!$A$1:$A$500,0),MATCH(J$2,报表汇总!$A$1:$G$1,0))="--",INDEX(报表汇总!$A$1:$G$500,MATCH($C25,报表汇总!$A$1:$A$500,0),MATCH(J$2,报表汇总!$A$1:$G$1,0))=FALSE),0,INDEX(报表汇总!$A$1:$G$500,MATCH($C25,报表汇总!$A$1:$A$500,0),MATCH(J$2,报表汇总!$A$1:$G$1,0))))</f>
        <v>0</v>
      </c>
      <c r="K25" s="235" t="s">
        <v>65</v>
      </c>
      <c r="L25" s="220"/>
      <c r="M25" s="220"/>
    </row>
    <row r="26" s="172" customFormat="1" ht="30" customHeight="1" spans="1:13">
      <c r="A26" s="189"/>
      <c r="B26" s="189"/>
      <c r="C26" s="191" t="s">
        <v>66</v>
      </c>
      <c r="D26" s="202"/>
      <c r="E26" s="198">
        <f t="shared" ref="E26:J26" si="6">SUM(E22:E25)</f>
        <v>0</v>
      </c>
      <c r="F26" s="198">
        <f t="shared" si="6"/>
        <v>0</v>
      </c>
      <c r="G26" s="198">
        <f t="shared" si="6"/>
        <v>0</v>
      </c>
      <c r="H26" s="198">
        <f t="shared" si="6"/>
        <v>0</v>
      </c>
      <c r="I26" s="198">
        <f t="shared" si="6"/>
        <v>0</v>
      </c>
      <c r="J26" s="198">
        <f t="shared" si="6"/>
        <v>0</v>
      </c>
      <c r="K26" s="235" t="s">
        <v>67</v>
      </c>
      <c r="L26" s="220"/>
      <c r="M26" s="220"/>
    </row>
    <row r="27" s="172" customFormat="1" ht="30" customHeight="1" spans="1:13">
      <c r="A27" s="189"/>
      <c r="B27" s="189"/>
      <c r="C27" s="199" t="s">
        <v>68</v>
      </c>
      <c r="D27" s="203"/>
      <c r="E27" s="188">
        <f>IF(ISERROR(INDEX(报表汇总!$A$1:$G$500,MATCH($C27,报表汇总!$A$1:$A$500,0),MATCH(E$2,报表汇总!$A$1:$G$1,0))),0,IF(OR(INDEX(报表汇总!$A$1:$G$500,MATCH($C27,报表汇总!$A$1:$A$500,0),MATCH(E$2,报表汇总!$A$1:$G$1,0))="--",INDEX(报表汇总!$A$1:$G$500,MATCH($C27,报表汇总!$A$1:$A$500,0),MATCH(E$2,报表汇总!$A$1:$G$1,0))=FALSE),0,INDEX(报表汇总!$A$1:$G$500,MATCH($C27,报表汇总!$A$1:$A$500,0),MATCH(E$2,报表汇总!$A$1:$G$1,0))))</f>
        <v>0</v>
      </c>
      <c r="F27" s="188">
        <f>IF(ISERROR(INDEX(报表汇总!$A$1:$G$500,MATCH($C27,报表汇总!$A$1:$A$500,0),MATCH(F$2,报表汇总!$A$1:$G$1,0))),0,IF(OR(INDEX(报表汇总!$A$1:$G$500,MATCH($C27,报表汇总!$A$1:$A$500,0),MATCH(F$2,报表汇总!$A$1:$G$1,0))="--",INDEX(报表汇总!$A$1:$G$500,MATCH($C27,报表汇总!$A$1:$A$500,0),MATCH(F$2,报表汇总!$A$1:$G$1,0))=FALSE),0,INDEX(报表汇总!$A$1:$G$500,MATCH($C27,报表汇总!$A$1:$A$500,0),MATCH(F$2,报表汇总!$A$1:$G$1,0))))</f>
        <v>0</v>
      </c>
      <c r="G27" s="188">
        <f>IF(ISERROR(INDEX(报表汇总!$A$1:$G$500,MATCH($C27,报表汇总!$A$1:$A$500,0),MATCH(G$2,报表汇总!$A$1:$G$1,0))),0,IF(OR(INDEX(报表汇总!$A$1:$G$500,MATCH($C27,报表汇总!$A$1:$A$500,0),MATCH(G$2,报表汇总!$A$1:$G$1,0))="--",INDEX(报表汇总!$A$1:$G$500,MATCH($C27,报表汇总!$A$1:$A$500,0),MATCH(G$2,报表汇总!$A$1:$G$1,0))=FALSE),0,INDEX(报表汇总!$A$1:$G$500,MATCH($C27,报表汇总!$A$1:$A$500,0),MATCH(G$2,报表汇总!$A$1:$G$1,0))))</f>
        <v>0</v>
      </c>
      <c r="H27" s="188">
        <f>IF(ISERROR(INDEX(报表汇总!$A$1:$G$500,MATCH($C27,报表汇总!$A$1:$A$500,0),MATCH(H$2,报表汇总!$A$1:$G$1,0))),0,IF(OR(INDEX(报表汇总!$A$1:$G$500,MATCH($C27,报表汇总!$A$1:$A$500,0),MATCH(H$2,报表汇总!$A$1:$G$1,0))="--",INDEX(报表汇总!$A$1:$G$500,MATCH($C27,报表汇总!$A$1:$A$500,0),MATCH(H$2,报表汇总!$A$1:$G$1,0))=FALSE),0,INDEX(报表汇总!$A$1:$G$500,MATCH($C27,报表汇总!$A$1:$A$500,0),MATCH(H$2,报表汇总!$A$1:$G$1,0))))</f>
        <v>0</v>
      </c>
      <c r="I27" s="188">
        <f>IF(ISERROR(INDEX(报表汇总!$A$1:$G$500,MATCH($C27,报表汇总!$A$1:$A$500,0),MATCH(I$2,报表汇总!$A$1:$G$1,0))),0,IF(OR(INDEX(报表汇总!$A$1:$G$500,MATCH($C27,报表汇总!$A$1:$A$500,0),MATCH(I$2,报表汇总!$A$1:$G$1,0))="--",INDEX(报表汇总!$A$1:$G$500,MATCH($C27,报表汇总!$A$1:$A$500,0),MATCH(I$2,报表汇总!$A$1:$G$1,0))=FALSE),0,INDEX(报表汇总!$A$1:$G$500,MATCH($C27,报表汇总!$A$1:$A$500,0),MATCH(I$2,报表汇总!$A$1:$G$1,0))))</f>
        <v>0</v>
      </c>
      <c r="J27" s="188">
        <f>IF(ISERROR(INDEX(报表汇总!$A$1:$G$500,MATCH($C27,报表汇总!$A$1:$A$500,0),MATCH(J$2,报表汇总!$A$1:$G$1,0))),0,IF(OR(INDEX(报表汇总!$A$1:$G$500,MATCH($C27,报表汇总!$A$1:$A$500,0),MATCH(J$2,报表汇总!$A$1:$G$1,0))="--",INDEX(报表汇总!$A$1:$G$500,MATCH($C27,报表汇总!$A$1:$A$500,0),MATCH(J$2,报表汇总!$A$1:$G$1,0))=FALSE),0,INDEX(报表汇总!$A$1:$G$500,MATCH($C27,报表汇总!$A$1:$A$500,0),MATCH(J$2,报表汇总!$A$1:$G$1,0))))</f>
        <v>0</v>
      </c>
      <c r="K27" s="231"/>
      <c r="L27" s="220"/>
      <c r="M27" s="220"/>
    </row>
    <row r="28" s="172" customFormat="1" ht="30" customHeight="1" spans="1:13">
      <c r="A28" s="189"/>
      <c r="B28" s="189"/>
      <c r="C28" s="199" t="s">
        <v>69</v>
      </c>
      <c r="D28" s="203"/>
      <c r="E28" s="188">
        <f>IF(ISERROR(INDEX(报表汇总!$A$1:$G$500,MATCH($C28,报表汇总!$A$1:$A$500,0),MATCH(E$2,报表汇总!$A$1:$G$1,0))),0,IF(OR(INDEX(报表汇总!$A$1:$G$500,MATCH($C28,报表汇总!$A$1:$A$500,0),MATCH(E$2,报表汇总!$A$1:$G$1,0))="--",INDEX(报表汇总!$A$1:$G$500,MATCH($C28,报表汇总!$A$1:$A$500,0),MATCH(E$2,报表汇总!$A$1:$G$1,0))=FALSE),0,INDEX(报表汇总!$A$1:$G$500,MATCH($C28,报表汇总!$A$1:$A$500,0),MATCH(E$2,报表汇总!$A$1:$G$1,0))))</f>
        <v>0</v>
      </c>
      <c r="F28" s="188">
        <f>IF(ISERROR(INDEX(报表汇总!$A$1:$G$500,MATCH($C28,报表汇总!$A$1:$A$500,0),MATCH(F$2,报表汇总!$A$1:$G$1,0))),0,IF(OR(INDEX(报表汇总!$A$1:$G$500,MATCH($C28,报表汇总!$A$1:$A$500,0),MATCH(F$2,报表汇总!$A$1:$G$1,0))="--",INDEX(报表汇总!$A$1:$G$500,MATCH($C28,报表汇总!$A$1:$A$500,0),MATCH(F$2,报表汇总!$A$1:$G$1,0))=FALSE),0,INDEX(报表汇总!$A$1:$G$500,MATCH($C28,报表汇总!$A$1:$A$500,0),MATCH(F$2,报表汇总!$A$1:$G$1,0))))</f>
        <v>0</v>
      </c>
      <c r="G28" s="188">
        <f>IF(ISERROR(INDEX(报表汇总!$A$1:$G$500,MATCH($C28,报表汇总!$A$1:$A$500,0),MATCH(G$2,报表汇总!$A$1:$G$1,0))),0,IF(OR(INDEX(报表汇总!$A$1:$G$500,MATCH($C28,报表汇总!$A$1:$A$500,0),MATCH(G$2,报表汇总!$A$1:$G$1,0))="--",INDEX(报表汇总!$A$1:$G$500,MATCH($C28,报表汇总!$A$1:$A$500,0),MATCH(G$2,报表汇总!$A$1:$G$1,0))=FALSE),0,INDEX(报表汇总!$A$1:$G$500,MATCH($C28,报表汇总!$A$1:$A$500,0),MATCH(G$2,报表汇总!$A$1:$G$1,0))))</f>
        <v>0</v>
      </c>
      <c r="H28" s="188">
        <f>IF(ISERROR(INDEX(报表汇总!$A$1:$G$500,MATCH($C28,报表汇总!$A$1:$A$500,0),MATCH(H$2,报表汇总!$A$1:$G$1,0))),0,IF(OR(INDEX(报表汇总!$A$1:$G$500,MATCH($C28,报表汇总!$A$1:$A$500,0),MATCH(H$2,报表汇总!$A$1:$G$1,0))="--",INDEX(报表汇总!$A$1:$G$500,MATCH($C28,报表汇总!$A$1:$A$500,0),MATCH(H$2,报表汇总!$A$1:$G$1,0))=FALSE),0,INDEX(报表汇总!$A$1:$G$500,MATCH($C28,报表汇总!$A$1:$A$500,0),MATCH(H$2,报表汇总!$A$1:$G$1,0))))</f>
        <v>0</v>
      </c>
      <c r="I28" s="188">
        <f>IF(ISERROR(INDEX(报表汇总!$A$1:$G$500,MATCH($C28,报表汇总!$A$1:$A$500,0),MATCH(I$2,报表汇总!$A$1:$G$1,0))),0,IF(OR(INDEX(报表汇总!$A$1:$G$500,MATCH($C28,报表汇总!$A$1:$A$500,0),MATCH(I$2,报表汇总!$A$1:$G$1,0))="--",INDEX(报表汇总!$A$1:$G$500,MATCH($C28,报表汇总!$A$1:$A$500,0),MATCH(I$2,报表汇总!$A$1:$G$1,0))=FALSE),0,INDEX(报表汇总!$A$1:$G$500,MATCH($C28,报表汇总!$A$1:$A$500,0),MATCH(I$2,报表汇总!$A$1:$G$1,0))))</f>
        <v>0</v>
      </c>
      <c r="J28" s="188">
        <f>IF(ISERROR(INDEX(报表汇总!$A$1:$G$500,MATCH($C28,报表汇总!$A$1:$A$500,0),MATCH(J$2,报表汇总!$A$1:$G$1,0))),0,IF(OR(INDEX(报表汇总!$A$1:$G$500,MATCH($C28,报表汇总!$A$1:$A$500,0),MATCH(J$2,报表汇总!$A$1:$G$1,0))="--",INDEX(报表汇总!$A$1:$G$500,MATCH($C28,报表汇总!$A$1:$A$500,0),MATCH(J$2,报表汇总!$A$1:$G$1,0))=FALSE),0,INDEX(报表汇总!$A$1:$G$500,MATCH($C28,报表汇总!$A$1:$A$500,0),MATCH(J$2,报表汇总!$A$1:$G$1,0))))</f>
        <v>0</v>
      </c>
      <c r="K28" s="231"/>
      <c r="L28" s="220"/>
      <c r="M28" s="220"/>
    </row>
    <row r="29" s="172" customFormat="1" ht="30" customHeight="1" spans="1:13">
      <c r="A29" s="189"/>
      <c r="B29" s="189"/>
      <c r="C29" s="199" t="s">
        <v>70</v>
      </c>
      <c r="D29" s="203"/>
      <c r="E29" s="188">
        <f>IF(ISERROR(INDEX(报表汇总!$A$1:$G$500,MATCH($C29,报表汇总!$A$1:$A$500,0),MATCH(E$2,报表汇总!$A$1:$G$1,0))),0,IF(OR(INDEX(报表汇总!$A$1:$G$500,MATCH($C29,报表汇总!$A$1:$A$500,0),MATCH(E$2,报表汇总!$A$1:$G$1,0))="--",INDEX(报表汇总!$A$1:$G$500,MATCH($C29,报表汇总!$A$1:$A$500,0),MATCH(E$2,报表汇总!$A$1:$G$1,0))=FALSE),0,INDEX(报表汇总!$A$1:$G$500,MATCH($C29,报表汇总!$A$1:$A$500,0),MATCH(E$2,报表汇总!$A$1:$G$1,0))))</f>
        <v>0</v>
      </c>
      <c r="F29" s="188">
        <f>IF(ISERROR(INDEX(报表汇总!$A$1:$G$500,MATCH($C29,报表汇总!$A$1:$A$500,0),MATCH(F$2,报表汇总!$A$1:$G$1,0))),0,IF(OR(INDEX(报表汇总!$A$1:$G$500,MATCH($C29,报表汇总!$A$1:$A$500,0),MATCH(F$2,报表汇总!$A$1:$G$1,0))="--",INDEX(报表汇总!$A$1:$G$500,MATCH($C29,报表汇总!$A$1:$A$500,0),MATCH(F$2,报表汇总!$A$1:$G$1,0))=FALSE),0,INDEX(报表汇总!$A$1:$G$500,MATCH($C29,报表汇总!$A$1:$A$500,0),MATCH(F$2,报表汇总!$A$1:$G$1,0))))</f>
        <v>0</v>
      </c>
      <c r="G29" s="188">
        <f>IF(ISERROR(INDEX(报表汇总!$A$1:$G$500,MATCH($C29,报表汇总!$A$1:$A$500,0),MATCH(G$2,报表汇总!$A$1:$G$1,0))),0,IF(OR(INDEX(报表汇总!$A$1:$G$500,MATCH($C29,报表汇总!$A$1:$A$500,0),MATCH(G$2,报表汇总!$A$1:$G$1,0))="--",INDEX(报表汇总!$A$1:$G$500,MATCH($C29,报表汇总!$A$1:$A$500,0),MATCH(G$2,报表汇总!$A$1:$G$1,0))=FALSE),0,INDEX(报表汇总!$A$1:$G$500,MATCH($C29,报表汇总!$A$1:$A$500,0),MATCH(G$2,报表汇总!$A$1:$G$1,0))))</f>
        <v>0</v>
      </c>
      <c r="H29" s="188">
        <f>IF(ISERROR(INDEX(报表汇总!$A$1:$G$500,MATCH($C29,报表汇总!$A$1:$A$500,0),MATCH(H$2,报表汇总!$A$1:$G$1,0))),0,IF(OR(INDEX(报表汇总!$A$1:$G$500,MATCH($C29,报表汇总!$A$1:$A$500,0),MATCH(H$2,报表汇总!$A$1:$G$1,0))="--",INDEX(报表汇总!$A$1:$G$500,MATCH($C29,报表汇总!$A$1:$A$500,0),MATCH(H$2,报表汇总!$A$1:$G$1,0))=FALSE),0,INDEX(报表汇总!$A$1:$G$500,MATCH($C29,报表汇总!$A$1:$A$500,0),MATCH(H$2,报表汇总!$A$1:$G$1,0))))</f>
        <v>0</v>
      </c>
      <c r="I29" s="236">
        <f>IF(ISERROR(INDEX(报表汇总!$A$1:$G$500,MATCH($C29,报表汇总!$A$1:$A$500,0),MATCH(I$2,报表汇总!$A$1:$G$1,0))),0,IF(OR(INDEX(报表汇总!$A$1:$G$500,MATCH($C29,报表汇总!$A$1:$A$500,0),MATCH(I$2,报表汇总!$A$1:$G$1,0))="--",INDEX(报表汇总!$A$1:$G$500,MATCH($C29,报表汇总!$A$1:$A$500,0),MATCH(I$2,报表汇总!$A$1:$G$1,0))=FALSE),0,INDEX(报表汇总!$A$1:$G$500,MATCH($C29,报表汇总!$A$1:$A$500,0),MATCH(I$2,报表汇总!$A$1:$G$1,0))))</f>
        <v>0</v>
      </c>
      <c r="J29" s="236">
        <f>IF(ISERROR(INDEX(报表汇总!$A$1:$G$500,MATCH($C29,报表汇总!$A$1:$A$500,0),MATCH(J$2,报表汇总!$A$1:$G$1,0))),0,IF(OR(INDEX(报表汇总!$A$1:$G$500,MATCH($C29,报表汇总!$A$1:$A$500,0),MATCH(J$2,报表汇总!$A$1:$G$1,0))="--",INDEX(报表汇总!$A$1:$G$500,MATCH($C29,报表汇总!$A$1:$A$500,0),MATCH(J$2,报表汇总!$A$1:$G$1,0))=FALSE),0,INDEX(报表汇总!$A$1:$G$500,MATCH($C29,报表汇总!$A$1:$A$500,0),MATCH(J$2,报表汇总!$A$1:$G$1,0))))</f>
        <v>0</v>
      </c>
      <c r="K29" s="237" t="s">
        <v>71</v>
      </c>
      <c r="L29" s="220"/>
      <c r="M29" s="220"/>
    </row>
    <row r="30" s="172" customFormat="1" ht="30" customHeight="1" spans="1:13">
      <c r="A30" s="189"/>
      <c r="B30" s="189"/>
      <c r="C30" s="199" t="s">
        <v>72</v>
      </c>
      <c r="D30" s="203"/>
      <c r="E30" s="188">
        <f>IF(ISERROR(INDEX(报表汇总!$A$1:$G$500,MATCH($C30,报表汇总!$A$1:$A$500,0),MATCH(E$2,报表汇总!$A$1:$G$1,0))),0,IF(OR(INDEX(报表汇总!$A$1:$G$500,MATCH($C30,报表汇总!$A$1:$A$500,0),MATCH(E$2,报表汇总!$A$1:$G$1,0))="--",INDEX(报表汇总!$A$1:$G$500,MATCH($C30,报表汇总!$A$1:$A$500,0),MATCH(E$2,报表汇总!$A$1:$G$1,0))=FALSE),0,INDEX(报表汇总!$A$1:$G$500,MATCH($C30,报表汇总!$A$1:$A$500,0),MATCH(E$2,报表汇总!$A$1:$G$1,0))))</f>
        <v>0</v>
      </c>
      <c r="F30" s="188">
        <f>IF(ISERROR(INDEX(报表汇总!$A$1:$G$500,MATCH($C30,报表汇总!$A$1:$A$500,0),MATCH(F$2,报表汇总!$A$1:$G$1,0))),0,IF(OR(INDEX(报表汇总!$A$1:$G$500,MATCH($C30,报表汇总!$A$1:$A$500,0),MATCH(F$2,报表汇总!$A$1:$G$1,0))="--",INDEX(报表汇总!$A$1:$G$500,MATCH($C30,报表汇总!$A$1:$A$500,0),MATCH(F$2,报表汇总!$A$1:$G$1,0))=FALSE),0,INDEX(报表汇总!$A$1:$G$500,MATCH($C30,报表汇总!$A$1:$A$500,0),MATCH(F$2,报表汇总!$A$1:$G$1,0))))</f>
        <v>0</v>
      </c>
      <c r="G30" s="188">
        <f>IF(ISERROR(INDEX(报表汇总!$A$1:$G$500,MATCH($C30,报表汇总!$A$1:$A$500,0),MATCH(G$2,报表汇总!$A$1:$G$1,0))),0,IF(OR(INDEX(报表汇总!$A$1:$G$500,MATCH($C30,报表汇总!$A$1:$A$500,0),MATCH(G$2,报表汇总!$A$1:$G$1,0))="--",INDEX(报表汇总!$A$1:$G$500,MATCH($C30,报表汇总!$A$1:$A$500,0),MATCH(G$2,报表汇总!$A$1:$G$1,0))=FALSE),0,INDEX(报表汇总!$A$1:$G$500,MATCH($C30,报表汇总!$A$1:$A$500,0),MATCH(G$2,报表汇总!$A$1:$G$1,0))))</f>
        <v>0</v>
      </c>
      <c r="H30" s="188">
        <f>IF(ISERROR(INDEX(报表汇总!$A$1:$G$500,MATCH($C30,报表汇总!$A$1:$A$500,0),MATCH(H$2,报表汇总!$A$1:$G$1,0))),0,IF(OR(INDEX(报表汇总!$A$1:$G$500,MATCH($C30,报表汇总!$A$1:$A$500,0),MATCH(H$2,报表汇总!$A$1:$G$1,0))="--",INDEX(报表汇总!$A$1:$G$500,MATCH($C30,报表汇总!$A$1:$A$500,0),MATCH(H$2,报表汇总!$A$1:$G$1,0))=FALSE),0,INDEX(报表汇总!$A$1:$G$500,MATCH($C30,报表汇总!$A$1:$A$500,0),MATCH(H$2,报表汇总!$A$1:$G$1,0))))</f>
        <v>0</v>
      </c>
      <c r="I30" s="188">
        <f>IF(ISERROR(INDEX(报表汇总!$A$1:$G$500,MATCH($C30,报表汇总!$A$1:$A$500,0),MATCH(I$2,报表汇总!$A$1:$G$1,0))),0,IF(OR(INDEX(报表汇总!$A$1:$G$500,MATCH($C30,报表汇总!$A$1:$A$500,0),MATCH(I$2,报表汇总!$A$1:$G$1,0))="--",INDEX(报表汇总!$A$1:$G$500,MATCH($C30,报表汇总!$A$1:$A$500,0),MATCH(I$2,报表汇总!$A$1:$G$1,0))=FALSE),0,INDEX(报表汇总!$A$1:$G$500,MATCH($C30,报表汇总!$A$1:$A$500,0),MATCH(I$2,报表汇总!$A$1:$G$1,0))))</f>
        <v>0</v>
      </c>
      <c r="J30" s="188">
        <f>IF(ISERROR(INDEX(报表汇总!$A$1:$G$500,MATCH($C30,报表汇总!$A$1:$A$500,0),MATCH(J$2,报表汇总!$A$1:$G$1,0))),0,IF(OR(INDEX(报表汇总!$A$1:$G$500,MATCH($C30,报表汇总!$A$1:$A$500,0),MATCH(J$2,报表汇总!$A$1:$G$1,0))="--",INDEX(报表汇总!$A$1:$G$500,MATCH($C30,报表汇总!$A$1:$A$500,0),MATCH(J$2,报表汇总!$A$1:$G$1,0))=FALSE),0,INDEX(报表汇总!$A$1:$G$500,MATCH($C30,报表汇总!$A$1:$A$500,0),MATCH(J$2,报表汇总!$A$1:$G$1,0))))</f>
        <v>0</v>
      </c>
      <c r="K30" s="231"/>
      <c r="L30" s="220"/>
      <c r="M30" s="220"/>
    </row>
    <row r="31" s="172" customFormat="1" ht="30" customHeight="1" spans="1:13">
      <c r="A31" s="189"/>
      <c r="B31" s="189"/>
      <c r="C31" s="199" t="s">
        <v>73</v>
      </c>
      <c r="D31" s="203"/>
      <c r="E31" s="188">
        <f>IF(ISERROR(INDEX(报表汇总!$A$1:$G$500,MATCH($C31,报表汇总!$A$1:$A$500,0),MATCH(E$2,报表汇总!$A$1:$G$1,0))),0,IF(OR(INDEX(报表汇总!$A$1:$G$500,MATCH($C31,报表汇总!$A$1:$A$500,0),MATCH(E$2,报表汇总!$A$1:$G$1,0))="--",INDEX(报表汇总!$A$1:$G$500,MATCH($C31,报表汇总!$A$1:$A$500,0),MATCH(E$2,报表汇总!$A$1:$G$1,0))=FALSE),0,INDEX(报表汇总!$A$1:$G$500,MATCH($C31,报表汇总!$A$1:$A$500,0),MATCH(E$2,报表汇总!$A$1:$G$1,0))))</f>
        <v>0</v>
      </c>
      <c r="F31" s="188">
        <f>IF(ISERROR(INDEX(报表汇总!$A$1:$G$500,MATCH($C31,报表汇总!$A$1:$A$500,0),MATCH(F$2,报表汇总!$A$1:$G$1,0))),0,IF(OR(INDEX(报表汇总!$A$1:$G$500,MATCH($C31,报表汇总!$A$1:$A$500,0),MATCH(F$2,报表汇总!$A$1:$G$1,0))="--",INDEX(报表汇总!$A$1:$G$500,MATCH($C31,报表汇总!$A$1:$A$500,0),MATCH(F$2,报表汇总!$A$1:$G$1,0))=FALSE),0,INDEX(报表汇总!$A$1:$G$500,MATCH($C31,报表汇总!$A$1:$A$500,0),MATCH(F$2,报表汇总!$A$1:$G$1,0))))</f>
        <v>0</v>
      </c>
      <c r="G31" s="188">
        <f>IF(ISERROR(INDEX(报表汇总!$A$1:$G$500,MATCH($C31,报表汇总!$A$1:$A$500,0),MATCH(G$2,报表汇总!$A$1:$G$1,0))),0,IF(OR(INDEX(报表汇总!$A$1:$G$500,MATCH($C31,报表汇总!$A$1:$A$500,0),MATCH(G$2,报表汇总!$A$1:$G$1,0))="--",INDEX(报表汇总!$A$1:$G$500,MATCH($C31,报表汇总!$A$1:$A$500,0),MATCH(G$2,报表汇总!$A$1:$G$1,0))=FALSE),0,INDEX(报表汇总!$A$1:$G$500,MATCH($C31,报表汇总!$A$1:$A$500,0),MATCH(G$2,报表汇总!$A$1:$G$1,0))))</f>
        <v>0</v>
      </c>
      <c r="H31" s="188">
        <f>IF(ISERROR(INDEX(报表汇总!$A$1:$G$500,MATCH($C31,报表汇总!$A$1:$A$500,0),MATCH(H$2,报表汇总!$A$1:$G$1,0))),0,IF(OR(INDEX(报表汇总!$A$1:$G$500,MATCH($C31,报表汇总!$A$1:$A$500,0),MATCH(H$2,报表汇总!$A$1:$G$1,0))="--",INDEX(报表汇总!$A$1:$G$500,MATCH($C31,报表汇总!$A$1:$A$500,0),MATCH(H$2,报表汇总!$A$1:$G$1,0))=FALSE),0,INDEX(报表汇总!$A$1:$G$500,MATCH($C31,报表汇总!$A$1:$A$500,0),MATCH(H$2,报表汇总!$A$1:$G$1,0))))</f>
        <v>0</v>
      </c>
      <c r="I31" s="188">
        <f>IF(ISERROR(INDEX(报表汇总!$A$1:$G$500,MATCH($C31,报表汇总!$A$1:$A$500,0),MATCH(I$2,报表汇总!$A$1:$G$1,0))),0,IF(OR(INDEX(报表汇总!$A$1:$G$500,MATCH($C31,报表汇总!$A$1:$A$500,0),MATCH(I$2,报表汇总!$A$1:$G$1,0))="--",INDEX(报表汇总!$A$1:$G$500,MATCH($C31,报表汇总!$A$1:$A$500,0),MATCH(I$2,报表汇总!$A$1:$G$1,0))=FALSE),0,INDEX(报表汇总!$A$1:$G$500,MATCH($C31,报表汇总!$A$1:$A$500,0),MATCH(I$2,报表汇总!$A$1:$G$1,0))))</f>
        <v>0</v>
      </c>
      <c r="J31" s="188">
        <f>IF(ISERROR(INDEX(报表汇总!$A$1:$G$500,MATCH($C31,报表汇总!$A$1:$A$500,0),MATCH(J$2,报表汇总!$A$1:$G$1,0))),0,IF(OR(INDEX(报表汇总!$A$1:$G$500,MATCH($C31,报表汇总!$A$1:$A$500,0),MATCH(J$2,报表汇总!$A$1:$G$1,0))="--",INDEX(报表汇总!$A$1:$G$500,MATCH($C31,报表汇总!$A$1:$A$500,0),MATCH(J$2,报表汇总!$A$1:$G$1,0))=FALSE),0,INDEX(报表汇总!$A$1:$G$500,MATCH($C31,报表汇总!$A$1:$A$500,0),MATCH(J$2,报表汇总!$A$1:$G$1,0))))</f>
        <v>0</v>
      </c>
      <c r="K31" s="231"/>
      <c r="L31" s="220"/>
      <c r="M31" s="220"/>
    </row>
    <row r="32" s="172" customFormat="1" ht="33" spans="1:13">
      <c r="A32" s="189"/>
      <c r="B32" s="189"/>
      <c r="C32" s="191" t="s">
        <v>74</v>
      </c>
      <c r="D32" s="202"/>
      <c r="E32" s="198">
        <f>SUM(E27:E31)</f>
        <v>0</v>
      </c>
      <c r="F32" s="198">
        <f>SUM(F27:F31)</f>
        <v>0</v>
      </c>
      <c r="G32" s="198">
        <f>SUM(G27:G31)</f>
        <v>0</v>
      </c>
      <c r="H32" s="198">
        <f>SUM(H27:H31)</f>
        <v>0</v>
      </c>
      <c r="I32" s="198">
        <f t="shared" ref="I32" si="7">SUM(I27:I31)</f>
        <v>0</v>
      </c>
      <c r="J32" s="198">
        <f t="shared" ref="J32" si="8">SUM(J27:J31)</f>
        <v>0</v>
      </c>
      <c r="K32" s="235" t="s">
        <v>75</v>
      </c>
      <c r="L32" s="220"/>
      <c r="M32" s="220"/>
    </row>
    <row r="33" s="172" customFormat="1" ht="30" customHeight="1" spans="1:13">
      <c r="A33" s="189"/>
      <c r="B33" s="189"/>
      <c r="C33" s="191" t="s">
        <v>76</v>
      </c>
      <c r="D33" s="202"/>
      <c r="E33" s="198">
        <f>E26-E32</f>
        <v>0</v>
      </c>
      <c r="F33" s="198">
        <f>F26-F32</f>
        <v>0</v>
      </c>
      <c r="G33" s="198">
        <f>G26-G32</f>
        <v>0</v>
      </c>
      <c r="H33" s="198">
        <f>H26-H32</f>
        <v>0</v>
      </c>
      <c r="I33" s="198">
        <f t="shared" ref="I33" si="9">I26-I32</f>
        <v>0</v>
      </c>
      <c r="J33" s="198">
        <f t="shared" ref="J33" si="10">J26-J32</f>
        <v>0</v>
      </c>
      <c r="K33" s="235" t="s">
        <v>77</v>
      </c>
      <c r="L33" s="220"/>
      <c r="M33" s="220"/>
    </row>
    <row r="34" ht="30" customHeight="1" spans="1:13">
      <c r="A34" s="204" t="s">
        <v>78</v>
      </c>
      <c r="B34" s="205" t="s">
        <v>79</v>
      </c>
      <c r="C34" s="201" t="s">
        <v>72</v>
      </c>
      <c r="D34" s="206"/>
      <c r="E34" s="188">
        <f>IF(ISERROR(INDEX(报表汇总!$A$1:$G$500,MATCH($C34,报表汇总!$A$1:$A$500,0),MATCH(E$2,报表汇总!$A$1:$G$1,0))),0,IF(OR(INDEX(报表汇总!$A$1:$G$500,MATCH($C34,报表汇总!$A$1:$A$500,0),MATCH(E$2,报表汇总!$A$1:$G$1,0))="--",INDEX(报表汇总!$A$1:$G$500,MATCH($C34,报表汇总!$A$1:$A$500,0),MATCH(E$2,报表汇总!$A$1:$G$1,0))=FALSE),0,INDEX(报表汇总!$A$1:$G$500,MATCH($C34,报表汇总!$A$1:$A$500,0),MATCH(E$2,报表汇总!$A$1:$G$1,0))))</f>
        <v>0</v>
      </c>
      <c r="F34" s="188">
        <f>IF(ISERROR(INDEX(报表汇总!$A$1:$G$500,MATCH($C34,报表汇总!$A$1:$A$500,0),MATCH(F$2,报表汇总!$A$1:$G$1,0))),0,IF(OR(INDEX(报表汇总!$A$1:$G$500,MATCH($C34,报表汇总!$A$1:$A$500,0),MATCH(F$2,报表汇总!$A$1:$G$1,0))="--",INDEX(报表汇总!$A$1:$G$500,MATCH($C34,报表汇总!$A$1:$A$500,0),MATCH(F$2,报表汇总!$A$1:$G$1,0))=FALSE),0,INDEX(报表汇总!$A$1:$G$500,MATCH($C34,报表汇总!$A$1:$A$500,0),MATCH(F$2,报表汇总!$A$1:$G$1,0))))</f>
        <v>0</v>
      </c>
      <c r="G34" s="188">
        <f>IF(ISERROR(INDEX(报表汇总!$A$1:$G$500,MATCH($C34,报表汇总!$A$1:$A$500,0),MATCH(G$2,报表汇总!$A$1:$G$1,0))),0,IF(OR(INDEX(报表汇总!$A$1:$G$500,MATCH($C34,报表汇总!$A$1:$A$500,0),MATCH(G$2,报表汇总!$A$1:$G$1,0))="--",INDEX(报表汇总!$A$1:$G$500,MATCH($C34,报表汇总!$A$1:$A$500,0),MATCH(G$2,报表汇总!$A$1:$G$1,0))=FALSE),0,INDEX(报表汇总!$A$1:$G$500,MATCH($C34,报表汇总!$A$1:$A$500,0),MATCH(G$2,报表汇总!$A$1:$G$1,0))))</f>
        <v>0</v>
      </c>
      <c r="H34" s="188">
        <f>IF(ISERROR(INDEX(报表汇总!$A$1:$G$500,MATCH($C34,报表汇总!$A$1:$A$500,0),MATCH(H$2,报表汇总!$A$1:$G$1,0))),0,IF(OR(INDEX(报表汇总!$A$1:$G$500,MATCH($C34,报表汇总!$A$1:$A$500,0),MATCH(H$2,报表汇总!$A$1:$G$1,0))="--",INDEX(报表汇总!$A$1:$G$500,MATCH($C34,报表汇总!$A$1:$A$500,0),MATCH(H$2,报表汇总!$A$1:$G$1,0))=FALSE),0,INDEX(报表汇总!$A$1:$G$500,MATCH($C34,报表汇总!$A$1:$A$500,0),MATCH(H$2,报表汇总!$A$1:$G$1,0))))</f>
        <v>0</v>
      </c>
      <c r="I34" s="188">
        <f>IF(ISERROR(INDEX(报表汇总!$A$1:$G$500,MATCH($C34,报表汇总!$A$1:$A$500,0),MATCH(I$2,报表汇总!$A$1:$G$1,0))),0,IF(OR(INDEX(报表汇总!$A$1:$G$500,MATCH($C34,报表汇总!$A$1:$A$500,0),MATCH(I$2,报表汇总!$A$1:$G$1,0))="--",INDEX(报表汇总!$A$1:$G$500,MATCH($C34,报表汇总!$A$1:$A$500,0),MATCH(I$2,报表汇总!$A$1:$G$1,0))=FALSE),0,INDEX(报表汇总!$A$1:$G$500,MATCH($C34,报表汇总!$A$1:$A$500,0),MATCH(I$2,报表汇总!$A$1:$G$1,0))))</f>
        <v>0</v>
      </c>
      <c r="J34" s="188">
        <f>IF(ISERROR(INDEX(报表汇总!$A$1:$G$500,MATCH($C34,报表汇总!$A$1:$A$500,0),MATCH(J$2,报表汇总!$A$1:$G$1,0))),0,IF(OR(INDEX(报表汇总!$A$1:$G$500,MATCH($C34,报表汇总!$A$1:$A$500,0),MATCH(J$2,报表汇总!$A$1:$G$1,0))="--",INDEX(报表汇总!$A$1:$G$500,MATCH($C34,报表汇总!$A$1:$A$500,0),MATCH(J$2,报表汇总!$A$1:$G$1,0))=FALSE),0,INDEX(报表汇总!$A$1:$G$500,MATCH($C34,报表汇总!$A$1:$A$500,0),MATCH(J$2,报表汇总!$A$1:$G$1,0))))</f>
        <v>0</v>
      </c>
      <c r="K34" s="229"/>
      <c r="L34" s="219"/>
      <c r="M34" s="219"/>
    </row>
    <row r="35" ht="30" customHeight="1" spans="1:13">
      <c r="A35" s="207"/>
      <c r="B35" s="208"/>
      <c r="C35" s="199" t="s">
        <v>69</v>
      </c>
      <c r="D35" s="209"/>
      <c r="E35" s="188">
        <f>IF(ISERROR(INDEX(报表汇总!$A$1:$G$500,MATCH($C35,报表汇总!$A$1:$A$500,0),MATCH(E$2,报表汇总!$A$1:$G$1,0))),0,IF(OR(INDEX(报表汇总!$A$1:$G$500,MATCH($C35,报表汇总!$A$1:$A$500,0),MATCH(E$2,报表汇总!$A$1:$G$1,0))="--",INDEX(报表汇总!$A$1:$G$500,MATCH($C35,报表汇总!$A$1:$A$500,0),MATCH(E$2,报表汇总!$A$1:$G$1,0))=FALSE),0,INDEX(报表汇总!$A$1:$G$500,MATCH($C35,报表汇总!$A$1:$A$500,0),MATCH(E$2,报表汇总!$A$1:$G$1,0))))</f>
        <v>0</v>
      </c>
      <c r="F35" s="188">
        <f>IF(ISERROR(INDEX(报表汇总!$A$1:$G$500,MATCH($C35,报表汇总!$A$1:$A$500,0),MATCH(F$2,报表汇总!$A$1:$G$1,0))),0,IF(OR(INDEX(报表汇总!$A$1:$G$500,MATCH($C35,报表汇总!$A$1:$A$500,0),MATCH(F$2,报表汇总!$A$1:$G$1,0))="--",INDEX(报表汇总!$A$1:$G$500,MATCH($C35,报表汇总!$A$1:$A$500,0),MATCH(F$2,报表汇总!$A$1:$G$1,0))=FALSE),0,INDEX(报表汇总!$A$1:$G$500,MATCH($C35,报表汇总!$A$1:$A$500,0),MATCH(F$2,报表汇总!$A$1:$G$1,0))))</f>
        <v>0</v>
      </c>
      <c r="G35" s="188">
        <f>IF(ISERROR(INDEX(报表汇总!$A$1:$G$500,MATCH($C35,报表汇总!$A$1:$A$500,0),MATCH(G$2,报表汇总!$A$1:$G$1,0))),0,IF(OR(INDEX(报表汇总!$A$1:$G$500,MATCH($C35,报表汇总!$A$1:$A$500,0),MATCH(G$2,报表汇总!$A$1:$G$1,0))="--",INDEX(报表汇总!$A$1:$G$500,MATCH($C35,报表汇总!$A$1:$A$500,0),MATCH(G$2,报表汇总!$A$1:$G$1,0))=FALSE),0,INDEX(报表汇总!$A$1:$G$500,MATCH($C35,报表汇总!$A$1:$A$500,0),MATCH(G$2,报表汇总!$A$1:$G$1,0))))</f>
        <v>0</v>
      </c>
      <c r="H35" s="188">
        <f>IF(ISERROR(INDEX(报表汇总!$A$1:$G$500,MATCH($C35,报表汇总!$A$1:$A$500,0),MATCH(H$2,报表汇总!$A$1:$G$1,0))),0,IF(OR(INDEX(报表汇总!$A$1:$G$500,MATCH($C35,报表汇总!$A$1:$A$500,0),MATCH(H$2,报表汇总!$A$1:$G$1,0))="--",INDEX(报表汇总!$A$1:$G$500,MATCH($C35,报表汇总!$A$1:$A$500,0),MATCH(H$2,报表汇总!$A$1:$G$1,0))=FALSE),0,INDEX(报表汇总!$A$1:$G$500,MATCH($C35,报表汇总!$A$1:$A$500,0),MATCH(H$2,报表汇总!$A$1:$G$1,0))))</f>
        <v>0</v>
      </c>
      <c r="I35" s="188">
        <f>IF(ISERROR(INDEX(报表汇总!$A$1:$G$500,MATCH($C35,报表汇总!$A$1:$A$500,0),MATCH(I$2,报表汇总!$A$1:$G$1,0))),0,IF(OR(INDEX(报表汇总!$A$1:$G$500,MATCH($C35,报表汇总!$A$1:$A$500,0),MATCH(I$2,报表汇总!$A$1:$G$1,0))="--",INDEX(报表汇总!$A$1:$G$500,MATCH($C35,报表汇总!$A$1:$A$500,0),MATCH(I$2,报表汇总!$A$1:$G$1,0))=FALSE),0,INDEX(报表汇总!$A$1:$G$500,MATCH($C35,报表汇总!$A$1:$A$500,0),MATCH(I$2,报表汇总!$A$1:$G$1,0))))</f>
        <v>0</v>
      </c>
      <c r="J35" s="188">
        <f>IF(ISERROR(INDEX(报表汇总!$A$1:$G$500,MATCH($C35,报表汇总!$A$1:$A$500,0),MATCH(J$2,报表汇总!$A$1:$G$1,0))),0,IF(OR(INDEX(报表汇总!$A$1:$G$500,MATCH($C35,报表汇总!$A$1:$A$500,0),MATCH(J$2,报表汇总!$A$1:$G$1,0))="--",INDEX(报表汇总!$A$1:$G$500,MATCH($C35,报表汇总!$A$1:$A$500,0),MATCH(J$2,报表汇总!$A$1:$G$1,0))=FALSE),0,INDEX(报表汇总!$A$1:$G$500,MATCH($C35,报表汇总!$A$1:$A$500,0),MATCH(J$2,报表汇总!$A$1:$G$1,0))))</f>
        <v>0</v>
      </c>
      <c r="K35" s="238"/>
      <c r="L35" s="219"/>
      <c r="M35" s="219"/>
    </row>
    <row r="36" ht="30" customHeight="1" spans="1:13">
      <c r="A36" s="207"/>
      <c r="B36" s="208"/>
      <c r="C36" s="199" t="s">
        <v>80</v>
      </c>
      <c r="D36" s="209"/>
      <c r="E36" s="188">
        <f>E34+E35</f>
        <v>0</v>
      </c>
      <c r="F36" s="188">
        <f>F34+F35</f>
        <v>0</v>
      </c>
      <c r="G36" s="188">
        <f>G34+G35</f>
        <v>0</v>
      </c>
      <c r="H36" s="188">
        <f>H34+H35</f>
        <v>0</v>
      </c>
      <c r="I36" s="188">
        <f t="shared" ref="I36" si="11">I34+I35</f>
        <v>0</v>
      </c>
      <c r="J36" s="188">
        <f t="shared" ref="J36" si="12">J34+J35</f>
        <v>0</v>
      </c>
      <c r="K36" s="238"/>
      <c r="L36" s="219"/>
      <c r="M36" s="219"/>
    </row>
    <row r="37" ht="30" customHeight="1" spans="1:13">
      <c r="A37" s="207"/>
      <c r="B37" s="208"/>
      <c r="C37" s="187" t="s">
        <v>33</v>
      </c>
      <c r="D37" s="209"/>
      <c r="E37" s="188">
        <f>IF(ISERROR(INDEX(报表汇总!$A$1:$G$500,MATCH($C37,报表汇总!$A$1:$A$500,0),MATCH(E$2,报表汇总!$A$1:$G$1,0))),0,IF(OR(INDEX(报表汇总!$A$1:$G$500,MATCH($C37,报表汇总!$A$1:$A$500,0),MATCH(E$2,报表汇总!$A$1:$G$1,0))="--",INDEX(报表汇总!$A$1:$G$500,MATCH($C37,报表汇总!$A$1:$A$500,0),MATCH(E$2,报表汇总!$A$1:$G$1,0))=FALSE),0,INDEX(报表汇总!$A$1:$G$500,MATCH($C37,报表汇总!$A$1:$A$500,0),MATCH(E$2,报表汇总!$A$1:$G$1,0))))</f>
        <v>0</v>
      </c>
      <c r="F37" s="188">
        <f>IF(ISERROR(INDEX(报表汇总!$A$1:$G$500,MATCH($C37,报表汇总!$A$1:$A$500,0),MATCH(F$2,报表汇总!$A$1:$G$1,0))),0,IF(OR(INDEX(报表汇总!$A$1:$G$500,MATCH($C37,报表汇总!$A$1:$A$500,0),MATCH(F$2,报表汇总!$A$1:$G$1,0))="--",INDEX(报表汇总!$A$1:$G$500,MATCH($C37,报表汇总!$A$1:$A$500,0),MATCH(F$2,报表汇总!$A$1:$G$1,0))=FALSE),0,INDEX(报表汇总!$A$1:$G$500,MATCH($C37,报表汇总!$A$1:$A$500,0),MATCH(F$2,报表汇总!$A$1:$G$1,0))))</f>
        <v>0</v>
      </c>
      <c r="G37" s="188">
        <f>IF(ISERROR(INDEX(报表汇总!$A$1:$G$500,MATCH($C37,报表汇总!$A$1:$A$500,0),MATCH(G$2,报表汇总!$A$1:$G$1,0))),0,IF(OR(INDEX(报表汇总!$A$1:$G$500,MATCH($C37,报表汇总!$A$1:$A$500,0),MATCH(G$2,报表汇总!$A$1:$G$1,0))="--",INDEX(报表汇总!$A$1:$G$500,MATCH($C37,报表汇总!$A$1:$A$500,0),MATCH(G$2,报表汇总!$A$1:$G$1,0))=FALSE),0,INDEX(报表汇总!$A$1:$G$500,MATCH($C37,报表汇总!$A$1:$A$500,0),MATCH(G$2,报表汇总!$A$1:$G$1,0))))</f>
        <v>0</v>
      </c>
      <c r="H37" s="188">
        <f>IF(ISERROR(INDEX(报表汇总!$A$1:$G$500,MATCH($C37,报表汇总!$A$1:$A$500,0),MATCH(H$2,报表汇总!$A$1:$G$1,0))),0,IF(OR(INDEX(报表汇总!$A$1:$G$500,MATCH($C37,报表汇总!$A$1:$A$500,0),MATCH(H$2,报表汇总!$A$1:$G$1,0))="--",INDEX(报表汇总!$A$1:$G$500,MATCH($C37,报表汇总!$A$1:$A$500,0),MATCH(H$2,报表汇总!$A$1:$G$1,0))=FALSE),0,INDEX(报表汇总!$A$1:$G$500,MATCH($C37,报表汇总!$A$1:$A$500,0),MATCH(H$2,报表汇总!$A$1:$G$1,0))))</f>
        <v>0</v>
      </c>
      <c r="I37" s="188">
        <f>IF(ISERROR(INDEX(报表汇总!$A$1:$G$500,MATCH($C37,报表汇总!$A$1:$A$500,0),MATCH(I$2,报表汇总!$A$1:$G$1,0))),0,IF(OR(INDEX(报表汇总!$A$1:$G$500,MATCH($C37,报表汇总!$A$1:$A$500,0),MATCH(I$2,报表汇总!$A$1:$G$1,0))="--",INDEX(报表汇总!$A$1:$G$500,MATCH($C37,报表汇总!$A$1:$A$500,0),MATCH(I$2,报表汇总!$A$1:$G$1,0))=FALSE),0,INDEX(报表汇总!$A$1:$G$500,MATCH($C37,报表汇总!$A$1:$A$500,0),MATCH(I$2,报表汇总!$A$1:$G$1,0))))</f>
        <v>0</v>
      </c>
      <c r="J37" s="188">
        <f>IF(ISERROR(INDEX(报表汇总!$A$1:$G$500,MATCH($C37,报表汇总!$A$1:$A$500,0),MATCH(J$2,报表汇总!$A$1:$G$1,0))),0,IF(OR(INDEX(报表汇总!$A$1:$G$500,MATCH($C37,报表汇总!$A$1:$A$500,0),MATCH(J$2,报表汇总!$A$1:$G$1,0))="--",INDEX(报表汇总!$A$1:$G$500,MATCH($C37,报表汇总!$A$1:$A$500,0),MATCH(J$2,报表汇总!$A$1:$G$1,0))=FALSE),0,INDEX(报表汇总!$A$1:$G$500,MATCH($C37,报表汇总!$A$1:$A$500,0),MATCH(J$2,报表汇总!$A$1:$G$1,0))))</f>
        <v>0</v>
      </c>
      <c r="K37" s="238"/>
      <c r="L37" s="219"/>
      <c r="M37" s="219"/>
    </row>
    <row r="38" ht="57" spans="1:13">
      <c r="A38" s="210"/>
      <c r="B38" s="211"/>
      <c r="C38" s="191" t="s">
        <v>81</v>
      </c>
      <c r="D38" s="192"/>
      <c r="E38" s="193" t="e">
        <f>E36/E37</f>
        <v>#DIV/0!</v>
      </c>
      <c r="F38" s="193" t="e">
        <f t="shared" ref="F38:I38" si="13">F36/F37</f>
        <v>#DIV/0!</v>
      </c>
      <c r="G38" s="193" t="e">
        <f t="shared" si="13"/>
        <v>#DIV/0!</v>
      </c>
      <c r="H38" s="193" t="e">
        <f t="shared" si="13"/>
        <v>#DIV/0!</v>
      </c>
      <c r="I38" s="193" t="e">
        <f t="shared" si="13"/>
        <v>#DIV/0!</v>
      </c>
      <c r="J38" s="193" t="e">
        <f t="shared" ref="J38" si="14">J36/J37</f>
        <v>#DIV/0!</v>
      </c>
      <c r="K38" s="239" t="s">
        <v>82</v>
      </c>
      <c r="L38" s="219"/>
      <c r="M38" s="219"/>
    </row>
    <row r="39" ht="30" customHeight="1" spans="1:13">
      <c r="A39" s="204" t="s">
        <v>83</v>
      </c>
      <c r="B39" s="205" t="s">
        <v>84</v>
      </c>
      <c r="C39" s="201" t="s">
        <v>85</v>
      </c>
      <c r="D39" s="206"/>
      <c r="E39" s="212">
        <f>IF(ISERROR(INDEX(报表汇总!$A$1:$G$500,MATCH($C39,报表汇总!$A$1:$A$500,0),MATCH(E$2,报表汇总!$A$1:$G$1,0))),0,IF(OR(INDEX(报表汇总!$A$1:$G$500,MATCH($C39,报表汇总!$A$1:$A$500,0),MATCH(E$2,报表汇总!$A$1:$G$1,0))="--",INDEX(报表汇总!$A$1:$G$500,MATCH($C39,报表汇总!$A$1:$A$500,0),MATCH(E$2,报表汇总!$A$1:$G$1,0))=FALSE),0,INDEX(报表汇总!$A$1:$G$500,MATCH($C39,报表汇总!$A$1:$A$500,0),MATCH(E$2,报表汇总!$A$1:$G$1,0))))</f>
        <v>0</v>
      </c>
      <c r="F39" s="212">
        <f>IF(ISERROR(INDEX(报表汇总!$A$1:$G$500,MATCH($C39,报表汇总!$A$1:$A$500,0),MATCH(F$2,报表汇总!$A$1:$G$1,0))),0,IF(OR(INDEX(报表汇总!$A$1:$G$500,MATCH($C39,报表汇总!$A$1:$A$500,0),MATCH(F$2,报表汇总!$A$1:$G$1,0))="--",INDEX(报表汇总!$A$1:$G$500,MATCH($C39,报表汇总!$A$1:$A$500,0),MATCH(F$2,报表汇总!$A$1:$G$1,0))=FALSE),0,INDEX(报表汇总!$A$1:$G$500,MATCH($C39,报表汇总!$A$1:$A$500,0),MATCH(F$2,报表汇总!$A$1:$G$1,0))))</f>
        <v>0</v>
      </c>
      <c r="G39" s="212">
        <f>IF(ISERROR(INDEX(报表汇总!$A$1:$G$500,MATCH($C39,报表汇总!$A$1:$A$500,0),MATCH(G$2,报表汇总!$A$1:$G$1,0))),0,IF(OR(INDEX(报表汇总!$A$1:$G$500,MATCH($C39,报表汇总!$A$1:$A$500,0),MATCH(G$2,报表汇总!$A$1:$G$1,0))="--",INDEX(报表汇总!$A$1:$G$500,MATCH($C39,报表汇总!$A$1:$A$500,0),MATCH(G$2,报表汇总!$A$1:$G$1,0))=FALSE),0,INDEX(报表汇总!$A$1:$G$500,MATCH($C39,报表汇总!$A$1:$A$500,0),MATCH(G$2,报表汇总!$A$1:$G$1,0))))</f>
        <v>0</v>
      </c>
      <c r="H39" s="212">
        <f>IF(ISERROR(INDEX(报表汇总!$A$1:$G$500,MATCH($C39,报表汇总!$A$1:$A$500,0),MATCH(H$2,报表汇总!$A$1:$G$1,0))),0,IF(OR(INDEX(报表汇总!$A$1:$G$500,MATCH($C39,报表汇总!$A$1:$A$500,0),MATCH(H$2,报表汇总!$A$1:$G$1,0))="--",INDEX(报表汇总!$A$1:$G$500,MATCH($C39,报表汇总!$A$1:$A$500,0),MATCH(H$2,报表汇总!$A$1:$G$1,0))=FALSE),0,INDEX(报表汇总!$A$1:$G$500,MATCH($C39,报表汇总!$A$1:$A$500,0),MATCH(H$2,报表汇总!$A$1:$G$1,0))))</f>
        <v>0</v>
      </c>
      <c r="I39" s="212">
        <f>IF(ISERROR(INDEX(报表汇总!$A$1:$G$500,MATCH($C39,报表汇总!$A$1:$A$500,0),MATCH(I$2,报表汇总!$A$1:$G$1,0))),0,IF(OR(INDEX(报表汇总!$A$1:$G$500,MATCH($C39,报表汇总!$A$1:$A$500,0),MATCH(I$2,报表汇总!$A$1:$G$1,0))="--",INDEX(报表汇总!$A$1:$G$500,MATCH($C39,报表汇总!$A$1:$A$500,0),MATCH(I$2,报表汇总!$A$1:$G$1,0))=FALSE),0,INDEX(报表汇总!$A$1:$G$500,MATCH($C39,报表汇总!$A$1:$A$500,0),MATCH(I$2,报表汇总!$A$1:$G$1,0))))</f>
        <v>0</v>
      </c>
      <c r="J39" s="212">
        <f>IF(ISERROR(INDEX(报表汇总!$A$1:$G$500,MATCH($C39,报表汇总!$A$1:$A$500,0),MATCH(J$2,报表汇总!$A$1:$G$1,0))),0,IF(OR(INDEX(报表汇总!$A$1:$G$500,MATCH($C39,报表汇总!$A$1:$A$500,0),MATCH(J$2,报表汇总!$A$1:$G$1,0))="--",INDEX(报表汇总!$A$1:$G$500,MATCH($C39,报表汇总!$A$1:$A$500,0),MATCH(J$2,报表汇总!$A$1:$G$1,0))=FALSE),0,INDEX(报表汇总!$A$1:$G$500,MATCH($C39,报表汇总!$A$1:$A$500,0),MATCH(J$2,报表汇总!$A$1:$G$1,0))))</f>
        <v>0</v>
      </c>
      <c r="K39" s="229"/>
      <c r="L39" s="219"/>
      <c r="M39" s="219"/>
    </row>
    <row r="40" ht="30" customHeight="1" spans="1:13">
      <c r="A40" s="207"/>
      <c r="B40" s="208"/>
      <c r="C40" s="199" t="s">
        <v>86</v>
      </c>
      <c r="D40" s="209"/>
      <c r="E40" s="212">
        <f>IF(ISERROR(INDEX(报表汇总!$A$1:$G$500,MATCH($C40,报表汇总!$A$1:$A$500,0),MATCH(E$2,报表汇总!$A$1:$G$1,0))),0,IF(OR(INDEX(报表汇总!$A$1:$G$500,MATCH($C40,报表汇总!$A$1:$A$500,0),MATCH(E$2,报表汇总!$A$1:$G$1,0))="--",INDEX(报表汇总!$A$1:$G$500,MATCH($C40,报表汇总!$A$1:$A$500,0),MATCH(E$2,报表汇总!$A$1:$G$1,0))=FALSE),0,INDEX(报表汇总!$A$1:$G$500,MATCH($C40,报表汇总!$A$1:$A$500,0),MATCH(E$2,报表汇总!$A$1:$G$1,0))))</f>
        <v>0</v>
      </c>
      <c r="F40" s="212">
        <f>IF(ISERROR(INDEX(报表汇总!$A$1:$G$500,MATCH($C40,报表汇总!$A$1:$A$500,0),MATCH(F$2,报表汇总!$A$1:$G$1,0))),0,IF(OR(INDEX(报表汇总!$A$1:$G$500,MATCH($C40,报表汇总!$A$1:$A$500,0),MATCH(F$2,报表汇总!$A$1:$G$1,0))="--",INDEX(报表汇总!$A$1:$G$500,MATCH($C40,报表汇总!$A$1:$A$500,0),MATCH(F$2,报表汇总!$A$1:$G$1,0))=FALSE),0,INDEX(报表汇总!$A$1:$G$500,MATCH($C40,报表汇总!$A$1:$A$500,0),MATCH(F$2,报表汇总!$A$1:$G$1,0))))</f>
        <v>0</v>
      </c>
      <c r="G40" s="212">
        <f>IF(ISERROR(INDEX(报表汇总!$A$1:$G$500,MATCH($C40,报表汇总!$A$1:$A$500,0),MATCH(G$2,报表汇总!$A$1:$G$1,0))),0,IF(OR(INDEX(报表汇总!$A$1:$G$500,MATCH($C40,报表汇总!$A$1:$A$500,0),MATCH(G$2,报表汇总!$A$1:$G$1,0))="--",INDEX(报表汇总!$A$1:$G$500,MATCH($C40,报表汇总!$A$1:$A$500,0),MATCH(G$2,报表汇总!$A$1:$G$1,0))=FALSE),0,INDEX(报表汇总!$A$1:$G$500,MATCH($C40,报表汇总!$A$1:$A$500,0),MATCH(G$2,报表汇总!$A$1:$G$1,0))))</f>
        <v>0</v>
      </c>
      <c r="H40" s="212">
        <f>IF(ISERROR(INDEX(报表汇总!$A$1:$G$500,MATCH($C40,报表汇总!$A$1:$A$500,0),MATCH(H$2,报表汇总!$A$1:$G$1,0))),0,IF(OR(INDEX(报表汇总!$A$1:$G$500,MATCH($C40,报表汇总!$A$1:$A$500,0),MATCH(H$2,报表汇总!$A$1:$G$1,0))="--",INDEX(报表汇总!$A$1:$G$500,MATCH($C40,报表汇总!$A$1:$A$500,0),MATCH(H$2,报表汇总!$A$1:$G$1,0))=FALSE),0,INDEX(报表汇总!$A$1:$G$500,MATCH($C40,报表汇总!$A$1:$A$500,0),MATCH(H$2,报表汇总!$A$1:$G$1,0))))</f>
        <v>0</v>
      </c>
      <c r="I40" s="212">
        <f>IF(ISERROR(INDEX(报表汇总!$A$1:$G$500,MATCH($C40,报表汇总!$A$1:$A$500,0),MATCH(I$2,报表汇总!$A$1:$G$1,0))),0,IF(OR(INDEX(报表汇总!$A$1:$G$500,MATCH($C40,报表汇总!$A$1:$A$500,0),MATCH(I$2,报表汇总!$A$1:$G$1,0))="--",INDEX(报表汇总!$A$1:$G$500,MATCH($C40,报表汇总!$A$1:$A$500,0),MATCH(I$2,报表汇总!$A$1:$G$1,0))=FALSE),0,INDEX(报表汇总!$A$1:$G$500,MATCH($C40,报表汇总!$A$1:$A$500,0),MATCH(I$2,报表汇总!$A$1:$G$1,0))))</f>
        <v>0</v>
      </c>
      <c r="J40" s="212">
        <f>IF(ISERROR(INDEX(报表汇总!$A$1:$G$500,MATCH($C40,报表汇总!$A$1:$A$500,0),MATCH(J$2,报表汇总!$A$1:$G$1,0))),0,IF(OR(INDEX(报表汇总!$A$1:$G$500,MATCH($C40,报表汇总!$A$1:$A$500,0),MATCH(J$2,报表汇总!$A$1:$G$1,0))="--",INDEX(报表汇总!$A$1:$G$500,MATCH($C40,报表汇总!$A$1:$A$500,0),MATCH(J$2,报表汇总!$A$1:$G$1,0))=FALSE),0,INDEX(报表汇总!$A$1:$G$500,MATCH($C40,报表汇总!$A$1:$A$500,0),MATCH(J$2,报表汇总!$A$1:$G$1,0))))</f>
        <v>0</v>
      </c>
      <c r="K40" s="240" t="s">
        <v>87</v>
      </c>
      <c r="L40" s="219"/>
      <c r="M40" s="219"/>
    </row>
    <row r="41" ht="30" customHeight="1" spans="1:13">
      <c r="A41" s="207"/>
      <c r="B41" s="208"/>
      <c r="C41" s="199" t="s">
        <v>88</v>
      </c>
      <c r="D41" s="209"/>
      <c r="E41" s="212">
        <f>IF(ISERROR(INDEX(报表汇总!$A$1:$G$500,MATCH($C41,报表汇总!$A$1:$A$500,0),MATCH(E$2,报表汇总!$A$1:$G$1,0))),0,IF(OR(INDEX(报表汇总!$A$1:$G$500,MATCH($C41,报表汇总!$A$1:$A$500,0),MATCH(E$2,报表汇总!$A$1:$G$1,0))="--",INDEX(报表汇总!$A$1:$G$500,MATCH($C41,报表汇总!$A$1:$A$500,0),MATCH(E$2,报表汇总!$A$1:$G$1,0))=FALSE),0,INDEX(报表汇总!$A$1:$G$500,MATCH($C41,报表汇总!$A$1:$A$500,0),MATCH(E$2,报表汇总!$A$1:$G$1,0))))</f>
        <v>0</v>
      </c>
      <c r="F41" s="212">
        <f>IF(ISERROR(INDEX(报表汇总!$A$1:$G$500,MATCH($C41,报表汇总!$A$1:$A$500,0),MATCH(F$2,报表汇总!$A$1:$G$1,0))),0,IF(OR(INDEX(报表汇总!$A$1:$G$500,MATCH($C41,报表汇总!$A$1:$A$500,0),MATCH(F$2,报表汇总!$A$1:$G$1,0))="--",INDEX(报表汇总!$A$1:$G$500,MATCH($C41,报表汇总!$A$1:$A$500,0),MATCH(F$2,报表汇总!$A$1:$G$1,0))=FALSE),0,INDEX(报表汇总!$A$1:$G$500,MATCH($C41,报表汇总!$A$1:$A$500,0),MATCH(F$2,报表汇总!$A$1:$G$1,0))))</f>
        <v>0</v>
      </c>
      <c r="G41" s="212">
        <f>IF(ISERROR(INDEX(报表汇总!$A$1:$G$500,MATCH($C41,报表汇总!$A$1:$A$500,0),MATCH(G$2,报表汇总!$A$1:$G$1,0))),0,IF(OR(INDEX(报表汇总!$A$1:$G$500,MATCH($C41,报表汇总!$A$1:$A$500,0),MATCH(G$2,报表汇总!$A$1:$G$1,0))="--",INDEX(报表汇总!$A$1:$G$500,MATCH($C41,报表汇总!$A$1:$A$500,0),MATCH(G$2,报表汇总!$A$1:$G$1,0))=FALSE),0,INDEX(报表汇总!$A$1:$G$500,MATCH($C41,报表汇总!$A$1:$A$500,0),MATCH(G$2,报表汇总!$A$1:$G$1,0))))</f>
        <v>0</v>
      </c>
      <c r="H41" s="212">
        <f>IF(ISERROR(INDEX(报表汇总!$A$1:$G$500,MATCH($C41,报表汇总!$A$1:$A$500,0),MATCH(H$2,报表汇总!$A$1:$G$1,0))),0,IF(OR(INDEX(报表汇总!$A$1:$G$500,MATCH($C41,报表汇总!$A$1:$A$500,0),MATCH(H$2,报表汇总!$A$1:$G$1,0))="--",INDEX(报表汇总!$A$1:$G$500,MATCH($C41,报表汇总!$A$1:$A$500,0),MATCH(H$2,报表汇总!$A$1:$G$1,0))=FALSE),0,INDEX(报表汇总!$A$1:$G$500,MATCH($C41,报表汇总!$A$1:$A$500,0),MATCH(H$2,报表汇总!$A$1:$G$1,0))))</f>
        <v>0</v>
      </c>
      <c r="I41" s="212">
        <f>IF(ISERROR(INDEX(报表汇总!$A$1:$G$500,MATCH($C41,报表汇总!$A$1:$A$500,0),MATCH(I$2,报表汇总!$A$1:$G$1,0))),0,IF(OR(INDEX(报表汇总!$A$1:$G$500,MATCH($C41,报表汇总!$A$1:$A$500,0),MATCH(I$2,报表汇总!$A$1:$G$1,0))="--",INDEX(报表汇总!$A$1:$G$500,MATCH($C41,报表汇总!$A$1:$A$500,0),MATCH(I$2,报表汇总!$A$1:$G$1,0))=FALSE),0,INDEX(报表汇总!$A$1:$G$500,MATCH($C41,报表汇总!$A$1:$A$500,0),MATCH(I$2,报表汇总!$A$1:$G$1,0))))</f>
        <v>0</v>
      </c>
      <c r="J41" s="212">
        <f>IF(ISERROR(INDEX(报表汇总!$A$1:$G$500,MATCH($C41,报表汇总!$A$1:$A$500,0),MATCH(J$2,报表汇总!$A$1:$G$1,0))),0,IF(OR(INDEX(报表汇总!$A$1:$G$500,MATCH($C41,报表汇总!$A$1:$A$500,0),MATCH(J$2,报表汇总!$A$1:$G$1,0))="--",INDEX(报表汇总!$A$1:$G$500,MATCH($C41,报表汇总!$A$1:$A$500,0),MATCH(J$2,报表汇总!$A$1:$G$1,0))=FALSE),0,INDEX(报表汇总!$A$1:$G$500,MATCH($C41,报表汇总!$A$1:$A$500,0),MATCH(J$2,报表汇总!$A$1:$G$1,0))))</f>
        <v>0</v>
      </c>
      <c r="K41" s="241" t="s">
        <v>89</v>
      </c>
      <c r="L41" s="219"/>
      <c r="M41" s="219"/>
    </row>
    <row r="42" ht="30" customHeight="1" spans="1:13">
      <c r="A42" s="207"/>
      <c r="B42" s="208"/>
      <c r="C42" s="199" t="s">
        <v>90</v>
      </c>
      <c r="D42" s="209"/>
      <c r="E42" s="212">
        <f>SUM(E39:E40)</f>
        <v>0</v>
      </c>
      <c r="F42" s="212">
        <f t="shared" ref="F42:I42" si="15">SUM(F39:F40)</f>
        <v>0</v>
      </c>
      <c r="G42" s="212">
        <f t="shared" si="15"/>
        <v>0</v>
      </c>
      <c r="H42" s="212">
        <f t="shared" si="15"/>
        <v>0</v>
      </c>
      <c r="I42" s="212">
        <f t="shared" si="15"/>
        <v>0</v>
      </c>
      <c r="J42" s="212">
        <f t="shared" ref="J42" si="16">SUM(J39:J40)</f>
        <v>0</v>
      </c>
      <c r="K42" s="238"/>
      <c r="L42" s="219"/>
      <c r="M42" s="219"/>
    </row>
    <row r="43" ht="30" customHeight="1" spans="1:13">
      <c r="A43" s="207"/>
      <c r="B43" s="208"/>
      <c r="C43" s="187" t="s">
        <v>33</v>
      </c>
      <c r="D43" s="209"/>
      <c r="E43" s="212">
        <f>IF(ISERROR(INDEX(报表汇总!$A$1:$G$500,MATCH($C43,报表汇总!$A$1:$A$500,0),MATCH(E$2,报表汇总!$A$1:$G$1,0))),0,IF(OR(INDEX(报表汇总!$A$1:$G$500,MATCH($C43,报表汇总!$A$1:$A$500,0),MATCH(E$2,报表汇总!$A$1:$G$1,0))="--",INDEX(报表汇总!$A$1:$G$500,MATCH($C43,报表汇总!$A$1:$A$500,0),MATCH(E$2,报表汇总!$A$1:$G$1,0))=FALSE),0,INDEX(报表汇总!$A$1:$G$500,MATCH($C43,报表汇总!$A$1:$A$500,0),MATCH(E$2,报表汇总!$A$1:$G$1,0))))</f>
        <v>0</v>
      </c>
      <c r="F43" s="212">
        <f>IF(ISERROR(INDEX(报表汇总!$A$1:$G$500,MATCH($C43,报表汇总!$A$1:$A$500,0),MATCH(F$2,报表汇总!$A$1:$G$1,0))),0,IF(OR(INDEX(报表汇总!$A$1:$G$500,MATCH($C43,报表汇总!$A$1:$A$500,0),MATCH(F$2,报表汇总!$A$1:$G$1,0))="--",INDEX(报表汇总!$A$1:$G$500,MATCH($C43,报表汇总!$A$1:$A$500,0),MATCH(F$2,报表汇总!$A$1:$G$1,0))=FALSE),0,INDEX(报表汇总!$A$1:$G$500,MATCH($C43,报表汇总!$A$1:$A$500,0),MATCH(F$2,报表汇总!$A$1:$G$1,0))))</f>
        <v>0</v>
      </c>
      <c r="G43" s="212">
        <f>IF(ISERROR(INDEX(报表汇总!$A$1:$G$500,MATCH($C43,报表汇总!$A$1:$A$500,0),MATCH(G$2,报表汇总!$A$1:$G$1,0))),0,IF(OR(INDEX(报表汇总!$A$1:$G$500,MATCH($C43,报表汇总!$A$1:$A$500,0),MATCH(G$2,报表汇总!$A$1:$G$1,0))="--",INDEX(报表汇总!$A$1:$G$500,MATCH($C43,报表汇总!$A$1:$A$500,0),MATCH(G$2,报表汇总!$A$1:$G$1,0))=FALSE),0,INDEX(报表汇总!$A$1:$G$500,MATCH($C43,报表汇总!$A$1:$A$500,0),MATCH(G$2,报表汇总!$A$1:$G$1,0))))</f>
        <v>0</v>
      </c>
      <c r="H43" s="212">
        <f>IF(ISERROR(INDEX(报表汇总!$A$1:$G$500,MATCH($C43,报表汇总!$A$1:$A$500,0),MATCH(H$2,报表汇总!$A$1:$G$1,0))),0,IF(OR(INDEX(报表汇总!$A$1:$G$500,MATCH($C43,报表汇总!$A$1:$A$500,0),MATCH(H$2,报表汇总!$A$1:$G$1,0))="--",INDEX(报表汇总!$A$1:$G$500,MATCH($C43,报表汇总!$A$1:$A$500,0),MATCH(H$2,报表汇总!$A$1:$G$1,0))=FALSE),0,INDEX(报表汇总!$A$1:$G$500,MATCH($C43,报表汇总!$A$1:$A$500,0),MATCH(H$2,报表汇总!$A$1:$G$1,0))))</f>
        <v>0</v>
      </c>
      <c r="I43" s="212">
        <f>IF(ISERROR(INDEX(报表汇总!$A$1:$G$500,MATCH($C43,报表汇总!$A$1:$A$500,0),MATCH(I$2,报表汇总!$A$1:$G$1,0))),0,IF(OR(INDEX(报表汇总!$A$1:$G$500,MATCH($C43,报表汇总!$A$1:$A$500,0),MATCH(I$2,报表汇总!$A$1:$G$1,0))="--",INDEX(报表汇总!$A$1:$G$500,MATCH($C43,报表汇总!$A$1:$A$500,0),MATCH(I$2,报表汇总!$A$1:$G$1,0))=FALSE),0,INDEX(报表汇总!$A$1:$G$500,MATCH($C43,报表汇总!$A$1:$A$500,0),MATCH(I$2,报表汇总!$A$1:$G$1,0))))</f>
        <v>0</v>
      </c>
      <c r="J43" s="212">
        <f>IF(ISERROR(INDEX(报表汇总!$A$1:$G$500,MATCH($C43,报表汇总!$A$1:$A$500,0),MATCH(J$2,报表汇总!$A$1:$G$1,0))),0,IF(OR(INDEX(报表汇总!$A$1:$G$500,MATCH($C43,报表汇总!$A$1:$A$500,0),MATCH(J$2,报表汇总!$A$1:$G$1,0))="--",INDEX(报表汇总!$A$1:$G$500,MATCH($C43,报表汇总!$A$1:$A$500,0),MATCH(J$2,报表汇总!$A$1:$G$1,0))=FALSE),0,INDEX(报表汇总!$A$1:$G$500,MATCH($C43,报表汇总!$A$1:$A$500,0),MATCH(J$2,报表汇总!$A$1:$G$1,0))))</f>
        <v>0</v>
      </c>
      <c r="K43" s="238"/>
      <c r="L43" s="219"/>
      <c r="M43" s="219"/>
    </row>
    <row r="44" ht="33" spans="1:13">
      <c r="A44" s="210"/>
      <c r="B44" s="211"/>
      <c r="C44" s="191" t="s">
        <v>91</v>
      </c>
      <c r="D44" s="192"/>
      <c r="E44" s="213" t="e">
        <f t="shared" ref="E44:J44" si="17">E42/E43</f>
        <v>#DIV/0!</v>
      </c>
      <c r="F44" s="213" t="e">
        <f t="shared" si="17"/>
        <v>#DIV/0!</v>
      </c>
      <c r="G44" s="213" t="e">
        <f t="shared" si="17"/>
        <v>#DIV/0!</v>
      </c>
      <c r="H44" s="213" t="e">
        <f t="shared" si="17"/>
        <v>#DIV/0!</v>
      </c>
      <c r="I44" s="213" t="e">
        <f t="shared" si="17"/>
        <v>#DIV/0!</v>
      </c>
      <c r="J44" s="213" t="e">
        <f t="shared" si="17"/>
        <v>#DIV/0!</v>
      </c>
      <c r="K44" s="234" t="s">
        <v>92</v>
      </c>
      <c r="L44" s="219"/>
      <c r="M44" s="219"/>
    </row>
    <row r="45" ht="30" customHeight="1" spans="1:13">
      <c r="A45" s="204" t="s">
        <v>93</v>
      </c>
      <c r="B45" s="205" t="s">
        <v>94</v>
      </c>
      <c r="C45" s="214" t="s">
        <v>95</v>
      </c>
      <c r="D45" s="206"/>
      <c r="E45" s="188">
        <f>IF(ISERROR(INDEX(报表汇总!$A$1:$G$500,MATCH($C45,报表汇总!$A$1:$A$500,0),MATCH(E$2,报表汇总!$A$1:$G$1,0))),0,IF(OR(INDEX(报表汇总!$A$1:$G$500,MATCH($C45,报表汇总!$A$1:$A$500,0),MATCH(E$2,报表汇总!$A$1:$G$1,0))="--",INDEX(报表汇总!$A$1:$G$500,MATCH($C45,报表汇总!$A$1:$A$500,0),MATCH(E$2,报表汇总!$A$1:$G$1,0))=FALSE),0,INDEX(报表汇总!$A$1:$G$500,MATCH($C45,报表汇总!$A$1:$A$500,0),MATCH(E$2,报表汇总!$A$1:$G$1,0))))</f>
        <v>0</v>
      </c>
      <c r="F45" s="188">
        <f>IF(ISERROR(INDEX(报表汇总!$A$1:$G$500,MATCH($C45,报表汇总!$A$1:$A$500,0),MATCH(F$2,报表汇总!$A$1:$G$1,0))),0,IF(OR(INDEX(报表汇总!$A$1:$G$500,MATCH($C45,报表汇总!$A$1:$A$500,0),MATCH(F$2,报表汇总!$A$1:$G$1,0))="--",INDEX(报表汇总!$A$1:$G$500,MATCH($C45,报表汇总!$A$1:$A$500,0),MATCH(F$2,报表汇总!$A$1:$G$1,0))=FALSE),0,INDEX(报表汇总!$A$1:$G$500,MATCH($C45,报表汇总!$A$1:$A$500,0),MATCH(F$2,报表汇总!$A$1:$G$1,0))))</f>
        <v>0</v>
      </c>
      <c r="G45" s="188">
        <f>IF(ISERROR(INDEX(报表汇总!$A$1:$G$500,MATCH($C45,报表汇总!$A$1:$A$500,0),MATCH(G$2,报表汇总!$A$1:$G$1,0))),0,IF(OR(INDEX(报表汇总!$A$1:$G$500,MATCH($C45,报表汇总!$A$1:$A$500,0),MATCH(G$2,报表汇总!$A$1:$G$1,0))="--",INDEX(报表汇总!$A$1:$G$500,MATCH($C45,报表汇总!$A$1:$A$500,0),MATCH(G$2,报表汇总!$A$1:$G$1,0))=FALSE),0,INDEX(报表汇总!$A$1:$G$500,MATCH($C45,报表汇总!$A$1:$A$500,0),MATCH(G$2,报表汇总!$A$1:$G$1,0))))</f>
        <v>0</v>
      </c>
      <c r="H45" s="188">
        <f>IF(ISERROR(INDEX(报表汇总!$A$1:$G$500,MATCH($C45,报表汇总!$A$1:$A$500,0),MATCH(H$2,报表汇总!$A$1:$G$1,0))),0,IF(OR(INDEX(报表汇总!$A$1:$G$500,MATCH($C45,报表汇总!$A$1:$A$500,0),MATCH(H$2,报表汇总!$A$1:$G$1,0))="--",INDEX(报表汇总!$A$1:$G$500,MATCH($C45,报表汇总!$A$1:$A$500,0),MATCH(H$2,报表汇总!$A$1:$G$1,0))=FALSE),0,INDEX(报表汇总!$A$1:$G$500,MATCH($C45,报表汇总!$A$1:$A$500,0),MATCH(H$2,报表汇总!$A$1:$G$1,0))))</f>
        <v>0</v>
      </c>
      <c r="I45" s="188">
        <f>IF(ISERROR(INDEX(报表汇总!$A$1:$G$500,MATCH($C45,报表汇总!$A$1:$A$500,0),MATCH(I$2,报表汇总!$A$1:$G$1,0))),0,IF(OR(INDEX(报表汇总!$A$1:$G$500,MATCH($C45,报表汇总!$A$1:$A$500,0),MATCH(I$2,报表汇总!$A$1:$G$1,0))="--",INDEX(报表汇总!$A$1:$G$500,MATCH($C45,报表汇总!$A$1:$A$500,0),MATCH(I$2,报表汇总!$A$1:$G$1,0))=FALSE),0,INDEX(报表汇总!$A$1:$G$500,MATCH($C45,报表汇总!$A$1:$A$500,0),MATCH(I$2,报表汇总!$A$1:$G$1,0))))</f>
        <v>0</v>
      </c>
      <c r="J45" s="188">
        <f>IF(ISERROR(INDEX(报表汇总!$A$1:$G$500,MATCH($C45,报表汇总!$A$1:$A$500,0),MATCH(J$2,报表汇总!$A$1:$G$1,0))),0,IF(OR(INDEX(报表汇总!$A$1:$G$500,MATCH($C45,报表汇总!$A$1:$A$500,0),MATCH(J$2,报表汇总!$A$1:$G$1,0))="--",INDEX(报表汇总!$A$1:$G$500,MATCH($C45,报表汇总!$A$1:$A$500,0),MATCH(J$2,报表汇总!$A$1:$G$1,0))=FALSE),0,INDEX(报表汇总!$A$1:$G$500,MATCH($C45,报表汇总!$A$1:$A$500,0),MATCH(J$2,报表汇总!$A$1:$G$1,0))))</f>
        <v>0</v>
      </c>
      <c r="K45" s="242"/>
      <c r="L45" s="219"/>
      <c r="M45" s="219"/>
    </row>
    <row r="46" ht="30" customHeight="1" spans="1:13">
      <c r="A46" s="207"/>
      <c r="B46" s="208"/>
      <c r="C46" s="214" t="s">
        <v>96</v>
      </c>
      <c r="D46" s="206"/>
      <c r="E46" s="188">
        <f>IF(ISERROR(INDEX(报表汇总!$A$1:$G$500,MATCH($C46,报表汇总!$A$1:$A$500,0),MATCH(E$2,报表汇总!$A$1:$G$1,0))),0,IF(OR(INDEX(报表汇总!$A$1:$G$500,MATCH($C46,报表汇总!$A$1:$A$500,0),MATCH(E$2,报表汇总!$A$1:$G$1,0))="--",INDEX(报表汇总!$A$1:$G$500,MATCH($C46,报表汇总!$A$1:$A$500,0),MATCH(E$2,报表汇总!$A$1:$G$1,0))=FALSE),0,INDEX(报表汇总!$A$1:$G$500,MATCH($C46,报表汇总!$A$1:$A$500,0),MATCH(E$2,报表汇总!$A$1:$G$1,0))))</f>
        <v>0</v>
      </c>
      <c r="F46" s="188">
        <f>IF(ISERROR(INDEX(报表汇总!$A$1:$G$500,MATCH($C46,报表汇总!$A$1:$A$500,0),MATCH(F$2,报表汇总!$A$1:$G$1,0))),0,IF(OR(INDEX(报表汇总!$A$1:$G$500,MATCH($C46,报表汇总!$A$1:$A$500,0),MATCH(F$2,报表汇总!$A$1:$G$1,0))="--",INDEX(报表汇总!$A$1:$G$500,MATCH($C46,报表汇总!$A$1:$A$500,0),MATCH(F$2,报表汇总!$A$1:$G$1,0))=FALSE),0,INDEX(报表汇总!$A$1:$G$500,MATCH($C46,报表汇总!$A$1:$A$500,0),MATCH(F$2,报表汇总!$A$1:$G$1,0))))</f>
        <v>0</v>
      </c>
      <c r="G46" s="188">
        <f>IF(ISERROR(INDEX(报表汇总!$A$1:$G$500,MATCH($C46,报表汇总!$A$1:$A$500,0),MATCH(G$2,报表汇总!$A$1:$G$1,0))),0,IF(OR(INDEX(报表汇总!$A$1:$G$500,MATCH($C46,报表汇总!$A$1:$A$500,0),MATCH(G$2,报表汇总!$A$1:$G$1,0))="--",INDEX(报表汇总!$A$1:$G$500,MATCH($C46,报表汇总!$A$1:$A$500,0),MATCH(G$2,报表汇总!$A$1:$G$1,0))=FALSE),0,INDEX(报表汇总!$A$1:$G$500,MATCH($C46,报表汇总!$A$1:$A$500,0),MATCH(G$2,报表汇总!$A$1:$G$1,0))))</f>
        <v>0</v>
      </c>
      <c r="H46" s="188">
        <f>IF(ISERROR(INDEX(报表汇总!$A$1:$G$500,MATCH($C46,报表汇总!$A$1:$A$500,0),MATCH(H$2,报表汇总!$A$1:$G$1,0))),0,IF(OR(INDEX(报表汇总!$A$1:$G$500,MATCH($C46,报表汇总!$A$1:$A$500,0),MATCH(H$2,报表汇总!$A$1:$G$1,0))="--",INDEX(报表汇总!$A$1:$G$500,MATCH($C46,报表汇总!$A$1:$A$500,0),MATCH(H$2,报表汇总!$A$1:$G$1,0))=FALSE),0,INDEX(报表汇总!$A$1:$G$500,MATCH($C46,报表汇总!$A$1:$A$500,0),MATCH(H$2,报表汇总!$A$1:$G$1,0))))</f>
        <v>0</v>
      </c>
      <c r="I46" s="188">
        <f>IF(ISERROR(INDEX(报表汇总!$A$1:$G$500,MATCH($C46,报表汇总!$A$1:$A$500,0),MATCH(I$2,报表汇总!$A$1:$G$1,0))),0,IF(OR(INDEX(报表汇总!$A$1:$G$500,MATCH($C46,报表汇总!$A$1:$A$500,0),MATCH(I$2,报表汇总!$A$1:$G$1,0))="--",INDEX(报表汇总!$A$1:$G$500,MATCH($C46,报表汇总!$A$1:$A$500,0),MATCH(I$2,报表汇总!$A$1:$G$1,0))=FALSE),0,INDEX(报表汇总!$A$1:$G$500,MATCH($C46,报表汇总!$A$1:$A$500,0),MATCH(I$2,报表汇总!$A$1:$G$1,0))))</f>
        <v>0</v>
      </c>
      <c r="J46" s="188">
        <f>IF(ISERROR(INDEX(报表汇总!$A$1:$G$500,MATCH($C46,报表汇总!$A$1:$A$500,0),MATCH(J$2,报表汇总!$A$1:$G$1,0))),0,IF(OR(INDEX(报表汇总!$A$1:$G$500,MATCH($C46,报表汇总!$A$1:$A$500,0),MATCH(J$2,报表汇总!$A$1:$G$1,0))="--",INDEX(报表汇总!$A$1:$G$500,MATCH($C46,报表汇总!$A$1:$A$500,0),MATCH(J$2,报表汇总!$A$1:$G$1,0))=FALSE),0,INDEX(报表汇总!$A$1:$G$500,MATCH($C46,报表汇总!$A$1:$A$500,0),MATCH(J$2,报表汇总!$A$1:$G$1,0))))</f>
        <v>0</v>
      </c>
      <c r="K46" s="242"/>
      <c r="L46" s="219"/>
      <c r="M46" s="219"/>
    </row>
    <row r="47" ht="30" customHeight="1" spans="1:13">
      <c r="A47" s="207"/>
      <c r="B47" s="208"/>
      <c r="C47" s="214" t="s">
        <v>97</v>
      </c>
      <c r="D47" s="206"/>
      <c r="E47" s="188">
        <f>IF(ISERROR(INDEX(报表汇总!$A$1:$G$500,MATCH($C47,报表汇总!$A$1:$A$500,0),MATCH(E$2,报表汇总!$A$1:$G$1,0))),0,IF(OR(INDEX(报表汇总!$A$1:$G$500,MATCH($C47,报表汇总!$A$1:$A$500,0),MATCH(E$2,报表汇总!$A$1:$G$1,0))="--",INDEX(报表汇总!$A$1:$G$500,MATCH($C47,报表汇总!$A$1:$A$500,0),MATCH(E$2,报表汇总!$A$1:$G$1,0))=FALSE),0,INDEX(报表汇总!$A$1:$G$500,MATCH($C47,报表汇总!$A$1:$A$500,0),MATCH(E$2,报表汇总!$A$1:$G$1,0))))</f>
        <v>0</v>
      </c>
      <c r="F47" s="188">
        <f>IF(ISERROR(INDEX(报表汇总!$A$1:$G$500,MATCH($C47,报表汇总!$A$1:$A$500,0),MATCH(F$2,报表汇总!$A$1:$G$1,0))),0,IF(OR(INDEX(报表汇总!$A$1:$G$500,MATCH($C47,报表汇总!$A$1:$A$500,0),MATCH(F$2,报表汇总!$A$1:$G$1,0))="--",INDEX(报表汇总!$A$1:$G$500,MATCH($C47,报表汇总!$A$1:$A$500,0),MATCH(F$2,报表汇总!$A$1:$G$1,0))=FALSE),0,INDEX(报表汇总!$A$1:$G$500,MATCH($C47,报表汇总!$A$1:$A$500,0),MATCH(F$2,报表汇总!$A$1:$G$1,0))))</f>
        <v>0</v>
      </c>
      <c r="G47" s="188">
        <f>IF(ISERROR(INDEX(报表汇总!$A$1:$G$500,MATCH($C47,报表汇总!$A$1:$A$500,0),MATCH(G$2,报表汇总!$A$1:$G$1,0))),0,IF(OR(INDEX(报表汇总!$A$1:$G$500,MATCH($C47,报表汇总!$A$1:$A$500,0),MATCH(G$2,报表汇总!$A$1:$G$1,0))="--",INDEX(报表汇总!$A$1:$G$500,MATCH($C47,报表汇总!$A$1:$A$500,0),MATCH(G$2,报表汇总!$A$1:$G$1,0))=FALSE),0,INDEX(报表汇总!$A$1:$G$500,MATCH($C47,报表汇总!$A$1:$A$500,0),MATCH(G$2,报表汇总!$A$1:$G$1,0))))</f>
        <v>0</v>
      </c>
      <c r="H47" s="188">
        <f>IF(ISERROR(INDEX(报表汇总!$A$1:$G$500,MATCH($C47,报表汇总!$A$1:$A$500,0),MATCH(H$2,报表汇总!$A$1:$G$1,0))),0,IF(OR(INDEX(报表汇总!$A$1:$G$500,MATCH($C47,报表汇总!$A$1:$A$500,0),MATCH(H$2,报表汇总!$A$1:$G$1,0))="--",INDEX(报表汇总!$A$1:$G$500,MATCH($C47,报表汇总!$A$1:$A$500,0),MATCH(H$2,报表汇总!$A$1:$G$1,0))=FALSE),0,INDEX(报表汇总!$A$1:$G$500,MATCH($C47,报表汇总!$A$1:$A$500,0),MATCH(H$2,报表汇总!$A$1:$G$1,0))))</f>
        <v>0</v>
      </c>
      <c r="I47" s="188">
        <f>IF(ISERROR(INDEX(报表汇总!$A$1:$G$500,MATCH($C47,报表汇总!$A$1:$A$500,0),MATCH(I$2,报表汇总!$A$1:$G$1,0))),0,IF(OR(INDEX(报表汇总!$A$1:$G$500,MATCH($C47,报表汇总!$A$1:$A$500,0),MATCH(I$2,报表汇总!$A$1:$G$1,0))="--",INDEX(报表汇总!$A$1:$G$500,MATCH($C47,报表汇总!$A$1:$A$500,0),MATCH(I$2,报表汇总!$A$1:$G$1,0))=FALSE),0,INDEX(报表汇总!$A$1:$G$500,MATCH($C47,报表汇总!$A$1:$A$500,0),MATCH(I$2,报表汇总!$A$1:$G$1,0))))</f>
        <v>0</v>
      </c>
      <c r="J47" s="188">
        <f>IF(ISERROR(INDEX(报表汇总!$A$1:$G$500,MATCH($C47,报表汇总!$A$1:$A$500,0),MATCH(J$2,报表汇总!$A$1:$G$1,0))),0,IF(OR(INDEX(报表汇总!$A$1:$G$500,MATCH($C47,报表汇总!$A$1:$A$500,0),MATCH(J$2,报表汇总!$A$1:$G$1,0))="--",INDEX(报表汇总!$A$1:$G$500,MATCH($C47,报表汇总!$A$1:$A$500,0),MATCH(J$2,报表汇总!$A$1:$G$1,0))=FALSE),0,INDEX(报表汇总!$A$1:$G$500,MATCH($C47,报表汇总!$A$1:$A$500,0),MATCH(J$2,报表汇总!$A$1:$G$1,0))))</f>
        <v>0</v>
      </c>
      <c r="K47" s="242"/>
      <c r="L47" s="219"/>
      <c r="M47" s="219"/>
    </row>
    <row r="48" ht="30" customHeight="1" spans="1:13">
      <c r="A48" s="207"/>
      <c r="B48" s="208"/>
      <c r="C48" s="215" t="s">
        <v>98</v>
      </c>
      <c r="D48" s="206"/>
      <c r="E48" s="188">
        <f>IF(ISERROR(INDEX(报表汇总!$A$1:$G$500,MATCH($C48,报表汇总!$A$1:$A$500,0),MATCH(E$2,报表汇总!$A$1:$G$1,0))),0,IF(OR(INDEX(报表汇总!$A$1:$G$500,MATCH($C48,报表汇总!$A$1:$A$500,0),MATCH(E$2,报表汇总!$A$1:$G$1,0))="--",INDEX(报表汇总!$A$1:$G$500,MATCH($C48,报表汇总!$A$1:$A$500,0),MATCH(E$2,报表汇总!$A$1:$G$1,0))=FALSE),0,INDEX(报表汇总!$A$1:$G$500,MATCH($C48,报表汇总!$A$1:$A$500,0),MATCH(E$2,报表汇总!$A$1:$G$1,0))))</f>
        <v>0</v>
      </c>
      <c r="F48" s="188">
        <f>IF(ISERROR(INDEX(报表汇总!$A$1:$G$500,MATCH($C48,报表汇总!$A$1:$A$500,0),MATCH(F$2,报表汇总!$A$1:$G$1,0))),0,IF(OR(INDEX(报表汇总!$A$1:$G$500,MATCH($C48,报表汇总!$A$1:$A$500,0),MATCH(F$2,报表汇总!$A$1:$G$1,0))="--",INDEX(报表汇总!$A$1:$G$500,MATCH($C48,报表汇总!$A$1:$A$500,0),MATCH(F$2,报表汇总!$A$1:$G$1,0))=FALSE),0,INDEX(报表汇总!$A$1:$G$500,MATCH($C48,报表汇总!$A$1:$A$500,0),MATCH(F$2,报表汇总!$A$1:$G$1,0))))</f>
        <v>0</v>
      </c>
      <c r="G48" s="188">
        <f>IF(ISERROR(INDEX(报表汇总!$A$1:$G$500,MATCH($C48,报表汇总!$A$1:$A$500,0),MATCH(G$2,报表汇总!$A$1:$G$1,0))),0,IF(OR(INDEX(报表汇总!$A$1:$G$500,MATCH($C48,报表汇总!$A$1:$A$500,0),MATCH(G$2,报表汇总!$A$1:$G$1,0))="--",INDEX(报表汇总!$A$1:$G$500,MATCH($C48,报表汇总!$A$1:$A$500,0),MATCH(G$2,报表汇总!$A$1:$G$1,0))=FALSE),0,INDEX(报表汇总!$A$1:$G$500,MATCH($C48,报表汇总!$A$1:$A$500,0),MATCH(G$2,报表汇总!$A$1:$G$1,0))))</f>
        <v>0</v>
      </c>
      <c r="H48" s="188">
        <f>IF(ISERROR(INDEX(报表汇总!$A$1:$G$500,MATCH($C48,报表汇总!$A$1:$A$500,0),MATCH(H$2,报表汇总!$A$1:$G$1,0))),0,IF(OR(INDEX(报表汇总!$A$1:$G$500,MATCH($C48,报表汇总!$A$1:$A$500,0),MATCH(H$2,报表汇总!$A$1:$G$1,0))="--",INDEX(报表汇总!$A$1:$G$500,MATCH($C48,报表汇总!$A$1:$A$500,0),MATCH(H$2,报表汇总!$A$1:$G$1,0))=FALSE),0,INDEX(报表汇总!$A$1:$G$500,MATCH($C48,报表汇总!$A$1:$A$500,0),MATCH(H$2,报表汇总!$A$1:$G$1,0))))</f>
        <v>0</v>
      </c>
      <c r="I48" s="188">
        <f>IF(ISERROR(INDEX(报表汇总!$A$1:$G$500,MATCH($C48,报表汇总!$A$1:$A$500,0),MATCH(I$2,报表汇总!$A$1:$G$1,0))),0,IF(OR(INDEX(报表汇总!$A$1:$G$500,MATCH($C48,报表汇总!$A$1:$A$500,0),MATCH(I$2,报表汇总!$A$1:$G$1,0))="--",INDEX(报表汇总!$A$1:$G$500,MATCH($C48,报表汇总!$A$1:$A$500,0),MATCH(I$2,报表汇总!$A$1:$G$1,0))=FALSE),0,INDEX(报表汇总!$A$1:$G$500,MATCH($C48,报表汇总!$A$1:$A$500,0),MATCH(I$2,报表汇总!$A$1:$G$1,0))))</f>
        <v>0</v>
      </c>
      <c r="J48" s="188">
        <f>IF(ISERROR(INDEX(报表汇总!$A$1:$G$500,MATCH($C48,报表汇总!$A$1:$A$500,0),MATCH(J$2,报表汇总!$A$1:$G$1,0))),0,IF(OR(INDEX(报表汇总!$A$1:$G$500,MATCH($C48,报表汇总!$A$1:$A$500,0),MATCH(J$2,报表汇总!$A$1:$G$1,0))="--",INDEX(报表汇总!$A$1:$G$500,MATCH($C48,报表汇总!$A$1:$A$500,0),MATCH(J$2,报表汇总!$A$1:$G$1,0))=FALSE),0,INDEX(报表汇总!$A$1:$G$500,MATCH($C48,报表汇总!$A$1:$A$500,0),MATCH(J$2,报表汇总!$A$1:$G$1,0))))</f>
        <v>0</v>
      </c>
      <c r="K48" s="242"/>
      <c r="L48" s="219"/>
      <c r="M48" s="219"/>
    </row>
    <row r="49" ht="30" customHeight="1" spans="1:13">
      <c r="A49" s="207"/>
      <c r="B49" s="208"/>
      <c r="C49" s="215" t="s">
        <v>99</v>
      </c>
      <c r="D49" s="206"/>
      <c r="E49" s="188">
        <f>IF(ISERROR(INDEX(报表汇总!$A$1:$G$500,MATCH($C49,报表汇总!$A$1:$A$500,0),MATCH(E$2,报表汇总!$A$1:$G$1,0))),0,IF(OR(INDEX(报表汇总!$A$1:$G$500,MATCH($C49,报表汇总!$A$1:$A$500,0),MATCH(E$2,报表汇总!$A$1:$G$1,0))="--",INDEX(报表汇总!$A$1:$G$500,MATCH($C49,报表汇总!$A$1:$A$500,0),MATCH(E$2,报表汇总!$A$1:$G$1,0))=FALSE),0,INDEX(报表汇总!$A$1:$G$500,MATCH($C49,报表汇总!$A$1:$A$500,0),MATCH(E$2,报表汇总!$A$1:$G$1,0))))</f>
        <v>0</v>
      </c>
      <c r="F49" s="188">
        <f>IF(ISERROR(INDEX(报表汇总!$A$1:$G$500,MATCH($C49,报表汇总!$A$1:$A$500,0),MATCH(F$2,报表汇总!$A$1:$G$1,0))),0,IF(OR(INDEX(报表汇总!$A$1:$G$500,MATCH($C49,报表汇总!$A$1:$A$500,0),MATCH(F$2,报表汇总!$A$1:$G$1,0))="--",INDEX(报表汇总!$A$1:$G$500,MATCH($C49,报表汇总!$A$1:$A$500,0),MATCH(F$2,报表汇总!$A$1:$G$1,0))=FALSE),0,INDEX(报表汇总!$A$1:$G$500,MATCH($C49,报表汇总!$A$1:$A$500,0),MATCH(F$2,报表汇总!$A$1:$G$1,0))))</f>
        <v>0</v>
      </c>
      <c r="G49" s="188">
        <f>IF(ISERROR(INDEX(报表汇总!$A$1:$G$500,MATCH($C49,报表汇总!$A$1:$A$500,0),MATCH(G$2,报表汇总!$A$1:$G$1,0))),0,IF(OR(INDEX(报表汇总!$A$1:$G$500,MATCH($C49,报表汇总!$A$1:$A$500,0),MATCH(G$2,报表汇总!$A$1:$G$1,0))="--",INDEX(报表汇总!$A$1:$G$500,MATCH($C49,报表汇总!$A$1:$A$500,0),MATCH(G$2,报表汇总!$A$1:$G$1,0))=FALSE),0,INDEX(报表汇总!$A$1:$G$500,MATCH($C49,报表汇总!$A$1:$A$500,0),MATCH(G$2,报表汇总!$A$1:$G$1,0))))</f>
        <v>0</v>
      </c>
      <c r="H49" s="188">
        <f>IF(ISERROR(INDEX(报表汇总!$A$1:$G$500,MATCH($C49,报表汇总!$A$1:$A$500,0),MATCH(H$2,报表汇总!$A$1:$G$1,0))),0,IF(OR(INDEX(报表汇总!$A$1:$G$500,MATCH($C49,报表汇总!$A$1:$A$500,0),MATCH(H$2,报表汇总!$A$1:$G$1,0))="--",INDEX(报表汇总!$A$1:$G$500,MATCH($C49,报表汇总!$A$1:$A$500,0),MATCH(H$2,报表汇总!$A$1:$G$1,0))=FALSE),0,INDEX(报表汇总!$A$1:$G$500,MATCH($C49,报表汇总!$A$1:$A$500,0),MATCH(H$2,报表汇总!$A$1:$G$1,0))))</f>
        <v>0</v>
      </c>
      <c r="I49" s="188">
        <f>IF(ISERROR(INDEX(报表汇总!$A$1:$G$500,MATCH($C49,报表汇总!$A$1:$A$500,0),MATCH(I$2,报表汇总!$A$1:$G$1,0))),0,IF(OR(INDEX(报表汇总!$A$1:$G$500,MATCH($C49,报表汇总!$A$1:$A$500,0),MATCH(I$2,报表汇总!$A$1:$G$1,0))="--",INDEX(报表汇总!$A$1:$G$500,MATCH($C49,报表汇总!$A$1:$A$500,0),MATCH(I$2,报表汇总!$A$1:$G$1,0))=FALSE),0,INDEX(报表汇总!$A$1:$G$500,MATCH($C49,报表汇总!$A$1:$A$500,0),MATCH(I$2,报表汇总!$A$1:$G$1,0))))</f>
        <v>0</v>
      </c>
      <c r="J49" s="188">
        <f>IF(ISERROR(INDEX(报表汇总!$A$1:$G$500,MATCH($C49,报表汇总!$A$1:$A$500,0),MATCH(J$2,报表汇总!$A$1:$G$1,0))),0,IF(OR(INDEX(报表汇总!$A$1:$G$500,MATCH($C49,报表汇总!$A$1:$A$500,0),MATCH(J$2,报表汇总!$A$1:$G$1,0))="--",INDEX(报表汇总!$A$1:$G$500,MATCH($C49,报表汇总!$A$1:$A$500,0),MATCH(J$2,报表汇总!$A$1:$G$1,0))=FALSE),0,INDEX(报表汇总!$A$1:$G$500,MATCH($C49,报表汇总!$A$1:$A$500,0),MATCH(J$2,报表汇总!$A$1:$G$1,0))))</f>
        <v>0</v>
      </c>
      <c r="K49" s="242"/>
      <c r="L49" s="219"/>
      <c r="M49" s="219"/>
    </row>
    <row r="50" ht="30" customHeight="1" spans="1:13">
      <c r="A50" s="207"/>
      <c r="B50" s="208"/>
      <c r="C50" s="215" t="s">
        <v>100</v>
      </c>
      <c r="D50" s="206"/>
      <c r="E50" s="188">
        <f>IF(ISERROR(INDEX(报表汇总!$A$1:$G$500,MATCH($C50,报表汇总!$A$1:$A$500,0),MATCH(E$2,报表汇总!$A$1:$G$1,0))),0,IF(OR(INDEX(报表汇总!$A$1:$G$500,MATCH($C50,报表汇总!$A$1:$A$500,0),MATCH(E$2,报表汇总!$A$1:$G$1,0))="--",INDEX(报表汇总!$A$1:$G$500,MATCH($C50,报表汇总!$A$1:$A$500,0),MATCH(E$2,报表汇总!$A$1:$G$1,0))=FALSE),0,INDEX(报表汇总!$A$1:$G$500,MATCH($C50,报表汇总!$A$1:$A$500,0),MATCH(E$2,报表汇总!$A$1:$G$1,0))))</f>
        <v>0</v>
      </c>
      <c r="F50" s="188">
        <f>IF(ISERROR(INDEX(报表汇总!$A$1:$G$500,MATCH($C50,报表汇总!$A$1:$A$500,0),MATCH(F$2,报表汇总!$A$1:$G$1,0))),0,IF(OR(INDEX(报表汇总!$A$1:$G$500,MATCH($C50,报表汇总!$A$1:$A$500,0),MATCH(F$2,报表汇总!$A$1:$G$1,0))="--",INDEX(报表汇总!$A$1:$G$500,MATCH($C50,报表汇总!$A$1:$A$500,0),MATCH(F$2,报表汇总!$A$1:$G$1,0))=FALSE),0,INDEX(报表汇总!$A$1:$G$500,MATCH($C50,报表汇总!$A$1:$A$500,0),MATCH(F$2,报表汇总!$A$1:$G$1,0))))</f>
        <v>0</v>
      </c>
      <c r="G50" s="188">
        <f>IF(ISERROR(INDEX(报表汇总!$A$1:$G$500,MATCH($C50,报表汇总!$A$1:$A$500,0),MATCH(G$2,报表汇总!$A$1:$G$1,0))),0,IF(OR(INDEX(报表汇总!$A$1:$G$500,MATCH($C50,报表汇总!$A$1:$A$500,0),MATCH(G$2,报表汇总!$A$1:$G$1,0))="--",INDEX(报表汇总!$A$1:$G$500,MATCH($C50,报表汇总!$A$1:$A$500,0),MATCH(G$2,报表汇总!$A$1:$G$1,0))=FALSE),0,INDEX(报表汇总!$A$1:$G$500,MATCH($C50,报表汇总!$A$1:$A$500,0),MATCH(G$2,报表汇总!$A$1:$G$1,0))))</f>
        <v>0</v>
      </c>
      <c r="H50" s="188">
        <f>IF(ISERROR(INDEX(报表汇总!$A$1:$G$500,MATCH($C50,报表汇总!$A$1:$A$500,0),MATCH(H$2,报表汇总!$A$1:$G$1,0))),0,IF(OR(INDEX(报表汇总!$A$1:$G$500,MATCH($C50,报表汇总!$A$1:$A$500,0),MATCH(H$2,报表汇总!$A$1:$G$1,0))="--",INDEX(报表汇总!$A$1:$G$500,MATCH($C50,报表汇总!$A$1:$A$500,0),MATCH(H$2,报表汇总!$A$1:$G$1,0))=FALSE),0,INDEX(报表汇总!$A$1:$G$500,MATCH($C50,报表汇总!$A$1:$A$500,0),MATCH(H$2,报表汇总!$A$1:$G$1,0))))</f>
        <v>0</v>
      </c>
      <c r="I50" s="188">
        <f>IF(ISERROR(INDEX(报表汇总!$A$1:$G$500,MATCH($C50,报表汇总!$A$1:$A$500,0),MATCH(I$2,报表汇总!$A$1:$G$1,0))),0,IF(OR(INDEX(报表汇总!$A$1:$G$500,MATCH($C50,报表汇总!$A$1:$A$500,0),MATCH(I$2,报表汇总!$A$1:$G$1,0))="--",INDEX(报表汇总!$A$1:$G$500,MATCH($C50,报表汇总!$A$1:$A$500,0),MATCH(I$2,报表汇总!$A$1:$G$1,0))=FALSE),0,INDEX(报表汇总!$A$1:$G$500,MATCH($C50,报表汇总!$A$1:$A$500,0),MATCH(I$2,报表汇总!$A$1:$G$1,0))))</f>
        <v>0</v>
      </c>
      <c r="J50" s="188">
        <f>IF(ISERROR(INDEX(报表汇总!$A$1:$G$500,MATCH($C50,报表汇总!$A$1:$A$500,0),MATCH(J$2,报表汇总!$A$1:$G$1,0))),0,IF(OR(INDEX(报表汇总!$A$1:$G$500,MATCH($C50,报表汇总!$A$1:$A$500,0),MATCH(J$2,报表汇总!$A$1:$G$1,0))="--",INDEX(报表汇总!$A$1:$G$500,MATCH($C50,报表汇总!$A$1:$A$500,0),MATCH(J$2,报表汇总!$A$1:$G$1,0))=FALSE),0,INDEX(报表汇总!$A$1:$G$500,MATCH($C50,报表汇总!$A$1:$A$500,0),MATCH(J$2,报表汇总!$A$1:$G$1,0))))</f>
        <v>0</v>
      </c>
      <c r="K50" s="242"/>
      <c r="L50" s="219"/>
      <c r="M50" s="219"/>
    </row>
    <row r="51" ht="30" customHeight="1" spans="1:13">
      <c r="A51" s="207"/>
      <c r="B51" s="208"/>
      <c r="C51" s="215" t="s">
        <v>101</v>
      </c>
      <c r="D51" s="206"/>
      <c r="E51" s="188">
        <f>IF(ISERROR(INDEX(报表汇总!$A$1:$G$500,MATCH($C51,报表汇总!$A$1:$A$500,0),MATCH(E$2,报表汇总!$A$1:$G$1,0))),0,IF(OR(INDEX(报表汇总!$A$1:$G$500,MATCH($C51,报表汇总!$A$1:$A$500,0),MATCH(E$2,报表汇总!$A$1:$G$1,0))="--",INDEX(报表汇总!$A$1:$G$500,MATCH($C51,报表汇总!$A$1:$A$500,0),MATCH(E$2,报表汇总!$A$1:$G$1,0))=FALSE),0,INDEX(报表汇总!$A$1:$G$500,MATCH($C51,报表汇总!$A$1:$A$500,0),MATCH(E$2,报表汇总!$A$1:$G$1,0))))</f>
        <v>0</v>
      </c>
      <c r="F51" s="188">
        <f>IF(ISERROR(INDEX(报表汇总!$A$1:$G$500,MATCH($C51,报表汇总!$A$1:$A$500,0),MATCH(F$2,报表汇总!$A$1:$G$1,0))),0,IF(OR(INDEX(报表汇总!$A$1:$G$500,MATCH($C51,报表汇总!$A$1:$A$500,0),MATCH(F$2,报表汇总!$A$1:$G$1,0))="--",INDEX(报表汇总!$A$1:$G$500,MATCH($C51,报表汇总!$A$1:$A$500,0),MATCH(F$2,报表汇总!$A$1:$G$1,0))=FALSE),0,INDEX(报表汇总!$A$1:$G$500,MATCH($C51,报表汇总!$A$1:$A$500,0),MATCH(F$2,报表汇总!$A$1:$G$1,0))))</f>
        <v>0</v>
      </c>
      <c r="G51" s="188">
        <f>IF(ISERROR(INDEX(报表汇总!$A$1:$G$500,MATCH($C51,报表汇总!$A$1:$A$500,0),MATCH(G$2,报表汇总!$A$1:$G$1,0))),0,IF(OR(INDEX(报表汇总!$A$1:$G$500,MATCH($C51,报表汇总!$A$1:$A$500,0),MATCH(G$2,报表汇总!$A$1:$G$1,0))="--",INDEX(报表汇总!$A$1:$G$500,MATCH($C51,报表汇总!$A$1:$A$500,0),MATCH(G$2,报表汇总!$A$1:$G$1,0))=FALSE),0,INDEX(报表汇总!$A$1:$G$500,MATCH($C51,报表汇总!$A$1:$A$500,0),MATCH(G$2,报表汇总!$A$1:$G$1,0))))</f>
        <v>0</v>
      </c>
      <c r="H51" s="188">
        <f>IF(ISERROR(INDEX(报表汇总!$A$1:$G$500,MATCH($C51,报表汇总!$A$1:$A$500,0),MATCH(H$2,报表汇总!$A$1:$G$1,0))),0,IF(OR(INDEX(报表汇总!$A$1:$G$500,MATCH($C51,报表汇总!$A$1:$A$500,0),MATCH(H$2,报表汇总!$A$1:$G$1,0))="--",INDEX(报表汇总!$A$1:$G$500,MATCH($C51,报表汇总!$A$1:$A$500,0),MATCH(H$2,报表汇总!$A$1:$G$1,0))=FALSE),0,INDEX(报表汇总!$A$1:$G$500,MATCH($C51,报表汇总!$A$1:$A$500,0),MATCH(H$2,报表汇总!$A$1:$G$1,0))))</f>
        <v>0</v>
      </c>
      <c r="I51" s="188">
        <f>IF(ISERROR(INDEX(报表汇总!$A$1:$G$500,MATCH($C51,报表汇总!$A$1:$A$500,0),MATCH(I$2,报表汇总!$A$1:$G$1,0))),0,IF(OR(INDEX(报表汇总!$A$1:$G$500,MATCH($C51,报表汇总!$A$1:$A$500,0),MATCH(I$2,报表汇总!$A$1:$G$1,0))="--",INDEX(报表汇总!$A$1:$G$500,MATCH($C51,报表汇总!$A$1:$A$500,0),MATCH(I$2,报表汇总!$A$1:$G$1,0))=FALSE),0,INDEX(报表汇总!$A$1:$G$500,MATCH($C51,报表汇总!$A$1:$A$500,0),MATCH(I$2,报表汇总!$A$1:$G$1,0))))</f>
        <v>0</v>
      </c>
      <c r="J51" s="188">
        <f>IF(ISERROR(INDEX(报表汇总!$A$1:$G$500,MATCH($C51,报表汇总!$A$1:$A$500,0),MATCH(J$2,报表汇总!$A$1:$G$1,0))),0,IF(OR(INDEX(报表汇总!$A$1:$G$500,MATCH($C51,报表汇总!$A$1:$A$500,0),MATCH(J$2,报表汇总!$A$1:$G$1,0))="--",INDEX(报表汇总!$A$1:$G$500,MATCH($C51,报表汇总!$A$1:$A$500,0),MATCH(J$2,报表汇总!$A$1:$G$1,0))=FALSE),0,INDEX(报表汇总!$A$1:$G$500,MATCH($C51,报表汇总!$A$1:$A$500,0),MATCH(J$2,报表汇总!$A$1:$G$1,0))))</f>
        <v>0</v>
      </c>
      <c r="K51" s="242"/>
      <c r="L51" s="219"/>
      <c r="M51" s="219"/>
    </row>
    <row r="52" ht="30" customHeight="1" spans="1:13">
      <c r="A52" s="207"/>
      <c r="B52" s="208"/>
      <c r="C52" s="215" t="s">
        <v>102</v>
      </c>
      <c r="D52" s="206"/>
      <c r="E52" s="188">
        <f>IF(ISERROR(INDEX(报表汇总!$A$1:$G$500,MATCH($C52,报表汇总!$A$1:$A$500,0),MATCH(E$2,报表汇总!$A$1:$G$1,0))),0,IF(OR(INDEX(报表汇总!$A$1:$G$500,MATCH($C52,报表汇总!$A$1:$A$500,0),MATCH(E$2,报表汇总!$A$1:$G$1,0))="--",INDEX(报表汇总!$A$1:$G$500,MATCH($C52,报表汇总!$A$1:$A$500,0),MATCH(E$2,报表汇总!$A$1:$G$1,0))=FALSE),0,INDEX(报表汇总!$A$1:$G$500,MATCH($C52,报表汇总!$A$1:$A$500,0),MATCH(E$2,报表汇总!$A$1:$G$1,0))))</f>
        <v>0</v>
      </c>
      <c r="F52" s="188">
        <f>IF(ISERROR(INDEX(报表汇总!$A$1:$G$500,MATCH($C52,报表汇总!$A$1:$A$500,0),MATCH(F$2,报表汇总!$A$1:$G$1,0))),0,IF(OR(INDEX(报表汇总!$A$1:$G$500,MATCH($C52,报表汇总!$A$1:$A$500,0),MATCH(F$2,报表汇总!$A$1:$G$1,0))="--",INDEX(报表汇总!$A$1:$G$500,MATCH($C52,报表汇总!$A$1:$A$500,0),MATCH(F$2,报表汇总!$A$1:$G$1,0))=FALSE),0,INDEX(报表汇总!$A$1:$G$500,MATCH($C52,报表汇总!$A$1:$A$500,0),MATCH(F$2,报表汇总!$A$1:$G$1,0))))</f>
        <v>0</v>
      </c>
      <c r="G52" s="188">
        <f>IF(ISERROR(INDEX(报表汇总!$A$1:$G$500,MATCH($C52,报表汇总!$A$1:$A$500,0),MATCH(G$2,报表汇总!$A$1:$G$1,0))),0,IF(OR(INDEX(报表汇总!$A$1:$G$500,MATCH($C52,报表汇总!$A$1:$A$500,0),MATCH(G$2,报表汇总!$A$1:$G$1,0))="--",INDEX(报表汇总!$A$1:$G$500,MATCH($C52,报表汇总!$A$1:$A$500,0),MATCH(G$2,报表汇总!$A$1:$G$1,0))=FALSE),0,INDEX(报表汇总!$A$1:$G$500,MATCH($C52,报表汇总!$A$1:$A$500,0),MATCH(G$2,报表汇总!$A$1:$G$1,0))))</f>
        <v>0</v>
      </c>
      <c r="H52" s="188">
        <f>IF(ISERROR(INDEX(报表汇总!$A$1:$G$500,MATCH($C52,报表汇总!$A$1:$A$500,0),MATCH(H$2,报表汇总!$A$1:$G$1,0))),0,IF(OR(INDEX(报表汇总!$A$1:$G$500,MATCH($C52,报表汇总!$A$1:$A$500,0),MATCH(H$2,报表汇总!$A$1:$G$1,0))="--",INDEX(报表汇总!$A$1:$G$500,MATCH($C52,报表汇总!$A$1:$A$500,0),MATCH(H$2,报表汇总!$A$1:$G$1,0))=FALSE),0,INDEX(报表汇总!$A$1:$G$500,MATCH($C52,报表汇总!$A$1:$A$500,0),MATCH(H$2,报表汇总!$A$1:$G$1,0))))</f>
        <v>0</v>
      </c>
      <c r="I52" s="188">
        <f>IF(ISERROR(INDEX(报表汇总!$A$1:$G$500,MATCH($C52,报表汇总!$A$1:$A$500,0),MATCH(I$2,报表汇总!$A$1:$G$1,0))),0,IF(OR(INDEX(报表汇总!$A$1:$G$500,MATCH($C52,报表汇总!$A$1:$A$500,0),MATCH(I$2,报表汇总!$A$1:$G$1,0))="--",INDEX(报表汇总!$A$1:$G$500,MATCH($C52,报表汇总!$A$1:$A$500,0),MATCH(I$2,报表汇总!$A$1:$G$1,0))=FALSE),0,INDEX(报表汇总!$A$1:$G$500,MATCH($C52,报表汇总!$A$1:$A$500,0),MATCH(I$2,报表汇总!$A$1:$G$1,0))))</f>
        <v>0</v>
      </c>
      <c r="J52" s="188">
        <f>IF(ISERROR(INDEX(报表汇总!$A$1:$G$500,MATCH($C52,报表汇总!$A$1:$A$500,0),MATCH(J$2,报表汇总!$A$1:$G$1,0))),0,IF(OR(INDEX(报表汇总!$A$1:$G$500,MATCH($C52,报表汇总!$A$1:$A$500,0),MATCH(J$2,报表汇总!$A$1:$G$1,0))="--",INDEX(报表汇总!$A$1:$G$500,MATCH($C52,报表汇总!$A$1:$A$500,0),MATCH(J$2,报表汇总!$A$1:$G$1,0))=FALSE),0,INDEX(报表汇总!$A$1:$G$500,MATCH($C52,报表汇总!$A$1:$A$500,0),MATCH(J$2,报表汇总!$A$1:$G$1,0))))</f>
        <v>0</v>
      </c>
      <c r="K52" s="243"/>
      <c r="L52" s="219"/>
      <c r="M52" s="219"/>
    </row>
    <row r="53" ht="30" customHeight="1" spans="1:13">
      <c r="A53" s="207"/>
      <c r="B53" s="208"/>
      <c r="C53" s="215" t="s">
        <v>103</v>
      </c>
      <c r="D53" s="206"/>
      <c r="E53" s="188">
        <f>IF(ISERROR(INDEX(报表汇总!$A$1:$G$500,MATCH($C53,报表汇总!$A$1:$A$500,0),MATCH(E$2,报表汇总!$A$1:$G$1,0))),0,IF(OR(INDEX(报表汇总!$A$1:$G$500,MATCH($C53,报表汇总!$A$1:$A$500,0),MATCH(E$2,报表汇总!$A$1:$G$1,0))="--",INDEX(报表汇总!$A$1:$G$500,MATCH($C53,报表汇总!$A$1:$A$500,0),MATCH(E$2,报表汇总!$A$1:$G$1,0))=FALSE),0,INDEX(报表汇总!$A$1:$G$500,MATCH($C53,报表汇总!$A$1:$A$500,0),MATCH(E$2,报表汇总!$A$1:$G$1,0))))</f>
        <v>0</v>
      </c>
      <c r="F53" s="188">
        <f>IF(ISERROR(INDEX(报表汇总!$A$1:$G$500,MATCH($C53,报表汇总!$A$1:$A$500,0),MATCH(F$2,报表汇总!$A$1:$G$1,0))),0,IF(OR(INDEX(报表汇总!$A$1:$G$500,MATCH($C53,报表汇总!$A$1:$A$500,0),MATCH(F$2,报表汇总!$A$1:$G$1,0))="--",INDEX(报表汇总!$A$1:$G$500,MATCH($C53,报表汇总!$A$1:$A$500,0),MATCH(F$2,报表汇总!$A$1:$G$1,0))=FALSE),0,INDEX(报表汇总!$A$1:$G$500,MATCH($C53,报表汇总!$A$1:$A$500,0),MATCH(F$2,报表汇总!$A$1:$G$1,0))))</f>
        <v>0</v>
      </c>
      <c r="G53" s="188">
        <f>IF(ISERROR(INDEX(报表汇总!$A$1:$G$500,MATCH($C53,报表汇总!$A$1:$A$500,0),MATCH(G$2,报表汇总!$A$1:$G$1,0))),0,IF(OR(INDEX(报表汇总!$A$1:$G$500,MATCH($C53,报表汇总!$A$1:$A$500,0),MATCH(G$2,报表汇总!$A$1:$G$1,0))="--",INDEX(报表汇总!$A$1:$G$500,MATCH($C53,报表汇总!$A$1:$A$500,0),MATCH(G$2,报表汇总!$A$1:$G$1,0))=FALSE),0,INDEX(报表汇总!$A$1:$G$500,MATCH($C53,报表汇总!$A$1:$A$500,0),MATCH(G$2,报表汇总!$A$1:$G$1,0))))</f>
        <v>0</v>
      </c>
      <c r="H53" s="188">
        <f>IF(ISERROR(INDEX(报表汇总!$A$1:$G$500,MATCH($C53,报表汇总!$A$1:$A$500,0),MATCH(H$2,报表汇总!$A$1:$G$1,0))),0,IF(OR(INDEX(报表汇总!$A$1:$G$500,MATCH($C53,报表汇总!$A$1:$A$500,0),MATCH(H$2,报表汇总!$A$1:$G$1,0))="--",INDEX(报表汇总!$A$1:$G$500,MATCH($C53,报表汇总!$A$1:$A$500,0),MATCH(H$2,报表汇总!$A$1:$G$1,0))=FALSE),0,INDEX(报表汇总!$A$1:$G$500,MATCH($C53,报表汇总!$A$1:$A$500,0),MATCH(H$2,报表汇总!$A$1:$G$1,0))))</f>
        <v>0</v>
      </c>
      <c r="I53" s="188">
        <f>IF(ISERROR(INDEX(报表汇总!$A$1:$G$500,MATCH($C53,报表汇总!$A$1:$A$500,0),MATCH(I$2,报表汇总!$A$1:$G$1,0))),0,IF(OR(INDEX(报表汇总!$A$1:$G$500,MATCH($C53,报表汇总!$A$1:$A$500,0),MATCH(I$2,报表汇总!$A$1:$G$1,0))="--",INDEX(报表汇总!$A$1:$G$500,MATCH($C53,报表汇总!$A$1:$A$500,0),MATCH(I$2,报表汇总!$A$1:$G$1,0))=FALSE),0,INDEX(报表汇总!$A$1:$G$500,MATCH($C53,报表汇总!$A$1:$A$500,0),MATCH(I$2,报表汇总!$A$1:$G$1,0))))</f>
        <v>0</v>
      </c>
      <c r="J53" s="188">
        <f>IF(ISERROR(INDEX(报表汇总!$A$1:$G$500,MATCH($C53,报表汇总!$A$1:$A$500,0),MATCH(J$2,报表汇总!$A$1:$G$1,0))),0,IF(OR(INDEX(报表汇总!$A$1:$G$500,MATCH($C53,报表汇总!$A$1:$A$500,0),MATCH(J$2,报表汇总!$A$1:$G$1,0))="--",INDEX(报表汇总!$A$1:$G$500,MATCH($C53,报表汇总!$A$1:$A$500,0),MATCH(J$2,报表汇总!$A$1:$G$1,0))=FALSE),0,INDEX(报表汇总!$A$1:$G$500,MATCH($C53,报表汇总!$A$1:$A$500,0),MATCH(J$2,报表汇总!$A$1:$G$1,0))))</f>
        <v>0</v>
      </c>
      <c r="K53" s="242"/>
      <c r="L53" s="219"/>
      <c r="M53" s="219"/>
    </row>
    <row r="54" ht="30" customHeight="1" spans="1:13">
      <c r="A54" s="207"/>
      <c r="B54" s="208"/>
      <c r="C54" s="191" t="s">
        <v>104</v>
      </c>
      <c r="D54" s="216"/>
      <c r="E54" s="198">
        <f t="shared" ref="E54:J54" si="18">SUM(E45:E53)</f>
        <v>0</v>
      </c>
      <c r="F54" s="198">
        <f t="shared" si="18"/>
        <v>0</v>
      </c>
      <c r="G54" s="198">
        <f t="shared" si="18"/>
        <v>0</v>
      </c>
      <c r="H54" s="198">
        <f t="shared" si="18"/>
        <v>0</v>
      </c>
      <c r="I54" s="198">
        <f t="shared" si="18"/>
        <v>0</v>
      </c>
      <c r="J54" s="198">
        <f t="shared" si="18"/>
        <v>0</v>
      </c>
      <c r="K54" s="240"/>
      <c r="L54" s="219"/>
      <c r="M54" s="219"/>
    </row>
    <row r="55" ht="30" customHeight="1" spans="1:13">
      <c r="A55" s="207"/>
      <c r="B55" s="208"/>
      <c r="C55" s="187" t="s">
        <v>33</v>
      </c>
      <c r="D55" s="209"/>
      <c r="E55" s="212">
        <f>IF(ISERROR(INDEX(报表汇总!$A$1:$G$500,MATCH($C55,报表汇总!$A$1:$A$500,0),MATCH(E$2,报表汇总!$A$1:$G$1,0))),0,IF(OR(INDEX(报表汇总!$A$1:$G$500,MATCH($C55,报表汇总!$A$1:$A$500,0),MATCH(E$2,报表汇总!$A$1:$G$1,0))="--",INDEX(报表汇总!$A$1:$G$500,MATCH($C55,报表汇总!$A$1:$A$500,0),MATCH(E$2,报表汇总!$A$1:$G$1,0))=FALSE),0,INDEX(报表汇总!$A$1:$G$500,MATCH($C55,报表汇总!$A$1:$A$500,0),MATCH(E$2,报表汇总!$A$1:$G$1,0))))</f>
        <v>0</v>
      </c>
      <c r="F55" s="212">
        <f>IF(ISERROR(INDEX(报表汇总!$A$1:$G$500,MATCH($C55,报表汇总!$A$1:$A$500,0),MATCH(F$2,报表汇总!$A$1:$G$1,0))),0,IF(OR(INDEX(报表汇总!$A$1:$G$500,MATCH($C55,报表汇总!$A$1:$A$500,0),MATCH(F$2,报表汇总!$A$1:$G$1,0))="--",INDEX(报表汇总!$A$1:$G$500,MATCH($C55,报表汇总!$A$1:$A$500,0),MATCH(F$2,报表汇总!$A$1:$G$1,0))=FALSE),0,INDEX(报表汇总!$A$1:$G$500,MATCH($C55,报表汇总!$A$1:$A$500,0),MATCH(F$2,报表汇总!$A$1:$G$1,0))))</f>
        <v>0</v>
      </c>
      <c r="G55" s="212">
        <f>IF(ISERROR(INDEX(报表汇总!$A$1:$G$500,MATCH($C55,报表汇总!$A$1:$A$500,0),MATCH(G$2,报表汇总!$A$1:$G$1,0))),0,IF(OR(INDEX(报表汇总!$A$1:$G$500,MATCH($C55,报表汇总!$A$1:$A$500,0),MATCH(G$2,报表汇总!$A$1:$G$1,0))="--",INDEX(报表汇总!$A$1:$G$500,MATCH($C55,报表汇总!$A$1:$A$500,0),MATCH(G$2,报表汇总!$A$1:$G$1,0))=FALSE),0,INDEX(报表汇总!$A$1:$G$500,MATCH($C55,报表汇总!$A$1:$A$500,0),MATCH(G$2,报表汇总!$A$1:$G$1,0))))</f>
        <v>0</v>
      </c>
      <c r="H55" s="212">
        <f>IF(ISERROR(INDEX(报表汇总!$A$1:$G$500,MATCH($C55,报表汇总!$A$1:$A$500,0),MATCH(H$2,报表汇总!$A$1:$G$1,0))),0,IF(OR(INDEX(报表汇总!$A$1:$G$500,MATCH($C55,报表汇总!$A$1:$A$500,0),MATCH(H$2,报表汇总!$A$1:$G$1,0))="--",INDEX(报表汇总!$A$1:$G$500,MATCH($C55,报表汇总!$A$1:$A$500,0),MATCH(H$2,报表汇总!$A$1:$G$1,0))=FALSE),0,INDEX(报表汇总!$A$1:$G$500,MATCH($C55,报表汇总!$A$1:$A$500,0),MATCH(H$2,报表汇总!$A$1:$G$1,0))))</f>
        <v>0</v>
      </c>
      <c r="I55" s="212">
        <f>IF(ISERROR(INDEX(报表汇总!$A$1:$G$500,MATCH($C55,报表汇总!$A$1:$A$500,0),MATCH(I$2,报表汇总!$A$1:$G$1,0))),0,IF(OR(INDEX(报表汇总!$A$1:$G$500,MATCH($C55,报表汇总!$A$1:$A$500,0),MATCH(I$2,报表汇总!$A$1:$G$1,0))="--",INDEX(报表汇总!$A$1:$G$500,MATCH($C55,报表汇总!$A$1:$A$500,0),MATCH(I$2,报表汇总!$A$1:$G$1,0))=FALSE),0,INDEX(报表汇总!$A$1:$G$500,MATCH($C55,报表汇总!$A$1:$A$500,0),MATCH(I$2,报表汇总!$A$1:$G$1,0))))</f>
        <v>0</v>
      </c>
      <c r="J55" s="212">
        <f>IF(ISERROR(INDEX(报表汇总!$A$1:$G$500,MATCH($C55,报表汇总!$A$1:$A$500,0),MATCH(J$2,报表汇总!$A$1:$G$1,0))),0,IF(OR(INDEX(报表汇总!$A$1:$G$500,MATCH($C55,报表汇总!$A$1:$A$500,0),MATCH(J$2,报表汇总!$A$1:$G$1,0))="--",INDEX(报表汇总!$A$1:$G$500,MATCH($C55,报表汇总!$A$1:$A$500,0),MATCH(J$2,报表汇总!$A$1:$G$1,0))=FALSE),0,INDEX(报表汇总!$A$1:$G$500,MATCH($C55,报表汇总!$A$1:$A$500,0),MATCH(J$2,报表汇总!$A$1:$G$1,0))))</f>
        <v>0</v>
      </c>
      <c r="K55" s="240"/>
      <c r="L55" s="219"/>
      <c r="M55" s="219"/>
    </row>
    <row r="56" ht="30" customHeight="1" spans="1:13">
      <c r="A56" s="210"/>
      <c r="B56" s="211"/>
      <c r="C56" s="191" t="s">
        <v>105</v>
      </c>
      <c r="D56" s="192"/>
      <c r="E56" s="193" t="e">
        <f t="shared" ref="E56:J56" si="19">E54/E55</f>
        <v>#DIV/0!</v>
      </c>
      <c r="F56" s="193" t="e">
        <f t="shared" si="19"/>
        <v>#DIV/0!</v>
      </c>
      <c r="G56" s="193" t="e">
        <f t="shared" si="19"/>
        <v>#DIV/0!</v>
      </c>
      <c r="H56" s="193" t="e">
        <f t="shared" si="19"/>
        <v>#DIV/0!</v>
      </c>
      <c r="I56" s="193" t="e">
        <f t="shared" si="19"/>
        <v>#DIV/0!</v>
      </c>
      <c r="J56" s="193" t="e">
        <f t="shared" si="19"/>
        <v>#DIV/0!</v>
      </c>
      <c r="K56" s="234" t="s">
        <v>106</v>
      </c>
      <c r="L56" s="219"/>
      <c r="M56" s="219"/>
    </row>
    <row r="57" ht="30" customHeight="1" spans="1:13">
      <c r="A57" s="204" t="s">
        <v>107</v>
      </c>
      <c r="B57" s="205" t="s">
        <v>108</v>
      </c>
      <c r="C57" s="201" t="s">
        <v>109</v>
      </c>
      <c r="D57" s="206"/>
      <c r="E57" s="188">
        <f>IF(ISERROR(INDEX(报表汇总!$A$1:$G$500,MATCH($C57,报表汇总!$A$1:$A$500,0),MATCH(E$2,报表汇总!$A$1:$G$1,0))),0,IF(OR(INDEX(报表汇总!$A$1:$G$500,MATCH($C57,报表汇总!$A$1:$A$500,0),MATCH(E$2,报表汇总!$A$1:$G$1,0))="--",INDEX(报表汇总!$A$1:$G$500,MATCH($C57,报表汇总!$A$1:$A$500,0),MATCH(E$2,报表汇总!$A$1:$G$1,0))=FALSE),0,INDEX(报表汇总!$A$1:$G$500,MATCH($C57,报表汇总!$A$1:$A$500,0),MATCH(E$2,报表汇总!$A$1:$G$1,0))))</f>
        <v>0</v>
      </c>
      <c r="F57" s="188">
        <f>IF(ISERROR(INDEX(报表汇总!$A$1:$G$500,MATCH($C57,报表汇总!$A$1:$A$500,0),MATCH(F$2,报表汇总!$A$1:$G$1,0))),0,IF(OR(INDEX(报表汇总!$A$1:$G$500,MATCH($C57,报表汇总!$A$1:$A$500,0),MATCH(F$2,报表汇总!$A$1:$G$1,0))="--",INDEX(报表汇总!$A$1:$G$500,MATCH($C57,报表汇总!$A$1:$A$500,0),MATCH(F$2,报表汇总!$A$1:$G$1,0))=FALSE),0,INDEX(报表汇总!$A$1:$G$500,MATCH($C57,报表汇总!$A$1:$A$500,0),MATCH(F$2,报表汇总!$A$1:$G$1,0))))</f>
        <v>0</v>
      </c>
      <c r="G57" s="188">
        <f>IF(ISERROR(INDEX(报表汇总!$A$1:$G$500,MATCH($C57,报表汇总!$A$1:$A$500,0),MATCH(G$2,报表汇总!$A$1:$G$1,0))),0,IF(OR(INDEX(报表汇总!$A$1:$G$500,MATCH($C57,报表汇总!$A$1:$A$500,0),MATCH(G$2,报表汇总!$A$1:$G$1,0))="--",INDEX(报表汇总!$A$1:$G$500,MATCH($C57,报表汇总!$A$1:$A$500,0),MATCH(G$2,报表汇总!$A$1:$G$1,0))=FALSE),0,INDEX(报表汇总!$A$1:$G$500,MATCH($C57,报表汇总!$A$1:$A$500,0),MATCH(G$2,报表汇总!$A$1:$G$1,0))))</f>
        <v>0</v>
      </c>
      <c r="H57" s="188">
        <f>IF(ISERROR(INDEX(报表汇总!$A$1:$G$500,MATCH($C57,报表汇总!$A$1:$A$500,0),MATCH(H$2,报表汇总!$A$1:$G$1,0))),0,IF(OR(INDEX(报表汇总!$A$1:$G$500,MATCH($C57,报表汇总!$A$1:$A$500,0),MATCH(H$2,报表汇总!$A$1:$G$1,0))="--",INDEX(报表汇总!$A$1:$G$500,MATCH($C57,报表汇总!$A$1:$A$500,0),MATCH(H$2,报表汇总!$A$1:$G$1,0))=FALSE),0,INDEX(报表汇总!$A$1:$G$500,MATCH($C57,报表汇总!$A$1:$A$500,0),MATCH(H$2,报表汇总!$A$1:$G$1,0))))</f>
        <v>0</v>
      </c>
      <c r="I57" s="188">
        <f>IF(ISERROR(INDEX(报表汇总!$A$1:$G$500,MATCH($C57,报表汇总!$A$1:$A$500,0),MATCH(I$2,报表汇总!$A$1:$G$1,0))),0,IF(OR(INDEX(报表汇总!$A$1:$G$500,MATCH($C57,报表汇总!$A$1:$A$500,0),MATCH(I$2,报表汇总!$A$1:$G$1,0))="--",INDEX(报表汇总!$A$1:$G$500,MATCH($C57,报表汇总!$A$1:$A$500,0),MATCH(I$2,报表汇总!$A$1:$G$1,0))=FALSE),0,INDEX(报表汇总!$A$1:$G$500,MATCH($C57,报表汇总!$A$1:$A$500,0),MATCH(I$2,报表汇总!$A$1:$G$1,0))))</f>
        <v>0</v>
      </c>
      <c r="J57" s="188">
        <f>IF(ISERROR(INDEX(报表汇总!$A$1:$G$500,MATCH($C57,报表汇总!$A$1:$A$500,0),MATCH(J$2,报表汇总!$A$1:$G$1,0))),0,IF(OR(INDEX(报表汇总!$A$1:$G$500,MATCH($C57,报表汇总!$A$1:$A$500,0),MATCH(J$2,报表汇总!$A$1:$G$1,0))="--",INDEX(报表汇总!$A$1:$G$500,MATCH($C57,报表汇总!$A$1:$A$500,0),MATCH(J$2,报表汇总!$A$1:$G$1,0))=FALSE),0,INDEX(报表汇总!$A$1:$G$500,MATCH($C57,报表汇总!$A$1:$A$500,0),MATCH(J$2,报表汇总!$A$1:$G$1,0))))</f>
        <v>0</v>
      </c>
      <c r="K57" s="229"/>
      <c r="L57" s="219"/>
      <c r="M57" s="219"/>
    </row>
    <row r="58" ht="30" customHeight="1" spans="1:13">
      <c r="A58" s="207"/>
      <c r="B58" s="208"/>
      <c r="C58" s="187" t="s">
        <v>33</v>
      </c>
      <c r="D58" s="209"/>
      <c r="E58" s="212">
        <f>IF(ISERROR(INDEX(报表汇总!$A$1:$G$500,MATCH($C58,报表汇总!$A$1:$A$500,0),MATCH(E$2,报表汇总!$A$1:$G$1,0))),0,IF(OR(INDEX(报表汇总!$A$1:$G$500,MATCH($C58,报表汇总!$A$1:$A$500,0),MATCH(E$2,报表汇总!$A$1:$G$1,0))="--",INDEX(报表汇总!$A$1:$G$500,MATCH($C58,报表汇总!$A$1:$A$500,0),MATCH(E$2,报表汇总!$A$1:$G$1,0))=FALSE),0,INDEX(报表汇总!$A$1:$G$500,MATCH($C58,报表汇总!$A$1:$A$500,0),MATCH(E$2,报表汇总!$A$1:$G$1,0))))</f>
        <v>0</v>
      </c>
      <c r="F58" s="212">
        <f>IF(ISERROR(INDEX(报表汇总!$A$1:$G$500,MATCH($C58,报表汇总!$A$1:$A$500,0),MATCH(F$2,报表汇总!$A$1:$G$1,0))),0,IF(OR(INDEX(报表汇总!$A$1:$G$500,MATCH($C58,报表汇总!$A$1:$A$500,0),MATCH(F$2,报表汇总!$A$1:$G$1,0))="--",INDEX(报表汇总!$A$1:$G$500,MATCH($C58,报表汇总!$A$1:$A$500,0),MATCH(F$2,报表汇总!$A$1:$G$1,0))=FALSE),0,INDEX(报表汇总!$A$1:$G$500,MATCH($C58,报表汇总!$A$1:$A$500,0),MATCH(F$2,报表汇总!$A$1:$G$1,0))))</f>
        <v>0</v>
      </c>
      <c r="G58" s="212">
        <f>IF(ISERROR(INDEX(报表汇总!$A$1:$G$500,MATCH($C58,报表汇总!$A$1:$A$500,0),MATCH(G$2,报表汇总!$A$1:$G$1,0))),0,IF(OR(INDEX(报表汇总!$A$1:$G$500,MATCH($C58,报表汇总!$A$1:$A$500,0),MATCH(G$2,报表汇总!$A$1:$G$1,0))="--",INDEX(报表汇总!$A$1:$G$500,MATCH($C58,报表汇总!$A$1:$A$500,0),MATCH(G$2,报表汇总!$A$1:$G$1,0))=FALSE),0,INDEX(报表汇总!$A$1:$G$500,MATCH($C58,报表汇总!$A$1:$A$500,0),MATCH(G$2,报表汇总!$A$1:$G$1,0))))</f>
        <v>0</v>
      </c>
      <c r="H58" s="212">
        <f>IF(ISERROR(INDEX(报表汇总!$A$1:$G$500,MATCH($C58,报表汇总!$A$1:$A$500,0),MATCH(H$2,报表汇总!$A$1:$G$1,0))),0,IF(OR(INDEX(报表汇总!$A$1:$G$500,MATCH($C58,报表汇总!$A$1:$A$500,0),MATCH(H$2,报表汇总!$A$1:$G$1,0))="--",INDEX(报表汇总!$A$1:$G$500,MATCH($C58,报表汇总!$A$1:$A$500,0),MATCH(H$2,报表汇总!$A$1:$G$1,0))=FALSE),0,INDEX(报表汇总!$A$1:$G$500,MATCH($C58,报表汇总!$A$1:$A$500,0),MATCH(H$2,报表汇总!$A$1:$G$1,0))))</f>
        <v>0</v>
      </c>
      <c r="I58" s="212">
        <f>IF(ISERROR(INDEX(报表汇总!$A$1:$G$500,MATCH($C58,报表汇总!$A$1:$A$500,0),MATCH(I$2,报表汇总!$A$1:$G$1,0))),0,IF(OR(INDEX(报表汇总!$A$1:$G$500,MATCH($C58,报表汇总!$A$1:$A$500,0),MATCH(I$2,报表汇总!$A$1:$G$1,0))="--",INDEX(报表汇总!$A$1:$G$500,MATCH($C58,报表汇总!$A$1:$A$500,0),MATCH(I$2,报表汇总!$A$1:$G$1,0))=FALSE),0,INDEX(报表汇总!$A$1:$G$500,MATCH($C58,报表汇总!$A$1:$A$500,0),MATCH(I$2,报表汇总!$A$1:$G$1,0))))</f>
        <v>0</v>
      </c>
      <c r="J58" s="212">
        <f>IF(ISERROR(INDEX(报表汇总!$A$1:$G$500,MATCH($C58,报表汇总!$A$1:$A$500,0),MATCH(J$2,报表汇总!$A$1:$G$1,0))),0,IF(OR(INDEX(报表汇总!$A$1:$G$500,MATCH($C58,报表汇总!$A$1:$A$500,0),MATCH(J$2,报表汇总!$A$1:$G$1,0))="--",INDEX(报表汇总!$A$1:$G$500,MATCH($C58,报表汇总!$A$1:$A$500,0),MATCH(J$2,报表汇总!$A$1:$G$1,0))=FALSE),0,INDEX(报表汇总!$A$1:$G$500,MATCH($C58,报表汇总!$A$1:$A$500,0),MATCH(J$2,报表汇总!$A$1:$G$1,0))))</f>
        <v>0</v>
      </c>
      <c r="K58" s="229"/>
      <c r="L58" s="219"/>
      <c r="M58" s="219"/>
    </row>
    <row r="59" ht="28.5" spans="1:13">
      <c r="A59" s="207"/>
      <c r="B59" s="208"/>
      <c r="C59" s="191" t="s">
        <v>110</v>
      </c>
      <c r="D59" s="192"/>
      <c r="E59" s="193" t="e">
        <f t="shared" ref="E59:J59" si="20">E57/E58</f>
        <v>#DIV/0!</v>
      </c>
      <c r="F59" s="193" t="e">
        <f t="shared" si="20"/>
        <v>#DIV/0!</v>
      </c>
      <c r="G59" s="193" t="e">
        <f t="shared" si="20"/>
        <v>#DIV/0!</v>
      </c>
      <c r="H59" s="193" t="e">
        <f t="shared" si="20"/>
        <v>#DIV/0!</v>
      </c>
      <c r="I59" s="193" t="e">
        <f t="shared" si="20"/>
        <v>#DIV/0!</v>
      </c>
      <c r="J59" s="193" t="e">
        <f t="shared" si="20"/>
        <v>#DIV/0!</v>
      </c>
      <c r="K59" s="239" t="s">
        <v>111</v>
      </c>
      <c r="L59" s="219"/>
      <c r="M59" s="219"/>
    </row>
    <row r="60" ht="30" customHeight="1" spans="1:13">
      <c r="A60" s="207"/>
      <c r="B60" s="205" t="s">
        <v>112</v>
      </c>
      <c r="C60" s="199" t="s">
        <v>113</v>
      </c>
      <c r="D60" s="209"/>
      <c r="E60" s="188">
        <f>IF(ISERROR(INDEX(报表汇总!$A$1:$G$500,MATCH($C60,报表汇总!$A$1:$A$500,0),MATCH(E$2,报表汇总!$A$1:$G$1,0))),0,IF(OR(INDEX(报表汇总!$A$1:$G$500,MATCH($C60,报表汇总!$A$1:$A$500,0),MATCH(E$2,报表汇总!$A$1:$G$1,0))="--",INDEX(报表汇总!$A$1:$G$500,MATCH($C60,报表汇总!$A$1:$A$500,0),MATCH(E$2,报表汇总!$A$1:$G$1,0))=FALSE),0,INDEX(报表汇总!$A$1:$G$500,MATCH($C60,报表汇总!$A$1:$A$500,0),MATCH(E$2,报表汇总!$A$1:$G$1,0))))</f>
        <v>0</v>
      </c>
      <c r="F60" s="188">
        <f>IF(ISERROR(INDEX(报表汇总!$A$1:$G$500,MATCH($C60,报表汇总!$A$1:$A$500,0),MATCH(F$2,报表汇总!$A$1:$G$1,0))),0,IF(OR(INDEX(报表汇总!$A$1:$G$500,MATCH($C60,报表汇总!$A$1:$A$500,0),MATCH(F$2,报表汇总!$A$1:$G$1,0))="--",INDEX(报表汇总!$A$1:$G$500,MATCH($C60,报表汇总!$A$1:$A$500,0),MATCH(F$2,报表汇总!$A$1:$G$1,0))=FALSE),0,INDEX(报表汇总!$A$1:$G$500,MATCH($C60,报表汇总!$A$1:$A$500,0),MATCH(F$2,报表汇总!$A$1:$G$1,0))))</f>
        <v>0</v>
      </c>
      <c r="G60" s="188">
        <f>IF(ISERROR(INDEX(报表汇总!$A$1:$G$500,MATCH($C60,报表汇总!$A$1:$A$500,0),MATCH(G$2,报表汇总!$A$1:$G$1,0))),0,IF(OR(INDEX(报表汇总!$A$1:$G$500,MATCH($C60,报表汇总!$A$1:$A$500,0),MATCH(G$2,报表汇总!$A$1:$G$1,0))="--",INDEX(报表汇总!$A$1:$G$500,MATCH($C60,报表汇总!$A$1:$A$500,0),MATCH(G$2,报表汇总!$A$1:$G$1,0))=FALSE),0,INDEX(报表汇总!$A$1:$G$500,MATCH($C60,报表汇总!$A$1:$A$500,0),MATCH(G$2,报表汇总!$A$1:$G$1,0))))</f>
        <v>0</v>
      </c>
      <c r="H60" s="188">
        <f>IF(ISERROR(INDEX(报表汇总!$A$1:$G$500,MATCH($C60,报表汇总!$A$1:$A$500,0),MATCH(H$2,报表汇总!$A$1:$G$1,0))),0,IF(OR(INDEX(报表汇总!$A$1:$G$500,MATCH($C60,报表汇总!$A$1:$A$500,0),MATCH(H$2,报表汇总!$A$1:$G$1,0))="--",INDEX(报表汇总!$A$1:$G$500,MATCH($C60,报表汇总!$A$1:$A$500,0),MATCH(H$2,报表汇总!$A$1:$G$1,0))=FALSE),0,INDEX(报表汇总!$A$1:$G$500,MATCH($C60,报表汇总!$A$1:$A$500,0),MATCH(H$2,报表汇总!$A$1:$G$1,0))))</f>
        <v>0</v>
      </c>
      <c r="I60" s="188">
        <f>IF(ISERROR(INDEX(报表汇总!$A$1:$G$500,MATCH($C60,报表汇总!$A$1:$A$500,0),MATCH(I$2,报表汇总!$A$1:$G$1,0))),0,IF(OR(INDEX(报表汇总!$A$1:$G$500,MATCH($C60,报表汇总!$A$1:$A$500,0),MATCH(I$2,报表汇总!$A$1:$G$1,0))="--",INDEX(报表汇总!$A$1:$G$500,MATCH($C60,报表汇总!$A$1:$A$500,0),MATCH(I$2,报表汇总!$A$1:$G$1,0))=FALSE),0,INDEX(报表汇总!$A$1:$G$500,MATCH($C60,报表汇总!$A$1:$A$500,0),MATCH(I$2,报表汇总!$A$1:$G$1,0))))</f>
        <v>0</v>
      </c>
      <c r="J60" s="188">
        <f>IF(ISERROR(INDEX(报表汇总!$A$1:$G$500,MATCH($C60,报表汇总!$A$1:$A$500,0),MATCH(J$2,报表汇总!$A$1:$G$1,0))),0,IF(OR(INDEX(报表汇总!$A$1:$G$500,MATCH($C60,报表汇总!$A$1:$A$500,0),MATCH(J$2,报表汇总!$A$1:$G$1,0))="--",INDEX(报表汇总!$A$1:$G$500,MATCH($C60,报表汇总!$A$1:$A$500,0),MATCH(J$2,报表汇总!$A$1:$G$1,0))=FALSE),0,INDEX(报表汇总!$A$1:$G$500,MATCH($C60,报表汇总!$A$1:$A$500,0),MATCH(J$2,报表汇总!$A$1:$G$1,0))))</f>
        <v>0</v>
      </c>
      <c r="K60" s="244"/>
      <c r="L60" s="219"/>
      <c r="M60" s="219"/>
    </row>
    <row r="61" ht="30" customHeight="1" spans="1:13">
      <c r="A61" s="207"/>
      <c r="B61" s="208"/>
      <c r="C61" s="187" t="s">
        <v>33</v>
      </c>
      <c r="D61" s="209"/>
      <c r="E61" s="212">
        <f>IF(ISERROR(INDEX(报表汇总!$A$1:$G$500,MATCH($C61,报表汇总!$A$1:$A$500,0),MATCH(E$2,报表汇总!$A$1:$G$1,0))),0,IF(OR(INDEX(报表汇总!$A$1:$G$500,MATCH($C61,报表汇总!$A$1:$A$500,0),MATCH(E$2,报表汇总!$A$1:$G$1,0))="--",INDEX(报表汇总!$A$1:$G$500,MATCH($C61,报表汇总!$A$1:$A$500,0),MATCH(E$2,报表汇总!$A$1:$G$1,0))=FALSE),0,INDEX(报表汇总!$A$1:$G$500,MATCH($C61,报表汇总!$A$1:$A$500,0),MATCH(E$2,报表汇总!$A$1:$G$1,0))))</f>
        <v>0</v>
      </c>
      <c r="F61" s="212">
        <f>IF(ISERROR(INDEX(报表汇总!$A$1:$G$500,MATCH($C61,报表汇总!$A$1:$A$500,0),MATCH(F$2,报表汇总!$A$1:$G$1,0))),0,IF(OR(INDEX(报表汇总!$A$1:$G$500,MATCH($C61,报表汇总!$A$1:$A$500,0),MATCH(F$2,报表汇总!$A$1:$G$1,0))="--",INDEX(报表汇总!$A$1:$G$500,MATCH($C61,报表汇总!$A$1:$A$500,0),MATCH(F$2,报表汇总!$A$1:$G$1,0))=FALSE),0,INDEX(报表汇总!$A$1:$G$500,MATCH($C61,报表汇总!$A$1:$A$500,0),MATCH(F$2,报表汇总!$A$1:$G$1,0))))</f>
        <v>0</v>
      </c>
      <c r="G61" s="212">
        <f>IF(ISERROR(INDEX(报表汇总!$A$1:$G$500,MATCH($C61,报表汇总!$A$1:$A$500,0),MATCH(G$2,报表汇总!$A$1:$G$1,0))),0,IF(OR(INDEX(报表汇总!$A$1:$G$500,MATCH($C61,报表汇总!$A$1:$A$500,0),MATCH(G$2,报表汇总!$A$1:$G$1,0))="--",INDEX(报表汇总!$A$1:$G$500,MATCH($C61,报表汇总!$A$1:$A$500,0),MATCH(G$2,报表汇总!$A$1:$G$1,0))=FALSE),0,INDEX(报表汇总!$A$1:$G$500,MATCH($C61,报表汇总!$A$1:$A$500,0),MATCH(G$2,报表汇总!$A$1:$G$1,0))))</f>
        <v>0</v>
      </c>
      <c r="H61" s="212">
        <f>IF(ISERROR(INDEX(报表汇总!$A$1:$G$500,MATCH($C61,报表汇总!$A$1:$A$500,0),MATCH(H$2,报表汇总!$A$1:$G$1,0))),0,IF(OR(INDEX(报表汇总!$A$1:$G$500,MATCH($C61,报表汇总!$A$1:$A$500,0),MATCH(H$2,报表汇总!$A$1:$G$1,0))="--",INDEX(报表汇总!$A$1:$G$500,MATCH($C61,报表汇总!$A$1:$A$500,0),MATCH(H$2,报表汇总!$A$1:$G$1,0))=FALSE),0,INDEX(报表汇总!$A$1:$G$500,MATCH($C61,报表汇总!$A$1:$A$500,0),MATCH(H$2,报表汇总!$A$1:$G$1,0))))</f>
        <v>0</v>
      </c>
      <c r="I61" s="212">
        <f>IF(ISERROR(INDEX(报表汇总!$A$1:$G$500,MATCH($C61,报表汇总!$A$1:$A$500,0),MATCH(I$2,报表汇总!$A$1:$G$1,0))),0,IF(OR(INDEX(报表汇总!$A$1:$G$500,MATCH($C61,报表汇总!$A$1:$A$500,0),MATCH(I$2,报表汇总!$A$1:$G$1,0))="--",INDEX(报表汇总!$A$1:$G$500,MATCH($C61,报表汇总!$A$1:$A$500,0),MATCH(I$2,报表汇总!$A$1:$G$1,0))=FALSE),0,INDEX(报表汇总!$A$1:$G$500,MATCH($C61,报表汇总!$A$1:$A$500,0),MATCH(I$2,报表汇总!$A$1:$G$1,0))))</f>
        <v>0</v>
      </c>
      <c r="J61" s="212">
        <f>IF(ISERROR(INDEX(报表汇总!$A$1:$G$500,MATCH($C61,报表汇总!$A$1:$A$500,0),MATCH(J$2,报表汇总!$A$1:$G$1,0))),0,IF(OR(INDEX(报表汇总!$A$1:$G$500,MATCH($C61,报表汇总!$A$1:$A$500,0),MATCH(J$2,报表汇总!$A$1:$G$1,0))="--",INDEX(报表汇总!$A$1:$G$500,MATCH($C61,报表汇总!$A$1:$A$500,0),MATCH(J$2,报表汇总!$A$1:$G$1,0))=FALSE),0,INDEX(报表汇总!$A$1:$G$500,MATCH($C61,报表汇总!$A$1:$A$500,0),MATCH(J$2,报表汇总!$A$1:$G$1,0))))</f>
        <v>0</v>
      </c>
      <c r="K61" s="244"/>
      <c r="L61" s="219"/>
      <c r="M61" s="219"/>
    </row>
    <row r="62" ht="30" customHeight="1" spans="1:13">
      <c r="A62" s="210"/>
      <c r="B62" s="208"/>
      <c r="C62" s="191" t="s">
        <v>114</v>
      </c>
      <c r="D62" s="192"/>
      <c r="E62" s="193" t="e">
        <f t="shared" ref="E62:J62" si="21">E60/E61</f>
        <v>#DIV/0!</v>
      </c>
      <c r="F62" s="193" t="e">
        <f t="shared" si="21"/>
        <v>#DIV/0!</v>
      </c>
      <c r="G62" s="193" t="e">
        <f t="shared" si="21"/>
        <v>#DIV/0!</v>
      </c>
      <c r="H62" s="193" t="e">
        <f t="shared" si="21"/>
        <v>#DIV/0!</v>
      </c>
      <c r="I62" s="193" t="e">
        <f t="shared" si="21"/>
        <v>#DIV/0!</v>
      </c>
      <c r="J62" s="193" t="e">
        <f t="shared" si="21"/>
        <v>#DIV/0!</v>
      </c>
      <c r="K62" s="239" t="s">
        <v>115</v>
      </c>
      <c r="L62" s="219"/>
      <c r="M62" s="219"/>
    </row>
    <row r="63" ht="30" customHeight="1" spans="1:13">
      <c r="A63" s="185" t="s">
        <v>116</v>
      </c>
      <c r="B63" s="186"/>
      <c r="C63" s="186"/>
      <c r="D63" s="186"/>
      <c r="E63" s="186"/>
      <c r="F63" s="186"/>
      <c r="G63" s="186"/>
      <c r="H63" s="186"/>
      <c r="I63" s="186"/>
      <c r="J63" s="186"/>
      <c r="K63" s="225"/>
      <c r="L63" s="219"/>
      <c r="M63" s="219"/>
    </row>
    <row r="64" ht="30" customHeight="1" spans="1:13">
      <c r="A64" s="204" t="s">
        <v>117</v>
      </c>
      <c r="B64" s="205" t="s">
        <v>118</v>
      </c>
      <c r="C64" s="217" t="s">
        <v>119</v>
      </c>
      <c r="D64" s="188">
        <f>IF(ISERROR(INDEX(报表汇总!$A$1:$G$500,MATCH($C64,报表汇总!$A$1:$A$500,0),MATCH(D$2,报表汇总!$A$1:$G$1,0))),0,IF(OR(INDEX(报表汇总!$A$1:$G$500,MATCH($C64,报表汇总!$A$1:$A$500,0),MATCH(D$2,报表汇总!$A$1:$G$1,0))="--",INDEX(报表汇总!$A$1:$G$500,MATCH($C64,报表汇总!$A$1:$A$500,0),MATCH(D$2,报表汇总!$A$1:$G$1,0))=FALSE),0,INDEX(报表汇总!$A$1:$G$500,MATCH($C64,报表汇总!$A$1:$A$500,0),MATCH(D$2,报表汇总!$A$1:$G$1,0))))</f>
        <v>0</v>
      </c>
      <c r="E64" s="188">
        <f>IF(ISERROR(INDEX(报表汇总!$A$1:$G$500,MATCH($C64,报表汇总!$A$1:$A$500,0),MATCH(E$2,报表汇总!$A$1:$G$1,0))),0,IF(OR(INDEX(报表汇总!$A$1:$G$500,MATCH($C64,报表汇总!$A$1:$A$500,0),MATCH(E$2,报表汇总!$A$1:$G$1,0))="--",INDEX(报表汇总!$A$1:$G$500,MATCH($C64,报表汇总!$A$1:$A$500,0),MATCH(E$2,报表汇总!$A$1:$G$1,0))=FALSE),0,INDEX(报表汇总!$A$1:$G$500,MATCH($C64,报表汇总!$A$1:$A$500,0),MATCH(E$2,报表汇总!$A$1:$G$1,0))))</f>
        <v>0</v>
      </c>
      <c r="F64" s="188">
        <f>IF(ISERROR(INDEX(报表汇总!$A$1:$G$500,MATCH($C64,报表汇总!$A$1:$A$500,0),MATCH(F$2,报表汇总!$A$1:$G$1,0))),0,IF(OR(INDEX(报表汇总!$A$1:$G$500,MATCH($C64,报表汇总!$A$1:$A$500,0),MATCH(F$2,报表汇总!$A$1:$G$1,0))="--",INDEX(报表汇总!$A$1:$G$500,MATCH($C64,报表汇总!$A$1:$A$500,0),MATCH(F$2,报表汇总!$A$1:$G$1,0))=FALSE),0,INDEX(报表汇总!$A$1:$G$500,MATCH($C64,报表汇总!$A$1:$A$500,0),MATCH(F$2,报表汇总!$A$1:$G$1,0))))</f>
        <v>0</v>
      </c>
      <c r="G64" s="188">
        <f>IF(ISERROR(INDEX(报表汇总!$A$1:$G$500,MATCH($C64,报表汇总!$A$1:$A$500,0),MATCH(G$2,报表汇总!$A$1:$G$1,0))),0,IF(OR(INDEX(报表汇总!$A$1:$G$500,MATCH($C64,报表汇总!$A$1:$A$500,0),MATCH(G$2,报表汇总!$A$1:$G$1,0))="--",INDEX(报表汇总!$A$1:$G$500,MATCH($C64,报表汇总!$A$1:$A$500,0),MATCH(G$2,报表汇总!$A$1:$G$1,0))=FALSE),0,INDEX(报表汇总!$A$1:$G$500,MATCH($C64,报表汇总!$A$1:$A$500,0),MATCH(G$2,报表汇总!$A$1:$G$1,0))))</f>
        <v>0</v>
      </c>
      <c r="H64" s="188">
        <f>IF(ISERROR(INDEX(报表汇总!$A$1:$G$500,MATCH($C64,报表汇总!$A$1:$A$500,0),MATCH(H$2,报表汇总!$A$1:$G$1,0))),0,IF(OR(INDEX(报表汇总!$A$1:$G$500,MATCH($C64,报表汇总!$A$1:$A$500,0),MATCH(H$2,报表汇总!$A$1:$G$1,0))="--",INDEX(报表汇总!$A$1:$G$500,MATCH($C64,报表汇总!$A$1:$A$500,0),MATCH(H$2,报表汇总!$A$1:$G$1,0))=FALSE),0,INDEX(报表汇总!$A$1:$G$500,MATCH($C64,报表汇总!$A$1:$A$500,0),MATCH(H$2,报表汇总!$A$1:$G$1,0))))</f>
        <v>0</v>
      </c>
      <c r="I64" s="188">
        <f>IF(ISERROR(INDEX(报表汇总!$A$1:$G$500,MATCH($C64,报表汇总!$A$1:$A$500,0),MATCH(I$2,报表汇总!$A$1:$G$1,0))),0,IF(OR(INDEX(报表汇总!$A$1:$G$500,MATCH($C64,报表汇总!$A$1:$A$500,0),MATCH(I$2,报表汇总!$A$1:$G$1,0))="--",INDEX(报表汇总!$A$1:$G$500,MATCH($C64,报表汇总!$A$1:$A$500,0),MATCH(I$2,报表汇总!$A$1:$G$1,0))=FALSE),0,INDEX(报表汇总!$A$1:$G$500,MATCH($C64,报表汇总!$A$1:$A$500,0),MATCH(I$2,报表汇总!$A$1:$G$1,0))))</f>
        <v>0</v>
      </c>
      <c r="J64" s="188">
        <f>IF(ISERROR(INDEX(报表汇总!$A$1:$G$500,MATCH($C64,报表汇总!$A$1:$A$500,0),MATCH(J$2,报表汇总!$A$1:$G$1,0))),0,IF(OR(INDEX(报表汇总!$A$1:$G$500,MATCH($C64,报表汇总!$A$1:$A$500,0),MATCH(J$2,报表汇总!$A$1:$G$1,0))="--",INDEX(报表汇总!$A$1:$G$500,MATCH($C64,报表汇总!$A$1:$A$500,0),MATCH(J$2,报表汇总!$A$1:$G$1,0))=FALSE),0,INDEX(报表汇总!$A$1:$G$500,MATCH($C64,报表汇总!$A$1:$A$500,0),MATCH(J$2,报表汇总!$A$1:$G$1,0))))</f>
        <v>0</v>
      </c>
      <c r="K64" s="245" t="s">
        <v>120</v>
      </c>
      <c r="L64" s="219"/>
      <c r="M64" s="219"/>
    </row>
    <row r="65" ht="49.5" spans="1:13">
      <c r="A65" s="210"/>
      <c r="B65" s="208"/>
      <c r="C65" s="191" t="s">
        <v>121</v>
      </c>
      <c r="D65" s="192"/>
      <c r="E65" s="193" t="e">
        <f t="shared" ref="E65:J65" si="22">(E64-D64)/D64</f>
        <v>#DIV/0!</v>
      </c>
      <c r="F65" s="193" t="e">
        <f t="shared" si="22"/>
        <v>#DIV/0!</v>
      </c>
      <c r="G65" s="193" t="e">
        <f t="shared" si="22"/>
        <v>#DIV/0!</v>
      </c>
      <c r="H65" s="193" t="e">
        <f t="shared" si="22"/>
        <v>#DIV/0!</v>
      </c>
      <c r="I65" s="193" t="e">
        <f t="shared" si="22"/>
        <v>#DIV/0!</v>
      </c>
      <c r="J65" s="193" t="e">
        <f t="shared" si="22"/>
        <v>#DIV/0!</v>
      </c>
      <c r="K65" s="234" t="s">
        <v>122</v>
      </c>
      <c r="L65" s="219"/>
      <c r="M65" s="219"/>
    </row>
    <row r="66" ht="30" customHeight="1" spans="1:13">
      <c r="A66" s="204" t="s">
        <v>123</v>
      </c>
      <c r="B66" s="246" t="s">
        <v>124</v>
      </c>
      <c r="C66" s="247" t="s">
        <v>125</v>
      </c>
      <c r="D66" s="188">
        <f>IF(ISERROR(INDEX(报表汇总!$A$1:$G$500,MATCH($C66,报表汇总!$A$1:$A$500,0),MATCH(D$2,报表汇总!$A$1:$G$1,0))),0,IF(OR(INDEX(报表汇总!$A$1:$G$500,MATCH($C66,报表汇总!$A$1:$A$500,0),MATCH(D$2,报表汇总!$A$1:$G$1,0))="--",INDEX(报表汇总!$A$1:$G$500,MATCH($C66,报表汇总!$A$1:$A$500,0),MATCH(D$2,报表汇总!$A$1:$G$1,0))=FALSE),0,INDEX(报表汇总!$A$1:$G$500,MATCH($C66,报表汇总!$A$1:$A$500,0),MATCH(D$2,报表汇总!$A$1:$G$1,0))))</f>
        <v>0</v>
      </c>
      <c r="E66" s="188">
        <f>IF(ISERROR(INDEX(报表汇总!$A$1:$G$500,MATCH($C66,报表汇总!$A$1:$A$500,0),MATCH(E$2,报表汇总!$A$1:$G$1,0))),0,IF(OR(INDEX(报表汇总!$A$1:$G$500,MATCH($C66,报表汇总!$A$1:$A$500,0),MATCH(E$2,报表汇总!$A$1:$G$1,0))="--",INDEX(报表汇总!$A$1:$G$500,MATCH($C66,报表汇总!$A$1:$A$500,0),MATCH(E$2,报表汇总!$A$1:$G$1,0))=FALSE),0,INDEX(报表汇总!$A$1:$G$500,MATCH($C66,报表汇总!$A$1:$A$500,0),MATCH(E$2,报表汇总!$A$1:$G$1,0))))</f>
        <v>0</v>
      </c>
      <c r="F66" s="188">
        <f>IF(ISERROR(INDEX(报表汇总!$A$1:$G$500,MATCH($C66,报表汇总!$A$1:$A$500,0),MATCH(F$2,报表汇总!$A$1:$G$1,0))),0,IF(OR(INDEX(报表汇总!$A$1:$G$500,MATCH($C66,报表汇总!$A$1:$A$500,0),MATCH(F$2,报表汇总!$A$1:$G$1,0))="--",INDEX(报表汇总!$A$1:$G$500,MATCH($C66,报表汇总!$A$1:$A$500,0),MATCH(F$2,报表汇总!$A$1:$G$1,0))=FALSE),0,INDEX(报表汇总!$A$1:$G$500,MATCH($C66,报表汇总!$A$1:$A$500,0),MATCH(F$2,报表汇总!$A$1:$G$1,0))))</f>
        <v>0</v>
      </c>
      <c r="G66" s="188">
        <f>IF(ISERROR(INDEX(报表汇总!$A$1:$G$500,MATCH($C66,报表汇总!$A$1:$A$500,0),MATCH(G$2,报表汇总!$A$1:$G$1,0))),0,IF(OR(INDEX(报表汇总!$A$1:$G$500,MATCH($C66,报表汇总!$A$1:$A$500,0),MATCH(G$2,报表汇总!$A$1:$G$1,0))="--",INDEX(报表汇总!$A$1:$G$500,MATCH($C66,报表汇总!$A$1:$A$500,0),MATCH(G$2,报表汇总!$A$1:$G$1,0))=FALSE),0,INDEX(报表汇总!$A$1:$G$500,MATCH($C66,报表汇总!$A$1:$A$500,0),MATCH(G$2,报表汇总!$A$1:$G$1,0))))</f>
        <v>0</v>
      </c>
      <c r="H66" s="188">
        <f>IF(ISERROR(INDEX(报表汇总!$A$1:$G$500,MATCH($C66,报表汇总!$A$1:$A$500,0),MATCH(H$2,报表汇总!$A$1:$G$1,0))),0,IF(OR(INDEX(报表汇总!$A$1:$G$500,MATCH($C66,报表汇总!$A$1:$A$500,0),MATCH(H$2,报表汇总!$A$1:$G$1,0))="--",INDEX(报表汇总!$A$1:$G$500,MATCH($C66,报表汇总!$A$1:$A$500,0),MATCH(H$2,报表汇总!$A$1:$G$1,0))=FALSE),0,INDEX(报表汇总!$A$1:$G$500,MATCH($C66,报表汇总!$A$1:$A$500,0),MATCH(H$2,报表汇总!$A$1:$G$1,0))))</f>
        <v>0</v>
      </c>
      <c r="I66" s="188">
        <f>IF(ISERROR(INDEX(报表汇总!$A$1:$G$500,MATCH($C66,报表汇总!$A$1:$A$500,0),MATCH(I$2,报表汇总!$A$1:$G$1,0))),0,IF(OR(INDEX(报表汇总!$A$1:$G$500,MATCH($C66,报表汇总!$A$1:$A$500,0),MATCH(I$2,报表汇总!$A$1:$G$1,0))="--",INDEX(报表汇总!$A$1:$G$500,MATCH($C66,报表汇总!$A$1:$A$500,0),MATCH(I$2,报表汇总!$A$1:$G$1,0))=FALSE),0,INDEX(报表汇总!$A$1:$G$500,MATCH($C66,报表汇总!$A$1:$A$500,0),MATCH(I$2,报表汇总!$A$1:$G$1,0))))</f>
        <v>0</v>
      </c>
      <c r="J66" s="188">
        <f>IF(ISERROR(INDEX(报表汇总!$A$1:$G$500,MATCH($C66,报表汇总!$A$1:$A$500,0),MATCH(J$2,报表汇总!$A$1:$G$1,0))),0,IF(OR(INDEX(报表汇总!$A$1:$G$500,MATCH($C66,报表汇总!$A$1:$A$500,0),MATCH(J$2,报表汇总!$A$1:$G$1,0))="--",INDEX(报表汇总!$A$1:$G$500,MATCH($C66,报表汇总!$A$1:$A$500,0),MATCH(J$2,报表汇总!$A$1:$G$1,0))=FALSE),0,INDEX(报表汇总!$A$1:$G$500,MATCH($C66,报表汇总!$A$1:$A$500,0),MATCH(J$2,报表汇总!$A$1:$G$1,0))))</f>
        <v>0</v>
      </c>
      <c r="K66" s="228"/>
      <c r="L66" s="219"/>
      <c r="M66" s="219"/>
    </row>
    <row r="67" ht="30" customHeight="1" spans="1:13">
      <c r="A67" s="207"/>
      <c r="B67" s="248"/>
      <c r="C67" s="191" t="s">
        <v>126</v>
      </c>
      <c r="D67" s="249" t="e">
        <f>(D64-D66)/D64</f>
        <v>#DIV/0!</v>
      </c>
      <c r="E67" s="193" t="e">
        <f t="shared" ref="E67:I67" si="23">(E64-E66)/E64</f>
        <v>#DIV/0!</v>
      </c>
      <c r="F67" s="193" t="e">
        <f t="shared" si="23"/>
        <v>#DIV/0!</v>
      </c>
      <c r="G67" s="193" t="e">
        <f t="shared" si="23"/>
        <v>#DIV/0!</v>
      </c>
      <c r="H67" s="193" t="e">
        <f t="shared" si="23"/>
        <v>#DIV/0!</v>
      </c>
      <c r="I67" s="193" t="e">
        <f t="shared" si="23"/>
        <v>#DIV/0!</v>
      </c>
      <c r="J67" s="193" t="e">
        <f t="shared" ref="J67" si="24">(J64-J66)/J64</f>
        <v>#DIV/0!</v>
      </c>
      <c r="K67" s="234" t="s">
        <v>127</v>
      </c>
      <c r="L67" s="219"/>
      <c r="M67" s="219"/>
    </row>
    <row r="68" ht="30" customHeight="1" spans="1:13">
      <c r="A68" s="210"/>
      <c r="B68" s="250"/>
      <c r="C68" s="191" t="s">
        <v>128</v>
      </c>
      <c r="D68" s="251"/>
      <c r="E68" s="252" t="e">
        <f t="shared" ref="E68:J68" si="25">(E67-D67)/D67</f>
        <v>#DIV/0!</v>
      </c>
      <c r="F68" s="252" t="e">
        <f t="shared" si="25"/>
        <v>#DIV/0!</v>
      </c>
      <c r="G68" s="252" t="e">
        <f t="shared" si="25"/>
        <v>#DIV/0!</v>
      </c>
      <c r="H68" s="252" t="e">
        <f t="shared" si="25"/>
        <v>#DIV/0!</v>
      </c>
      <c r="I68" s="252" t="e">
        <f t="shared" si="25"/>
        <v>#DIV/0!</v>
      </c>
      <c r="J68" s="252" t="e">
        <f t="shared" si="25"/>
        <v>#DIV/0!</v>
      </c>
      <c r="K68" s="234" t="s">
        <v>129</v>
      </c>
      <c r="L68" s="219"/>
      <c r="M68" s="219"/>
    </row>
    <row r="69" ht="30" customHeight="1" spans="1:13">
      <c r="A69" s="204" t="s">
        <v>130</v>
      </c>
      <c r="B69" s="205" t="s">
        <v>131</v>
      </c>
      <c r="C69" s="194" t="s">
        <v>132</v>
      </c>
      <c r="D69" s="188"/>
      <c r="E69" s="188">
        <f>IF(ISERROR(INDEX(报表汇总!$A$1:$G$500,MATCH($C69,报表汇总!$A$1:$A$500,0),MATCH(E$2,报表汇总!$A$1:$G$1,0))),0,IF(OR(INDEX(报表汇总!$A$1:$G$500,MATCH($C69,报表汇总!$A$1:$A$500,0),MATCH(E$2,报表汇总!$A$1:$G$1,0))="--",INDEX(报表汇总!$A$1:$G$500,MATCH($C69,报表汇总!$A$1:$A$500,0),MATCH(E$2,报表汇总!$A$1:$G$1,0))=FALSE),0,INDEX(报表汇总!$A$1:$G$500,MATCH($C69,报表汇总!$A$1:$A$500,0),MATCH(E$2,报表汇总!$A$1:$G$1,0))))</f>
        <v>0</v>
      </c>
      <c r="F69" s="188">
        <f>IF(ISERROR(INDEX(报表汇总!$A$1:$G$500,MATCH($C69,报表汇总!$A$1:$A$500,0),MATCH(F$2,报表汇总!$A$1:$G$1,0))),0,IF(OR(INDEX(报表汇总!$A$1:$G$500,MATCH($C69,报表汇总!$A$1:$A$500,0),MATCH(F$2,报表汇总!$A$1:$G$1,0))="--",INDEX(报表汇总!$A$1:$G$500,MATCH($C69,报表汇总!$A$1:$A$500,0),MATCH(F$2,报表汇总!$A$1:$G$1,0))=FALSE),0,INDEX(报表汇总!$A$1:$G$500,MATCH($C69,报表汇总!$A$1:$A$500,0),MATCH(F$2,报表汇总!$A$1:$G$1,0))))</f>
        <v>0</v>
      </c>
      <c r="G69" s="188">
        <f>IF(ISERROR(INDEX(报表汇总!$A$1:$G$500,MATCH($C69,报表汇总!$A$1:$A$500,0),MATCH(G$2,报表汇总!$A$1:$G$1,0))),0,IF(OR(INDEX(报表汇总!$A$1:$G$500,MATCH($C69,报表汇总!$A$1:$A$500,0),MATCH(G$2,报表汇总!$A$1:$G$1,0))="--",INDEX(报表汇总!$A$1:$G$500,MATCH($C69,报表汇总!$A$1:$A$500,0),MATCH(G$2,报表汇总!$A$1:$G$1,0))=FALSE),0,INDEX(报表汇总!$A$1:$G$500,MATCH($C69,报表汇总!$A$1:$A$500,0),MATCH(G$2,报表汇总!$A$1:$G$1,0))))</f>
        <v>0</v>
      </c>
      <c r="H69" s="188">
        <f>IF(ISERROR(INDEX(报表汇总!$A$1:$G$500,MATCH($C69,报表汇总!$A$1:$A$500,0),MATCH(H$2,报表汇总!$A$1:$G$1,0))),0,IF(OR(INDEX(报表汇总!$A$1:$G$500,MATCH($C69,报表汇总!$A$1:$A$500,0),MATCH(H$2,报表汇总!$A$1:$G$1,0))="--",INDEX(报表汇总!$A$1:$G$500,MATCH($C69,报表汇总!$A$1:$A$500,0),MATCH(H$2,报表汇总!$A$1:$G$1,0))=FALSE),0,INDEX(报表汇总!$A$1:$G$500,MATCH($C69,报表汇总!$A$1:$A$500,0),MATCH(H$2,报表汇总!$A$1:$G$1,0))))</f>
        <v>0</v>
      </c>
      <c r="I69" s="188">
        <f>IF(ISERROR(INDEX(报表汇总!$A$1:$G$500,MATCH($C69,报表汇总!$A$1:$A$500,0),MATCH(I$2,报表汇总!$A$1:$G$1,0))),0,IF(OR(INDEX(报表汇总!$A$1:$G$500,MATCH($C69,报表汇总!$A$1:$A$500,0),MATCH(I$2,报表汇总!$A$1:$G$1,0))="--",INDEX(报表汇总!$A$1:$G$500,MATCH($C69,报表汇总!$A$1:$A$500,0),MATCH(I$2,报表汇总!$A$1:$G$1,0))=FALSE),0,INDEX(报表汇总!$A$1:$G$500,MATCH($C69,报表汇总!$A$1:$A$500,0),MATCH(I$2,报表汇总!$A$1:$G$1,0))))</f>
        <v>0</v>
      </c>
      <c r="J69" s="188">
        <f>IF(ISERROR(INDEX(报表汇总!$A$1:$G$500,MATCH($C69,报表汇总!$A$1:$A$500,0),MATCH(J$2,报表汇总!$A$1:$G$1,0))),0,IF(OR(INDEX(报表汇总!$A$1:$G$500,MATCH($C69,报表汇总!$A$1:$A$500,0),MATCH(J$2,报表汇总!$A$1:$G$1,0))="--",INDEX(报表汇总!$A$1:$G$500,MATCH($C69,报表汇总!$A$1:$A$500,0),MATCH(J$2,报表汇总!$A$1:$G$1,0))=FALSE),0,INDEX(报表汇总!$A$1:$G$500,MATCH($C69,报表汇总!$A$1:$A$500,0),MATCH(J$2,报表汇总!$A$1:$G$1,0))))</f>
        <v>0</v>
      </c>
      <c r="K69" s="231"/>
      <c r="L69" s="219"/>
      <c r="M69" s="219"/>
    </row>
    <row r="70" ht="30" customHeight="1" spans="1:13">
      <c r="A70" s="207"/>
      <c r="B70" s="208"/>
      <c r="C70" s="194" t="s">
        <v>133</v>
      </c>
      <c r="D70" s="188"/>
      <c r="E70" s="188">
        <f>IF(ISERROR(INDEX(报表汇总!$A$1:$G$500,MATCH($C70,报表汇总!$A$1:$A$500,0),MATCH(E$2,报表汇总!$A$1:$G$1,0))),0,IF(OR(INDEX(报表汇总!$A$1:$G$500,MATCH($C70,报表汇总!$A$1:$A$500,0),MATCH(E$2,报表汇总!$A$1:$G$1,0))="--",INDEX(报表汇总!$A$1:$G$500,MATCH($C70,报表汇总!$A$1:$A$500,0),MATCH(E$2,报表汇总!$A$1:$G$1,0))=FALSE),0,INDEX(报表汇总!$A$1:$G$500,MATCH($C70,报表汇总!$A$1:$A$500,0),MATCH(E$2,报表汇总!$A$1:$G$1,0))))</f>
        <v>0</v>
      </c>
      <c r="F70" s="188">
        <f>IF(ISERROR(INDEX(报表汇总!$A$1:$G$500,MATCH($C70,报表汇总!$A$1:$A$500,0),MATCH(F$2,报表汇总!$A$1:$G$1,0))),0,IF(OR(INDEX(报表汇总!$A$1:$G$500,MATCH($C70,报表汇总!$A$1:$A$500,0),MATCH(F$2,报表汇总!$A$1:$G$1,0))="--",INDEX(报表汇总!$A$1:$G$500,MATCH($C70,报表汇总!$A$1:$A$500,0),MATCH(F$2,报表汇总!$A$1:$G$1,0))=FALSE),0,INDEX(报表汇总!$A$1:$G$500,MATCH($C70,报表汇总!$A$1:$A$500,0),MATCH(F$2,报表汇总!$A$1:$G$1,0))))</f>
        <v>0</v>
      </c>
      <c r="G70" s="188">
        <f>IF(ISERROR(INDEX(报表汇总!$A$1:$G$500,MATCH($C70,报表汇总!$A$1:$A$500,0),MATCH(G$2,报表汇总!$A$1:$G$1,0))),0,IF(OR(INDEX(报表汇总!$A$1:$G$500,MATCH($C70,报表汇总!$A$1:$A$500,0),MATCH(G$2,报表汇总!$A$1:$G$1,0))="--",INDEX(报表汇总!$A$1:$G$500,MATCH($C70,报表汇总!$A$1:$A$500,0),MATCH(G$2,报表汇总!$A$1:$G$1,0))=FALSE),0,INDEX(报表汇总!$A$1:$G$500,MATCH($C70,报表汇总!$A$1:$A$500,0),MATCH(G$2,报表汇总!$A$1:$G$1,0))))</f>
        <v>0</v>
      </c>
      <c r="H70" s="188">
        <f>IF(ISERROR(INDEX(报表汇总!$A$1:$G$500,MATCH($C70,报表汇总!$A$1:$A$500,0),MATCH(H$2,报表汇总!$A$1:$G$1,0))),0,IF(OR(INDEX(报表汇总!$A$1:$G$500,MATCH($C70,报表汇总!$A$1:$A$500,0),MATCH(H$2,报表汇总!$A$1:$G$1,0))="--",INDEX(报表汇总!$A$1:$G$500,MATCH($C70,报表汇总!$A$1:$A$500,0),MATCH(H$2,报表汇总!$A$1:$G$1,0))=FALSE),0,INDEX(报表汇总!$A$1:$G$500,MATCH($C70,报表汇总!$A$1:$A$500,0),MATCH(H$2,报表汇总!$A$1:$G$1,0))))</f>
        <v>0</v>
      </c>
      <c r="I70" s="188">
        <f>IF(ISERROR(INDEX(报表汇总!$A$1:$G$500,MATCH($C70,报表汇总!$A$1:$A$500,0),MATCH(I$2,报表汇总!$A$1:$G$1,0))),0,IF(OR(INDEX(报表汇总!$A$1:$G$500,MATCH($C70,报表汇总!$A$1:$A$500,0),MATCH(I$2,报表汇总!$A$1:$G$1,0))="--",INDEX(报表汇总!$A$1:$G$500,MATCH($C70,报表汇总!$A$1:$A$500,0),MATCH(I$2,报表汇总!$A$1:$G$1,0))=FALSE),0,INDEX(报表汇总!$A$1:$G$500,MATCH($C70,报表汇总!$A$1:$A$500,0),MATCH(I$2,报表汇总!$A$1:$G$1,0))))</f>
        <v>0</v>
      </c>
      <c r="J70" s="188">
        <f>IF(ISERROR(INDEX(报表汇总!$A$1:$G$500,MATCH($C70,报表汇总!$A$1:$A$500,0),MATCH(J$2,报表汇总!$A$1:$G$1,0))),0,IF(OR(INDEX(报表汇总!$A$1:$G$500,MATCH($C70,报表汇总!$A$1:$A$500,0),MATCH(J$2,报表汇总!$A$1:$G$1,0))="--",INDEX(报表汇总!$A$1:$G$500,MATCH($C70,报表汇总!$A$1:$A$500,0),MATCH(J$2,报表汇总!$A$1:$G$1,0))=FALSE),0,INDEX(报表汇总!$A$1:$G$500,MATCH($C70,报表汇总!$A$1:$A$500,0),MATCH(J$2,报表汇总!$A$1:$G$1,0))))</f>
        <v>0</v>
      </c>
      <c r="K70" s="231"/>
      <c r="L70" s="219"/>
      <c r="M70" s="219"/>
    </row>
    <row r="71" ht="30" customHeight="1" spans="1:13">
      <c r="A71" s="207"/>
      <c r="B71" s="208"/>
      <c r="C71" s="194" t="s">
        <v>134</v>
      </c>
      <c r="D71" s="188"/>
      <c r="E71" s="188">
        <f>IF(ISERROR(INDEX(报表汇总!$A$1:$G$500,MATCH($C71,报表汇总!$A$1:$A$500,0),MATCH(E$2,报表汇总!$A$1:$G$1,0))),0,IF(OR(INDEX(报表汇总!$A$1:$G$500,MATCH($C71,报表汇总!$A$1:$A$500,0),MATCH(E$2,报表汇总!$A$1:$G$1,0))="--",INDEX(报表汇总!$A$1:$G$500,MATCH($C71,报表汇总!$A$1:$A$500,0),MATCH(E$2,报表汇总!$A$1:$G$1,0))=FALSE),0,INDEX(报表汇总!$A$1:$G$500,MATCH($C71,报表汇总!$A$1:$A$500,0),MATCH(E$2,报表汇总!$A$1:$G$1,0))))</f>
        <v>0</v>
      </c>
      <c r="F71" s="188">
        <f>IF(ISERROR(INDEX(报表汇总!$A$1:$G$500,MATCH($C71,报表汇总!$A$1:$A$500,0),MATCH(F$2,报表汇总!$A$1:$G$1,0))),0,IF(OR(INDEX(报表汇总!$A$1:$G$500,MATCH($C71,报表汇总!$A$1:$A$500,0),MATCH(F$2,报表汇总!$A$1:$G$1,0))="--",INDEX(报表汇总!$A$1:$G$500,MATCH($C71,报表汇总!$A$1:$A$500,0),MATCH(F$2,报表汇总!$A$1:$G$1,0))=FALSE),0,INDEX(报表汇总!$A$1:$G$500,MATCH($C71,报表汇总!$A$1:$A$500,0),MATCH(F$2,报表汇总!$A$1:$G$1,0))))</f>
        <v>0</v>
      </c>
      <c r="G71" s="188">
        <f>IF(ISERROR(INDEX(报表汇总!$A$1:$G$500,MATCH($C71,报表汇总!$A$1:$A$500,0),MATCH(G$2,报表汇总!$A$1:$G$1,0))),0,IF(OR(INDEX(报表汇总!$A$1:$G$500,MATCH($C71,报表汇总!$A$1:$A$500,0),MATCH(G$2,报表汇总!$A$1:$G$1,0))="--",INDEX(报表汇总!$A$1:$G$500,MATCH($C71,报表汇总!$A$1:$A$500,0),MATCH(G$2,报表汇总!$A$1:$G$1,0))=FALSE),0,INDEX(报表汇总!$A$1:$G$500,MATCH($C71,报表汇总!$A$1:$A$500,0),MATCH(G$2,报表汇总!$A$1:$G$1,0))))</f>
        <v>0</v>
      </c>
      <c r="H71" s="188">
        <f>IF(ISERROR(INDEX(报表汇总!$A$1:$G$500,MATCH($C71,报表汇总!$A$1:$A$500,0),MATCH(H$2,报表汇总!$A$1:$G$1,0))),0,IF(OR(INDEX(报表汇总!$A$1:$G$500,MATCH($C71,报表汇总!$A$1:$A$500,0),MATCH(H$2,报表汇总!$A$1:$G$1,0))="--",INDEX(报表汇总!$A$1:$G$500,MATCH($C71,报表汇总!$A$1:$A$500,0),MATCH(H$2,报表汇总!$A$1:$G$1,0))=FALSE),0,INDEX(报表汇总!$A$1:$G$500,MATCH($C71,报表汇总!$A$1:$A$500,0),MATCH(H$2,报表汇总!$A$1:$G$1,0))))</f>
        <v>0</v>
      </c>
      <c r="I71" s="188">
        <f>IF(ISERROR(INDEX(报表汇总!$A$1:$G$500,MATCH($C71,报表汇总!$A$1:$A$500,0),MATCH(I$2,报表汇总!$A$1:$G$1,0))),0,IF(OR(INDEX(报表汇总!$A$1:$G$500,MATCH($C71,报表汇总!$A$1:$A$500,0),MATCH(I$2,报表汇总!$A$1:$G$1,0))="--",INDEX(报表汇总!$A$1:$G$500,MATCH($C71,报表汇总!$A$1:$A$500,0),MATCH(I$2,报表汇总!$A$1:$G$1,0))=FALSE),0,INDEX(报表汇总!$A$1:$G$500,MATCH($C71,报表汇总!$A$1:$A$500,0),MATCH(I$2,报表汇总!$A$1:$G$1,0))))</f>
        <v>0</v>
      </c>
      <c r="J71" s="188">
        <f>IF(ISERROR(INDEX(报表汇总!$A$1:$G$500,MATCH($C71,报表汇总!$A$1:$A$500,0),MATCH(J$2,报表汇总!$A$1:$G$1,0))),0,IF(OR(INDEX(报表汇总!$A$1:$G$500,MATCH($C71,报表汇总!$A$1:$A$500,0),MATCH(J$2,报表汇总!$A$1:$G$1,0))="--",INDEX(报表汇总!$A$1:$G$500,MATCH($C71,报表汇总!$A$1:$A$500,0),MATCH(J$2,报表汇总!$A$1:$G$1,0))=FALSE),0,INDEX(报表汇总!$A$1:$G$500,MATCH($C71,报表汇总!$A$1:$A$500,0),MATCH(J$2,报表汇总!$A$1:$G$1,0))))</f>
        <v>0</v>
      </c>
      <c r="K71" s="260" t="s">
        <v>135</v>
      </c>
      <c r="L71" s="219"/>
      <c r="M71" s="219"/>
    </row>
    <row r="72" ht="30" customHeight="1" spans="1:13">
      <c r="A72" s="207"/>
      <c r="B72" s="208"/>
      <c r="C72" s="194" t="s">
        <v>136</v>
      </c>
      <c r="D72" s="188"/>
      <c r="E72" s="188">
        <f>IF(ISERROR(INDEX(报表汇总!$A$1:$G$500,MATCH($C72,报表汇总!$A$1:$A$500,0),MATCH(E$2,报表汇总!$A$1:$G$1,0))),0,IF(OR(INDEX(报表汇总!$A$1:$G$500,MATCH($C72,报表汇总!$A$1:$A$500,0),MATCH(E$2,报表汇总!$A$1:$G$1,0))="--",INDEX(报表汇总!$A$1:$G$500,MATCH($C72,报表汇总!$A$1:$A$500,0),MATCH(E$2,报表汇总!$A$1:$G$1,0))=FALSE),0,INDEX(报表汇总!$A$1:$G$500,MATCH($C72,报表汇总!$A$1:$A$500,0),MATCH(E$2,报表汇总!$A$1:$G$1,0))))</f>
        <v>0</v>
      </c>
      <c r="F72" s="188">
        <f>IF(ISERROR(INDEX(报表汇总!$A$1:$G$500,MATCH($C72,报表汇总!$A$1:$A$500,0),MATCH(F$2,报表汇总!$A$1:$G$1,0))),0,IF(OR(INDEX(报表汇总!$A$1:$G$500,MATCH($C72,报表汇总!$A$1:$A$500,0),MATCH(F$2,报表汇总!$A$1:$G$1,0))="--",INDEX(报表汇总!$A$1:$G$500,MATCH($C72,报表汇总!$A$1:$A$500,0),MATCH(F$2,报表汇总!$A$1:$G$1,0))=FALSE),0,INDEX(报表汇总!$A$1:$G$500,MATCH($C72,报表汇总!$A$1:$A$500,0),MATCH(F$2,报表汇总!$A$1:$G$1,0))))</f>
        <v>0</v>
      </c>
      <c r="G72" s="188">
        <f>IF(ISERROR(INDEX(报表汇总!$A$1:$G$500,MATCH($C72,报表汇总!$A$1:$A$500,0),MATCH(G$2,报表汇总!$A$1:$G$1,0))),0,IF(OR(INDEX(报表汇总!$A$1:$G$500,MATCH($C72,报表汇总!$A$1:$A$500,0),MATCH(G$2,报表汇总!$A$1:$G$1,0))="--",INDEX(报表汇总!$A$1:$G$500,MATCH($C72,报表汇总!$A$1:$A$500,0),MATCH(G$2,报表汇总!$A$1:$G$1,0))=FALSE),0,INDEX(报表汇总!$A$1:$G$500,MATCH($C72,报表汇总!$A$1:$A$500,0),MATCH(G$2,报表汇总!$A$1:$G$1,0))))</f>
        <v>0</v>
      </c>
      <c r="H72" s="188">
        <f>IF(ISERROR(INDEX(报表汇总!$A$1:$G$500,MATCH($C72,报表汇总!$A$1:$A$500,0),MATCH(H$2,报表汇总!$A$1:$G$1,0))),0,IF(OR(INDEX(报表汇总!$A$1:$G$500,MATCH($C72,报表汇总!$A$1:$A$500,0),MATCH(H$2,报表汇总!$A$1:$G$1,0))="--",INDEX(报表汇总!$A$1:$G$500,MATCH($C72,报表汇总!$A$1:$A$500,0),MATCH(H$2,报表汇总!$A$1:$G$1,0))=FALSE),0,INDEX(报表汇总!$A$1:$G$500,MATCH($C72,报表汇总!$A$1:$A$500,0),MATCH(H$2,报表汇总!$A$1:$G$1,0))))</f>
        <v>0</v>
      </c>
      <c r="I72" s="188">
        <f>IF(ISERROR(INDEX(报表汇总!$A$1:$G$500,MATCH($C72,报表汇总!$A$1:$A$500,0),MATCH(I$2,报表汇总!$A$1:$G$1,0))),0,IF(OR(INDEX(报表汇总!$A$1:$G$500,MATCH($C72,报表汇总!$A$1:$A$500,0),MATCH(I$2,报表汇总!$A$1:$G$1,0))="--",INDEX(报表汇总!$A$1:$G$500,MATCH($C72,报表汇总!$A$1:$A$500,0),MATCH(I$2,报表汇总!$A$1:$G$1,0))=FALSE),0,INDEX(报表汇总!$A$1:$G$500,MATCH($C72,报表汇总!$A$1:$A$500,0),MATCH(I$2,报表汇总!$A$1:$G$1,0))))</f>
        <v>0</v>
      </c>
      <c r="J72" s="188">
        <f>IF(ISERROR(INDEX(报表汇总!$A$1:$G$500,MATCH($C72,报表汇总!$A$1:$A$500,0),MATCH(J$2,报表汇总!$A$1:$G$1,0))),0,IF(OR(INDEX(报表汇总!$A$1:$G$500,MATCH($C72,报表汇总!$A$1:$A$500,0),MATCH(J$2,报表汇总!$A$1:$G$1,0))="--",INDEX(报表汇总!$A$1:$G$500,MATCH($C72,报表汇总!$A$1:$A$500,0),MATCH(J$2,报表汇总!$A$1:$G$1,0))=FALSE),0,INDEX(报表汇总!$A$1:$G$500,MATCH($C72,报表汇总!$A$1:$A$500,0),MATCH(J$2,报表汇总!$A$1:$G$1,0))))</f>
        <v>0</v>
      </c>
      <c r="K72" s="261" t="s">
        <v>137</v>
      </c>
      <c r="L72" s="219"/>
      <c r="M72" s="219"/>
    </row>
    <row r="73" ht="30" customHeight="1" spans="1:13">
      <c r="A73" s="207"/>
      <c r="B73" s="208"/>
      <c r="C73" s="191" t="s">
        <v>138</v>
      </c>
      <c r="D73" s="202"/>
      <c r="E73" s="198">
        <f t="shared" ref="E73:J73" si="26">IF(E72&lt;0,E69+E70+E71,E69+E70+E71+E72)</f>
        <v>0</v>
      </c>
      <c r="F73" s="198">
        <f t="shared" si="26"/>
        <v>0</v>
      </c>
      <c r="G73" s="198">
        <f t="shared" si="26"/>
        <v>0</v>
      </c>
      <c r="H73" s="198">
        <f t="shared" si="26"/>
        <v>0</v>
      </c>
      <c r="I73" s="198">
        <f t="shared" si="26"/>
        <v>0</v>
      </c>
      <c r="J73" s="198">
        <f t="shared" si="26"/>
        <v>0</v>
      </c>
      <c r="K73" s="235" t="s">
        <v>139</v>
      </c>
      <c r="L73" s="219"/>
      <c r="M73" s="219"/>
    </row>
    <row r="74" ht="30" customHeight="1" spans="1:13">
      <c r="A74" s="207"/>
      <c r="B74" s="208"/>
      <c r="C74" s="217" t="s">
        <v>119</v>
      </c>
      <c r="D74" s="188"/>
      <c r="E74" s="188">
        <f>IF(ISERROR(INDEX(报表汇总!$A$1:$G$500,MATCH($C74,报表汇总!$A$1:$A$500,0),MATCH(E$2,报表汇总!$A$1:$G$1,0))),0,IF(OR(INDEX(报表汇总!$A$1:$G$500,MATCH($C74,报表汇总!$A$1:$A$500,0),MATCH(E$2,报表汇总!$A$1:$G$1,0))="--",INDEX(报表汇总!$A$1:$G$500,MATCH($C74,报表汇总!$A$1:$A$500,0),MATCH(E$2,报表汇总!$A$1:$G$1,0))=FALSE),0,INDEX(报表汇总!$A$1:$G$500,MATCH($C74,报表汇总!$A$1:$A$500,0),MATCH(E$2,报表汇总!$A$1:$G$1,0))))</f>
        <v>0</v>
      </c>
      <c r="F74" s="188">
        <f>IF(ISERROR(INDEX(报表汇总!$A$1:$G$500,MATCH($C74,报表汇总!$A$1:$A$500,0),MATCH(F$2,报表汇总!$A$1:$G$1,0))),0,IF(OR(INDEX(报表汇总!$A$1:$G$500,MATCH($C74,报表汇总!$A$1:$A$500,0),MATCH(F$2,报表汇总!$A$1:$G$1,0))="--",INDEX(报表汇总!$A$1:$G$500,MATCH($C74,报表汇总!$A$1:$A$500,0),MATCH(F$2,报表汇总!$A$1:$G$1,0))=FALSE),0,INDEX(报表汇总!$A$1:$G$500,MATCH($C74,报表汇总!$A$1:$A$500,0),MATCH(F$2,报表汇总!$A$1:$G$1,0))))</f>
        <v>0</v>
      </c>
      <c r="G74" s="188">
        <f>IF(ISERROR(INDEX(报表汇总!$A$1:$G$500,MATCH($C74,报表汇总!$A$1:$A$500,0),MATCH(G$2,报表汇总!$A$1:$G$1,0))),0,IF(OR(INDEX(报表汇总!$A$1:$G$500,MATCH($C74,报表汇总!$A$1:$A$500,0),MATCH(G$2,报表汇总!$A$1:$G$1,0))="--",INDEX(报表汇总!$A$1:$G$500,MATCH($C74,报表汇总!$A$1:$A$500,0),MATCH(G$2,报表汇总!$A$1:$G$1,0))=FALSE),0,INDEX(报表汇总!$A$1:$G$500,MATCH($C74,报表汇总!$A$1:$A$500,0),MATCH(G$2,报表汇总!$A$1:$G$1,0))))</f>
        <v>0</v>
      </c>
      <c r="H74" s="188">
        <f>IF(ISERROR(INDEX(报表汇总!$A$1:$G$500,MATCH($C74,报表汇总!$A$1:$A$500,0),MATCH(H$2,报表汇总!$A$1:$G$1,0))),0,IF(OR(INDEX(报表汇总!$A$1:$G$500,MATCH($C74,报表汇总!$A$1:$A$500,0),MATCH(H$2,报表汇总!$A$1:$G$1,0))="--",INDEX(报表汇总!$A$1:$G$500,MATCH($C74,报表汇总!$A$1:$A$500,0),MATCH(H$2,报表汇总!$A$1:$G$1,0))=FALSE),0,INDEX(报表汇总!$A$1:$G$500,MATCH($C74,报表汇总!$A$1:$A$500,0),MATCH(H$2,报表汇总!$A$1:$G$1,0))))</f>
        <v>0</v>
      </c>
      <c r="I74" s="188">
        <f>IF(ISERROR(INDEX(报表汇总!$A$1:$G$500,MATCH($C74,报表汇总!$A$1:$A$500,0),MATCH(I$2,报表汇总!$A$1:$G$1,0))),0,IF(OR(INDEX(报表汇总!$A$1:$G$500,MATCH($C74,报表汇总!$A$1:$A$500,0),MATCH(I$2,报表汇总!$A$1:$G$1,0))="--",INDEX(报表汇总!$A$1:$G$500,MATCH($C74,报表汇总!$A$1:$A$500,0),MATCH(I$2,报表汇总!$A$1:$G$1,0))=FALSE),0,INDEX(报表汇总!$A$1:$G$500,MATCH($C74,报表汇总!$A$1:$A$500,0),MATCH(I$2,报表汇总!$A$1:$G$1,0))))</f>
        <v>0</v>
      </c>
      <c r="J74" s="188">
        <f>IF(ISERROR(INDEX(报表汇总!$A$1:$G$500,MATCH($C74,报表汇总!$A$1:$A$500,0),MATCH(J$2,报表汇总!$A$1:$G$1,0))),0,IF(OR(INDEX(报表汇总!$A$1:$G$500,MATCH($C74,报表汇总!$A$1:$A$500,0),MATCH(J$2,报表汇总!$A$1:$G$1,0))="--",INDEX(报表汇总!$A$1:$G$500,MATCH($C74,报表汇总!$A$1:$A$500,0),MATCH(J$2,报表汇总!$A$1:$G$1,0))=FALSE),0,INDEX(报表汇总!$A$1:$G$500,MATCH($C74,报表汇总!$A$1:$A$500,0),MATCH(J$2,报表汇总!$A$1:$G$1,0))))</f>
        <v>0</v>
      </c>
      <c r="K74" s="235"/>
      <c r="L74" s="219"/>
      <c r="M74" s="219"/>
    </row>
    <row r="75" ht="30" customHeight="1" spans="1:13">
      <c r="A75" s="207"/>
      <c r="B75" s="208"/>
      <c r="C75" s="191" t="s">
        <v>140</v>
      </c>
      <c r="D75" s="192"/>
      <c r="E75" s="193" t="e">
        <f t="shared" ref="E75:I75" si="27">E73/E64</f>
        <v>#DIV/0!</v>
      </c>
      <c r="F75" s="193" t="e">
        <f t="shared" si="27"/>
        <v>#DIV/0!</v>
      </c>
      <c r="G75" s="193" t="e">
        <f t="shared" si="27"/>
        <v>#DIV/0!</v>
      </c>
      <c r="H75" s="193" t="e">
        <f t="shared" si="27"/>
        <v>#DIV/0!</v>
      </c>
      <c r="I75" s="193" t="e">
        <f t="shared" si="27"/>
        <v>#DIV/0!</v>
      </c>
      <c r="J75" s="193" t="e">
        <f t="shared" ref="J75" si="28">J73/J64</f>
        <v>#DIV/0!</v>
      </c>
      <c r="K75" s="235" t="s">
        <v>141</v>
      </c>
      <c r="L75" s="219"/>
      <c r="M75" s="219"/>
    </row>
    <row r="76" ht="30" customHeight="1" spans="1:13">
      <c r="A76" s="207"/>
      <c r="B76" s="208"/>
      <c r="C76" s="191" t="s">
        <v>126</v>
      </c>
      <c r="D76" s="193"/>
      <c r="E76" s="193" t="e">
        <f>E67</f>
        <v>#DIV/0!</v>
      </c>
      <c r="F76" s="193" t="e">
        <f t="shared" ref="F76:I76" si="29">F67</f>
        <v>#DIV/0!</v>
      </c>
      <c r="G76" s="193" t="e">
        <f t="shared" si="29"/>
        <v>#DIV/0!</v>
      </c>
      <c r="H76" s="193" t="e">
        <f t="shared" si="29"/>
        <v>#DIV/0!</v>
      </c>
      <c r="I76" s="193" t="e">
        <f t="shared" si="29"/>
        <v>#DIV/0!</v>
      </c>
      <c r="J76" s="193" t="e">
        <f t="shared" ref="J76" si="30">J67</f>
        <v>#DIV/0!</v>
      </c>
      <c r="K76" s="240"/>
      <c r="L76" s="219"/>
      <c r="M76" s="219"/>
    </row>
    <row r="77" ht="30" customHeight="1" spans="1:13">
      <c r="A77" s="210"/>
      <c r="B77" s="211"/>
      <c r="C77" s="191" t="s">
        <v>142</v>
      </c>
      <c r="D77" s="192"/>
      <c r="E77" s="253" t="e">
        <f>E75/E76</f>
        <v>#DIV/0!</v>
      </c>
      <c r="F77" s="253" t="e">
        <f t="shared" ref="F77:I77" si="31">F75/F76</f>
        <v>#DIV/0!</v>
      </c>
      <c r="G77" s="253" t="e">
        <f t="shared" si="31"/>
        <v>#DIV/0!</v>
      </c>
      <c r="H77" s="253" t="e">
        <f t="shared" si="31"/>
        <v>#DIV/0!</v>
      </c>
      <c r="I77" s="253" t="e">
        <f t="shared" si="31"/>
        <v>#DIV/0!</v>
      </c>
      <c r="J77" s="253" t="e">
        <f t="shared" ref="J77" si="32">J75/J76</f>
        <v>#DIV/0!</v>
      </c>
      <c r="K77" s="234" t="s">
        <v>143</v>
      </c>
      <c r="L77" s="219"/>
      <c r="M77" s="219"/>
    </row>
    <row r="78" ht="30" customHeight="1" spans="1:13">
      <c r="A78" s="204" t="s">
        <v>144</v>
      </c>
      <c r="B78" s="205" t="s">
        <v>145</v>
      </c>
      <c r="C78" s="194" t="s">
        <v>132</v>
      </c>
      <c r="D78" s="206"/>
      <c r="E78" s="188">
        <f>IF(ISERROR(INDEX(报表汇总!$A$1:$G$500,MATCH($C78,报表汇总!$A$1:$A$500,0),MATCH(E$2,报表汇总!$A$1:$G$1,0))),0,IF(OR(INDEX(报表汇总!$A$1:$G$500,MATCH($C78,报表汇总!$A$1:$A$500,0),MATCH(E$2,报表汇总!$A$1:$G$1,0))="--",INDEX(报表汇总!$A$1:$G$500,MATCH($C78,报表汇总!$A$1:$A$500,0),MATCH(E$2,报表汇总!$A$1:$G$1,0))=FALSE),0,INDEX(报表汇总!$A$1:$G$500,MATCH($C78,报表汇总!$A$1:$A$500,0),MATCH(E$2,报表汇总!$A$1:$G$1,0))))</f>
        <v>0</v>
      </c>
      <c r="F78" s="188">
        <f>IF(ISERROR(INDEX(报表汇总!$A$1:$G$500,MATCH($C78,报表汇总!$A$1:$A$500,0),MATCH(F$2,报表汇总!$A$1:$G$1,0))),0,IF(OR(INDEX(报表汇总!$A$1:$G$500,MATCH($C78,报表汇总!$A$1:$A$500,0),MATCH(F$2,报表汇总!$A$1:$G$1,0))="--",INDEX(报表汇总!$A$1:$G$500,MATCH($C78,报表汇总!$A$1:$A$500,0),MATCH(F$2,报表汇总!$A$1:$G$1,0))=FALSE),0,INDEX(报表汇总!$A$1:$G$500,MATCH($C78,报表汇总!$A$1:$A$500,0),MATCH(F$2,报表汇总!$A$1:$G$1,0))))</f>
        <v>0</v>
      </c>
      <c r="G78" s="188">
        <f>IF(ISERROR(INDEX(报表汇总!$A$1:$G$500,MATCH($C78,报表汇总!$A$1:$A$500,0),MATCH(G$2,报表汇总!$A$1:$G$1,0))),0,IF(OR(INDEX(报表汇总!$A$1:$G$500,MATCH($C78,报表汇总!$A$1:$A$500,0),MATCH(G$2,报表汇总!$A$1:$G$1,0))="--",INDEX(报表汇总!$A$1:$G$500,MATCH($C78,报表汇总!$A$1:$A$500,0),MATCH(G$2,报表汇总!$A$1:$G$1,0))=FALSE),0,INDEX(报表汇总!$A$1:$G$500,MATCH($C78,报表汇总!$A$1:$A$500,0),MATCH(G$2,报表汇总!$A$1:$G$1,0))))</f>
        <v>0</v>
      </c>
      <c r="H78" s="188">
        <f>IF(ISERROR(INDEX(报表汇总!$A$1:$G$500,MATCH($C78,报表汇总!$A$1:$A$500,0),MATCH(H$2,报表汇总!$A$1:$G$1,0))),0,IF(OR(INDEX(报表汇总!$A$1:$G$500,MATCH($C78,报表汇总!$A$1:$A$500,0),MATCH(H$2,报表汇总!$A$1:$G$1,0))="--",INDEX(报表汇总!$A$1:$G$500,MATCH($C78,报表汇总!$A$1:$A$500,0),MATCH(H$2,报表汇总!$A$1:$G$1,0))=FALSE),0,INDEX(报表汇总!$A$1:$G$500,MATCH($C78,报表汇总!$A$1:$A$500,0),MATCH(H$2,报表汇总!$A$1:$G$1,0))))</f>
        <v>0</v>
      </c>
      <c r="I78" s="188">
        <f>IF(ISERROR(INDEX(报表汇总!$A$1:$G$500,MATCH($C78,报表汇总!$A$1:$A$500,0),MATCH(I$2,报表汇总!$A$1:$G$1,0))),0,IF(OR(INDEX(报表汇总!$A$1:$G$500,MATCH($C78,报表汇总!$A$1:$A$500,0),MATCH(I$2,报表汇总!$A$1:$G$1,0))="--",INDEX(报表汇总!$A$1:$G$500,MATCH($C78,报表汇总!$A$1:$A$500,0),MATCH(I$2,报表汇总!$A$1:$G$1,0))=FALSE),0,INDEX(报表汇总!$A$1:$G$500,MATCH($C78,报表汇总!$A$1:$A$500,0),MATCH(I$2,报表汇总!$A$1:$G$1,0))))</f>
        <v>0</v>
      </c>
      <c r="J78" s="188">
        <f>IF(ISERROR(INDEX(报表汇总!$A$1:$G$500,MATCH($C78,报表汇总!$A$1:$A$500,0),MATCH(J$2,报表汇总!$A$1:$G$1,0))),0,IF(OR(INDEX(报表汇总!$A$1:$G$500,MATCH($C78,报表汇总!$A$1:$A$500,0),MATCH(J$2,报表汇总!$A$1:$G$1,0))="--",INDEX(报表汇总!$A$1:$G$500,MATCH($C78,报表汇总!$A$1:$A$500,0),MATCH(J$2,报表汇总!$A$1:$G$1,0))=FALSE),0,INDEX(报表汇总!$A$1:$G$500,MATCH($C78,报表汇总!$A$1:$A$500,0),MATCH(J$2,报表汇总!$A$1:$G$1,0))))</f>
        <v>0</v>
      </c>
      <c r="K78" s="231"/>
      <c r="L78" s="219"/>
      <c r="M78" s="219"/>
    </row>
    <row r="79" ht="30" customHeight="1" spans="1:13">
      <c r="A79" s="207"/>
      <c r="B79" s="208"/>
      <c r="C79" s="217" t="s">
        <v>119</v>
      </c>
      <c r="D79" s="206"/>
      <c r="E79" s="188">
        <f>IF(ISERROR(INDEX(报表汇总!$A$1:$G$500,MATCH($C79,报表汇总!$A$1:$A$500,0),MATCH(E$2,报表汇总!$A$1:$G$1,0))),0,IF(OR(INDEX(报表汇总!$A$1:$G$500,MATCH($C79,报表汇总!$A$1:$A$500,0),MATCH(E$2,报表汇总!$A$1:$G$1,0))="--",INDEX(报表汇总!$A$1:$G$500,MATCH($C79,报表汇总!$A$1:$A$500,0),MATCH(E$2,报表汇总!$A$1:$G$1,0))=FALSE),0,INDEX(报表汇总!$A$1:$G$500,MATCH($C79,报表汇总!$A$1:$A$500,0),MATCH(E$2,报表汇总!$A$1:$G$1,0))))</f>
        <v>0</v>
      </c>
      <c r="F79" s="188">
        <f>IF(ISERROR(INDEX(报表汇总!$A$1:$G$500,MATCH($C79,报表汇总!$A$1:$A$500,0),MATCH(F$2,报表汇总!$A$1:$G$1,0))),0,IF(OR(INDEX(报表汇总!$A$1:$G$500,MATCH($C79,报表汇总!$A$1:$A$500,0),MATCH(F$2,报表汇总!$A$1:$G$1,0))="--",INDEX(报表汇总!$A$1:$G$500,MATCH($C79,报表汇总!$A$1:$A$500,0),MATCH(F$2,报表汇总!$A$1:$G$1,0))=FALSE),0,INDEX(报表汇总!$A$1:$G$500,MATCH($C79,报表汇总!$A$1:$A$500,0),MATCH(F$2,报表汇总!$A$1:$G$1,0))))</f>
        <v>0</v>
      </c>
      <c r="G79" s="188">
        <f>IF(ISERROR(INDEX(报表汇总!$A$1:$G$500,MATCH($C79,报表汇总!$A$1:$A$500,0),MATCH(G$2,报表汇总!$A$1:$G$1,0))),0,IF(OR(INDEX(报表汇总!$A$1:$G$500,MATCH($C79,报表汇总!$A$1:$A$500,0),MATCH(G$2,报表汇总!$A$1:$G$1,0))="--",INDEX(报表汇总!$A$1:$G$500,MATCH($C79,报表汇总!$A$1:$A$500,0),MATCH(G$2,报表汇总!$A$1:$G$1,0))=FALSE),0,INDEX(报表汇总!$A$1:$G$500,MATCH($C79,报表汇总!$A$1:$A$500,0),MATCH(G$2,报表汇总!$A$1:$G$1,0))))</f>
        <v>0</v>
      </c>
      <c r="H79" s="188">
        <f>IF(ISERROR(INDEX(报表汇总!$A$1:$G$500,MATCH($C79,报表汇总!$A$1:$A$500,0),MATCH(H$2,报表汇总!$A$1:$G$1,0))),0,IF(OR(INDEX(报表汇总!$A$1:$G$500,MATCH($C79,报表汇总!$A$1:$A$500,0),MATCH(H$2,报表汇总!$A$1:$G$1,0))="--",INDEX(报表汇总!$A$1:$G$500,MATCH($C79,报表汇总!$A$1:$A$500,0),MATCH(H$2,报表汇总!$A$1:$G$1,0))=FALSE),0,INDEX(报表汇总!$A$1:$G$500,MATCH($C79,报表汇总!$A$1:$A$500,0),MATCH(H$2,报表汇总!$A$1:$G$1,0))))</f>
        <v>0</v>
      </c>
      <c r="I79" s="188">
        <f>IF(ISERROR(INDEX(报表汇总!$A$1:$G$500,MATCH($C79,报表汇总!$A$1:$A$500,0),MATCH(I$2,报表汇总!$A$1:$G$1,0))),0,IF(OR(INDEX(报表汇总!$A$1:$G$500,MATCH($C79,报表汇总!$A$1:$A$500,0),MATCH(I$2,报表汇总!$A$1:$G$1,0))="--",INDEX(报表汇总!$A$1:$G$500,MATCH($C79,报表汇总!$A$1:$A$500,0),MATCH(I$2,报表汇总!$A$1:$G$1,0))=FALSE),0,INDEX(报表汇总!$A$1:$G$500,MATCH($C79,报表汇总!$A$1:$A$500,0),MATCH(I$2,报表汇总!$A$1:$G$1,0))))</f>
        <v>0</v>
      </c>
      <c r="J79" s="188">
        <f>IF(ISERROR(INDEX(报表汇总!$A$1:$G$500,MATCH($C79,报表汇总!$A$1:$A$500,0),MATCH(J$2,报表汇总!$A$1:$G$1,0))),0,IF(OR(INDEX(报表汇总!$A$1:$G$500,MATCH($C79,报表汇总!$A$1:$A$500,0),MATCH(J$2,报表汇总!$A$1:$G$1,0))="--",INDEX(报表汇总!$A$1:$G$500,MATCH($C79,报表汇总!$A$1:$A$500,0),MATCH(J$2,报表汇总!$A$1:$G$1,0))=FALSE),0,INDEX(报表汇总!$A$1:$G$500,MATCH($C79,报表汇总!$A$1:$A$500,0),MATCH(J$2,报表汇总!$A$1:$G$1,0))))</f>
        <v>0</v>
      </c>
      <c r="K79" s="231"/>
      <c r="L79" s="219"/>
      <c r="M79" s="219"/>
    </row>
    <row r="80" ht="33" spans="1:13">
      <c r="A80" s="210"/>
      <c r="B80" s="211"/>
      <c r="C80" s="191" t="s">
        <v>146</v>
      </c>
      <c r="D80" s="192"/>
      <c r="E80" s="193" t="e">
        <f t="shared" ref="E80:J80" si="33">E78/E79</f>
        <v>#DIV/0!</v>
      </c>
      <c r="F80" s="193" t="e">
        <f t="shared" si="33"/>
        <v>#DIV/0!</v>
      </c>
      <c r="G80" s="193" t="e">
        <f t="shared" si="33"/>
        <v>#DIV/0!</v>
      </c>
      <c r="H80" s="193" t="e">
        <f t="shared" si="33"/>
        <v>#DIV/0!</v>
      </c>
      <c r="I80" s="193" t="e">
        <f t="shared" si="33"/>
        <v>#DIV/0!</v>
      </c>
      <c r="J80" s="193" t="e">
        <f t="shared" si="33"/>
        <v>#DIV/0!</v>
      </c>
      <c r="K80" s="234" t="s">
        <v>147</v>
      </c>
      <c r="L80" s="219"/>
      <c r="M80" s="219"/>
    </row>
    <row r="81" ht="30" customHeight="1" spans="1:13">
      <c r="A81" s="204" t="s">
        <v>148</v>
      </c>
      <c r="B81" s="205" t="s">
        <v>149</v>
      </c>
      <c r="C81" s="217" t="s">
        <v>119</v>
      </c>
      <c r="D81" s="206"/>
      <c r="E81" s="188">
        <f>IF(ISERROR(INDEX(报表汇总!$A$1:$G$500,MATCH($C81,报表汇总!$A$1:$A$500,0),MATCH(E$2,报表汇总!$A$1:$G$1,0))),0,IF(OR(INDEX(报表汇总!$A$1:$G$500,MATCH($C81,报表汇总!$A$1:$A$500,0),MATCH(E$2,报表汇总!$A$1:$G$1,0))="--",INDEX(报表汇总!$A$1:$G$500,MATCH($C81,报表汇总!$A$1:$A$500,0),MATCH(E$2,报表汇总!$A$1:$G$1,0))=FALSE),0,INDEX(报表汇总!$A$1:$G$500,MATCH($C81,报表汇总!$A$1:$A$500,0),MATCH(E$2,报表汇总!$A$1:$G$1,0))))</f>
        <v>0</v>
      </c>
      <c r="F81" s="188">
        <f>IF(ISERROR(INDEX(报表汇总!$A$1:$G$500,MATCH($C81,报表汇总!$A$1:$A$500,0),MATCH(F$2,报表汇总!$A$1:$G$1,0))),0,IF(OR(INDEX(报表汇总!$A$1:$G$500,MATCH($C81,报表汇总!$A$1:$A$500,0),MATCH(F$2,报表汇总!$A$1:$G$1,0))="--",INDEX(报表汇总!$A$1:$G$500,MATCH($C81,报表汇总!$A$1:$A$500,0),MATCH(F$2,报表汇总!$A$1:$G$1,0))=FALSE),0,INDEX(报表汇总!$A$1:$G$500,MATCH($C81,报表汇总!$A$1:$A$500,0),MATCH(F$2,报表汇总!$A$1:$G$1,0))))</f>
        <v>0</v>
      </c>
      <c r="G81" s="188">
        <f>IF(ISERROR(INDEX(报表汇总!$A$1:$G$500,MATCH($C81,报表汇总!$A$1:$A$500,0),MATCH(G$2,报表汇总!$A$1:$G$1,0))),0,IF(OR(INDEX(报表汇总!$A$1:$G$500,MATCH($C81,报表汇总!$A$1:$A$500,0),MATCH(G$2,报表汇总!$A$1:$G$1,0))="--",INDEX(报表汇总!$A$1:$G$500,MATCH($C81,报表汇总!$A$1:$A$500,0),MATCH(G$2,报表汇总!$A$1:$G$1,0))=FALSE),0,INDEX(报表汇总!$A$1:$G$500,MATCH($C81,报表汇总!$A$1:$A$500,0),MATCH(G$2,报表汇总!$A$1:$G$1,0))))</f>
        <v>0</v>
      </c>
      <c r="H81" s="188">
        <f>IF(ISERROR(INDEX(报表汇总!$A$1:$G$500,MATCH($C81,报表汇总!$A$1:$A$500,0),MATCH(H$2,报表汇总!$A$1:$G$1,0))),0,IF(OR(INDEX(报表汇总!$A$1:$G$500,MATCH($C81,报表汇总!$A$1:$A$500,0),MATCH(H$2,报表汇总!$A$1:$G$1,0))="--",INDEX(报表汇总!$A$1:$G$500,MATCH($C81,报表汇总!$A$1:$A$500,0),MATCH(H$2,报表汇总!$A$1:$G$1,0))=FALSE),0,INDEX(报表汇总!$A$1:$G$500,MATCH($C81,报表汇总!$A$1:$A$500,0),MATCH(H$2,报表汇总!$A$1:$G$1,0))))</f>
        <v>0</v>
      </c>
      <c r="I81" s="188">
        <f>IF(ISERROR(INDEX(报表汇总!$A$1:$G$500,MATCH($C81,报表汇总!$A$1:$A$500,0),MATCH(I$2,报表汇总!$A$1:$G$1,0))),0,IF(OR(INDEX(报表汇总!$A$1:$G$500,MATCH($C81,报表汇总!$A$1:$A$500,0),MATCH(I$2,报表汇总!$A$1:$G$1,0))="--",INDEX(报表汇总!$A$1:$G$500,MATCH($C81,报表汇总!$A$1:$A$500,0),MATCH(I$2,报表汇总!$A$1:$G$1,0))=FALSE),0,INDEX(报表汇总!$A$1:$G$500,MATCH($C81,报表汇总!$A$1:$A$500,0),MATCH(I$2,报表汇总!$A$1:$G$1,0))))</f>
        <v>0</v>
      </c>
      <c r="J81" s="188">
        <f>IF(ISERROR(INDEX(报表汇总!$A$1:$G$500,MATCH($C81,报表汇总!$A$1:$A$500,0),MATCH(J$2,报表汇总!$A$1:$G$1,0))),0,IF(OR(INDEX(报表汇总!$A$1:$G$500,MATCH($C81,报表汇总!$A$1:$A$500,0),MATCH(J$2,报表汇总!$A$1:$G$1,0))="--",INDEX(报表汇总!$A$1:$G$500,MATCH($C81,报表汇总!$A$1:$A$500,0),MATCH(J$2,报表汇总!$A$1:$G$1,0))=FALSE),0,INDEX(报表汇总!$A$1:$G$500,MATCH($C81,报表汇总!$A$1:$A$500,0),MATCH(J$2,报表汇总!$A$1:$G$1,0))))</f>
        <v>0</v>
      </c>
      <c r="K81" s="240"/>
      <c r="L81" s="219"/>
      <c r="M81" s="219"/>
    </row>
    <row r="82" ht="30" customHeight="1" spans="1:13">
      <c r="A82" s="207"/>
      <c r="B82" s="208"/>
      <c r="C82" s="247" t="s">
        <v>125</v>
      </c>
      <c r="D82" s="209"/>
      <c r="E82" s="188">
        <f>IF(ISERROR(INDEX(报表汇总!$A$1:$G$500,MATCH($C82,报表汇总!$A$1:$A$500,0),MATCH(E$2,报表汇总!$A$1:$G$1,0))),0,IF(OR(INDEX(报表汇总!$A$1:$G$500,MATCH($C82,报表汇总!$A$1:$A$500,0),MATCH(E$2,报表汇总!$A$1:$G$1,0))="--",INDEX(报表汇总!$A$1:$G$500,MATCH($C82,报表汇总!$A$1:$A$500,0),MATCH(E$2,报表汇总!$A$1:$G$1,0))=FALSE),0,INDEX(报表汇总!$A$1:$G$500,MATCH($C82,报表汇总!$A$1:$A$500,0),MATCH(E$2,报表汇总!$A$1:$G$1,0))))</f>
        <v>0</v>
      </c>
      <c r="F82" s="188">
        <f>IF(ISERROR(INDEX(报表汇总!$A$1:$G$500,MATCH($C82,报表汇总!$A$1:$A$500,0),MATCH(F$2,报表汇总!$A$1:$G$1,0))),0,IF(OR(INDEX(报表汇总!$A$1:$G$500,MATCH($C82,报表汇总!$A$1:$A$500,0),MATCH(F$2,报表汇总!$A$1:$G$1,0))="--",INDEX(报表汇总!$A$1:$G$500,MATCH($C82,报表汇总!$A$1:$A$500,0),MATCH(F$2,报表汇总!$A$1:$G$1,0))=FALSE),0,INDEX(报表汇总!$A$1:$G$500,MATCH($C82,报表汇总!$A$1:$A$500,0),MATCH(F$2,报表汇总!$A$1:$G$1,0))))</f>
        <v>0</v>
      </c>
      <c r="G82" s="188">
        <f>IF(ISERROR(INDEX(报表汇总!$A$1:$G$500,MATCH($C82,报表汇总!$A$1:$A$500,0),MATCH(G$2,报表汇总!$A$1:$G$1,0))),0,IF(OR(INDEX(报表汇总!$A$1:$G$500,MATCH($C82,报表汇总!$A$1:$A$500,0),MATCH(G$2,报表汇总!$A$1:$G$1,0))="--",INDEX(报表汇总!$A$1:$G$500,MATCH($C82,报表汇总!$A$1:$A$500,0),MATCH(G$2,报表汇总!$A$1:$G$1,0))=FALSE),0,INDEX(报表汇总!$A$1:$G$500,MATCH($C82,报表汇总!$A$1:$A$500,0),MATCH(G$2,报表汇总!$A$1:$G$1,0))))</f>
        <v>0</v>
      </c>
      <c r="H82" s="188">
        <f>IF(ISERROR(INDEX(报表汇总!$A$1:$G$500,MATCH($C82,报表汇总!$A$1:$A$500,0),MATCH(H$2,报表汇总!$A$1:$G$1,0))),0,IF(OR(INDEX(报表汇总!$A$1:$G$500,MATCH($C82,报表汇总!$A$1:$A$500,0),MATCH(H$2,报表汇总!$A$1:$G$1,0))="--",INDEX(报表汇总!$A$1:$G$500,MATCH($C82,报表汇总!$A$1:$A$500,0),MATCH(H$2,报表汇总!$A$1:$G$1,0))=FALSE),0,INDEX(报表汇总!$A$1:$G$500,MATCH($C82,报表汇总!$A$1:$A$500,0),MATCH(H$2,报表汇总!$A$1:$G$1,0))))</f>
        <v>0</v>
      </c>
      <c r="I82" s="188">
        <f>IF(ISERROR(INDEX(报表汇总!$A$1:$G$500,MATCH($C82,报表汇总!$A$1:$A$500,0),MATCH(I$2,报表汇总!$A$1:$G$1,0))),0,IF(OR(INDEX(报表汇总!$A$1:$G$500,MATCH($C82,报表汇总!$A$1:$A$500,0),MATCH(I$2,报表汇总!$A$1:$G$1,0))="--",INDEX(报表汇总!$A$1:$G$500,MATCH($C82,报表汇总!$A$1:$A$500,0),MATCH(I$2,报表汇总!$A$1:$G$1,0))=FALSE),0,INDEX(报表汇总!$A$1:$G$500,MATCH($C82,报表汇总!$A$1:$A$500,0),MATCH(I$2,报表汇总!$A$1:$G$1,0))))</f>
        <v>0</v>
      </c>
      <c r="J82" s="188">
        <f>IF(ISERROR(INDEX(报表汇总!$A$1:$G$500,MATCH($C82,报表汇总!$A$1:$A$500,0),MATCH(J$2,报表汇总!$A$1:$G$1,0))),0,IF(OR(INDEX(报表汇总!$A$1:$G$500,MATCH($C82,报表汇总!$A$1:$A$500,0),MATCH(J$2,报表汇总!$A$1:$G$1,0))="--",INDEX(报表汇总!$A$1:$G$500,MATCH($C82,报表汇总!$A$1:$A$500,0),MATCH(J$2,报表汇总!$A$1:$G$1,0))=FALSE),0,INDEX(报表汇总!$A$1:$G$500,MATCH($C82,报表汇总!$A$1:$A$500,0),MATCH(J$2,报表汇总!$A$1:$G$1,0))))</f>
        <v>0</v>
      </c>
      <c r="K82" s="229"/>
      <c r="L82" s="219"/>
      <c r="M82" s="219"/>
    </row>
    <row r="83" ht="30" customHeight="1" spans="1:13">
      <c r="A83" s="207"/>
      <c r="B83" s="208"/>
      <c r="C83" s="199" t="s">
        <v>150</v>
      </c>
      <c r="D83" s="209"/>
      <c r="E83" s="188">
        <f>IF(ISERROR(INDEX(报表汇总!$A$1:$G$500,MATCH($C83,报表汇总!$A$1:$A$500,0),MATCH(E$2,报表汇总!$A$1:$G$1,0))),0,IF(OR(INDEX(报表汇总!$A$1:$G$500,MATCH($C83,报表汇总!$A$1:$A$500,0),MATCH(E$2,报表汇总!$A$1:$G$1,0))="--",INDEX(报表汇总!$A$1:$G$500,MATCH($C83,报表汇总!$A$1:$A$500,0),MATCH(E$2,报表汇总!$A$1:$G$1,0))=FALSE),0,INDEX(报表汇总!$A$1:$G$500,MATCH($C83,报表汇总!$A$1:$A$500,0),MATCH(E$2,报表汇总!$A$1:$G$1,0))))</f>
        <v>0</v>
      </c>
      <c r="F83" s="188">
        <f>IF(ISERROR(INDEX(报表汇总!$A$1:$G$500,MATCH($C83,报表汇总!$A$1:$A$500,0),MATCH(F$2,报表汇总!$A$1:$G$1,0))),0,IF(OR(INDEX(报表汇总!$A$1:$G$500,MATCH($C83,报表汇总!$A$1:$A$500,0),MATCH(F$2,报表汇总!$A$1:$G$1,0))="--",INDEX(报表汇总!$A$1:$G$500,MATCH($C83,报表汇总!$A$1:$A$500,0),MATCH(F$2,报表汇总!$A$1:$G$1,0))=FALSE),0,INDEX(报表汇总!$A$1:$G$500,MATCH($C83,报表汇总!$A$1:$A$500,0),MATCH(F$2,报表汇总!$A$1:$G$1,0))))</f>
        <v>0</v>
      </c>
      <c r="G83" s="188">
        <f>IF(ISERROR(INDEX(报表汇总!$A$1:$G$500,MATCH($C83,报表汇总!$A$1:$A$500,0),MATCH(G$2,报表汇总!$A$1:$G$1,0))),0,IF(OR(INDEX(报表汇总!$A$1:$G$500,MATCH($C83,报表汇总!$A$1:$A$500,0),MATCH(G$2,报表汇总!$A$1:$G$1,0))="--",INDEX(报表汇总!$A$1:$G$500,MATCH($C83,报表汇总!$A$1:$A$500,0),MATCH(G$2,报表汇总!$A$1:$G$1,0))=FALSE),0,INDEX(报表汇总!$A$1:$G$500,MATCH($C83,报表汇总!$A$1:$A$500,0),MATCH(G$2,报表汇总!$A$1:$G$1,0))))</f>
        <v>0</v>
      </c>
      <c r="H83" s="188">
        <f>IF(ISERROR(INDEX(报表汇总!$A$1:$G$500,MATCH($C83,报表汇总!$A$1:$A$500,0),MATCH(H$2,报表汇总!$A$1:$G$1,0))),0,IF(OR(INDEX(报表汇总!$A$1:$G$500,MATCH($C83,报表汇总!$A$1:$A$500,0),MATCH(H$2,报表汇总!$A$1:$G$1,0))="--",INDEX(报表汇总!$A$1:$G$500,MATCH($C83,报表汇总!$A$1:$A$500,0),MATCH(H$2,报表汇总!$A$1:$G$1,0))=FALSE),0,INDEX(报表汇总!$A$1:$G$500,MATCH($C83,报表汇总!$A$1:$A$500,0),MATCH(H$2,报表汇总!$A$1:$G$1,0))))</f>
        <v>0</v>
      </c>
      <c r="I83" s="188">
        <f>IF(ISERROR(INDEX(报表汇总!$A$1:$G$500,MATCH($C83,报表汇总!$A$1:$A$500,0),MATCH(I$2,报表汇总!$A$1:$G$1,0))),0,IF(OR(INDEX(报表汇总!$A$1:$G$500,MATCH($C83,报表汇总!$A$1:$A$500,0),MATCH(I$2,报表汇总!$A$1:$G$1,0))="--",INDEX(报表汇总!$A$1:$G$500,MATCH($C83,报表汇总!$A$1:$A$500,0),MATCH(I$2,报表汇总!$A$1:$G$1,0))=FALSE),0,INDEX(报表汇总!$A$1:$G$500,MATCH($C83,报表汇总!$A$1:$A$500,0),MATCH(I$2,报表汇总!$A$1:$G$1,0))))</f>
        <v>0</v>
      </c>
      <c r="J83" s="188">
        <f>IF(ISERROR(INDEX(报表汇总!$A$1:$G$500,MATCH($C83,报表汇总!$A$1:$A$500,0),MATCH(J$2,报表汇总!$A$1:$G$1,0))),0,IF(OR(INDEX(报表汇总!$A$1:$G$500,MATCH($C83,报表汇总!$A$1:$A$500,0),MATCH(J$2,报表汇总!$A$1:$G$1,0))="--",INDEX(报表汇总!$A$1:$G$500,MATCH($C83,报表汇总!$A$1:$A$500,0),MATCH(J$2,报表汇总!$A$1:$G$1,0))=FALSE),0,INDEX(报表汇总!$A$1:$G$500,MATCH($C83,报表汇总!$A$1:$A$500,0),MATCH(J$2,报表汇总!$A$1:$G$1,0))))</f>
        <v>0</v>
      </c>
      <c r="K83" s="229"/>
      <c r="L83" s="219"/>
      <c r="M83" s="219"/>
    </row>
    <row r="84" ht="30" customHeight="1" spans="1:13">
      <c r="A84" s="207"/>
      <c r="B84" s="208"/>
      <c r="C84" s="191" t="s">
        <v>138</v>
      </c>
      <c r="D84" s="216"/>
      <c r="E84" s="198">
        <f t="shared" ref="E84:I84" si="34">E73</f>
        <v>0</v>
      </c>
      <c r="F84" s="198">
        <f t="shared" si="34"/>
        <v>0</v>
      </c>
      <c r="G84" s="198">
        <f t="shared" si="34"/>
        <v>0</v>
      </c>
      <c r="H84" s="198">
        <f t="shared" si="34"/>
        <v>0</v>
      </c>
      <c r="I84" s="198">
        <f t="shared" si="34"/>
        <v>0</v>
      </c>
      <c r="J84" s="198">
        <f t="shared" ref="J84" si="35">J73</f>
        <v>0</v>
      </c>
      <c r="K84" s="262" t="s">
        <v>151</v>
      </c>
      <c r="L84" s="219"/>
      <c r="M84" s="219"/>
    </row>
    <row r="85" ht="30" customHeight="1" spans="1:13">
      <c r="A85" s="207"/>
      <c r="B85" s="208"/>
      <c r="C85" s="191" t="s">
        <v>152</v>
      </c>
      <c r="D85" s="216"/>
      <c r="E85" s="198">
        <f t="shared" ref="E85:J85" si="36">E81-E82-E83-E84</f>
        <v>0</v>
      </c>
      <c r="F85" s="198">
        <f t="shared" si="36"/>
        <v>0</v>
      </c>
      <c r="G85" s="198">
        <f t="shared" si="36"/>
        <v>0</v>
      </c>
      <c r="H85" s="198">
        <f t="shared" si="36"/>
        <v>0</v>
      </c>
      <c r="I85" s="198">
        <f t="shared" si="36"/>
        <v>0</v>
      </c>
      <c r="J85" s="198">
        <f t="shared" si="36"/>
        <v>0</v>
      </c>
      <c r="K85" s="263" t="s">
        <v>153</v>
      </c>
      <c r="L85" s="219"/>
      <c r="M85" s="219"/>
    </row>
    <row r="86" ht="30" customHeight="1" spans="1:13">
      <c r="A86" s="207"/>
      <c r="B86" s="208"/>
      <c r="C86" s="191" t="s">
        <v>154</v>
      </c>
      <c r="D86" s="192"/>
      <c r="E86" s="193" t="e">
        <f t="shared" ref="E86:J86" si="37">E85/E81</f>
        <v>#DIV/0!</v>
      </c>
      <c r="F86" s="193" t="e">
        <f t="shared" si="37"/>
        <v>#DIV/0!</v>
      </c>
      <c r="G86" s="193" t="e">
        <f t="shared" si="37"/>
        <v>#DIV/0!</v>
      </c>
      <c r="H86" s="193" t="e">
        <f t="shared" si="37"/>
        <v>#DIV/0!</v>
      </c>
      <c r="I86" s="193" t="e">
        <f t="shared" si="37"/>
        <v>#DIV/0!</v>
      </c>
      <c r="J86" s="193" t="e">
        <f t="shared" si="37"/>
        <v>#DIV/0!</v>
      </c>
      <c r="K86" s="234" t="s">
        <v>155</v>
      </c>
      <c r="L86" s="219"/>
      <c r="M86" s="219"/>
    </row>
    <row r="87" ht="30" customHeight="1" spans="1:13">
      <c r="A87" s="207"/>
      <c r="B87" s="208"/>
      <c r="C87" s="254" t="s">
        <v>156</v>
      </c>
      <c r="D87" s="209"/>
      <c r="E87" s="188">
        <f>IF(ISERROR(INDEX(报表汇总!$A$1:$G$500,MATCH($C87,报表汇总!$A$1:$A$500,0),MATCH(E$2,报表汇总!$A$1:$G$1,0))),0,IF(OR(INDEX(报表汇总!$A$1:$G$500,MATCH($C87,报表汇总!$A$1:$A$500,0),MATCH(E$2,报表汇总!$A$1:$G$1,0))="--",INDEX(报表汇总!$A$1:$G$500,MATCH($C87,报表汇总!$A$1:$A$500,0),MATCH(E$2,报表汇总!$A$1:$G$1,0))=FALSE),0,INDEX(报表汇总!$A$1:$G$500,MATCH($C87,报表汇总!$A$1:$A$500,0),MATCH(E$2,报表汇总!$A$1:$G$1,0))))</f>
        <v>0</v>
      </c>
      <c r="F87" s="188">
        <f>IF(ISERROR(INDEX(报表汇总!$A$1:$G$500,MATCH($C87,报表汇总!$A$1:$A$500,0),MATCH(F$2,报表汇总!$A$1:$G$1,0))),0,IF(OR(INDEX(报表汇总!$A$1:$G$500,MATCH($C87,报表汇总!$A$1:$A$500,0),MATCH(F$2,报表汇总!$A$1:$G$1,0))="--",INDEX(报表汇总!$A$1:$G$500,MATCH($C87,报表汇总!$A$1:$A$500,0),MATCH(F$2,报表汇总!$A$1:$G$1,0))=FALSE),0,INDEX(报表汇总!$A$1:$G$500,MATCH($C87,报表汇总!$A$1:$A$500,0),MATCH(F$2,报表汇总!$A$1:$G$1,0))))</f>
        <v>0</v>
      </c>
      <c r="G87" s="188">
        <f>IF(ISERROR(INDEX(报表汇总!$A$1:$G$500,MATCH($C87,报表汇总!$A$1:$A$500,0),MATCH(G$2,报表汇总!$A$1:$G$1,0))),0,IF(OR(INDEX(报表汇总!$A$1:$G$500,MATCH($C87,报表汇总!$A$1:$A$500,0),MATCH(G$2,报表汇总!$A$1:$G$1,0))="--",INDEX(报表汇总!$A$1:$G$500,MATCH($C87,报表汇总!$A$1:$A$500,0),MATCH(G$2,报表汇总!$A$1:$G$1,0))=FALSE),0,INDEX(报表汇总!$A$1:$G$500,MATCH($C87,报表汇总!$A$1:$A$500,0),MATCH(G$2,报表汇总!$A$1:$G$1,0))))</f>
        <v>0</v>
      </c>
      <c r="H87" s="188">
        <f>IF(ISERROR(INDEX(报表汇总!$A$1:$G$500,MATCH($C87,报表汇总!$A$1:$A$500,0),MATCH(H$2,报表汇总!$A$1:$G$1,0))),0,IF(OR(INDEX(报表汇总!$A$1:$G$500,MATCH($C87,报表汇总!$A$1:$A$500,0),MATCH(H$2,报表汇总!$A$1:$G$1,0))="--",INDEX(报表汇总!$A$1:$G$500,MATCH($C87,报表汇总!$A$1:$A$500,0),MATCH(H$2,报表汇总!$A$1:$G$1,0))=FALSE),0,INDEX(报表汇总!$A$1:$G$500,MATCH($C87,报表汇总!$A$1:$A$500,0),MATCH(H$2,报表汇总!$A$1:$G$1,0))))</f>
        <v>0</v>
      </c>
      <c r="I87" s="188">
        <f>IF(ISERROR(INDEX(报表汇总!$A$1:$G$500,MATCH($C87,报表汇总!$A$1:$A$500,0),MATCH(I$2,报表汇总!$A$1:$G$1,0))),0,IF(OR(INDEX(报表汇总!$A$1:$G$500,MATCH($C87,报表汇总!$A$1:$A$500,0),MATCH(I$2,报表汇总!$A$1:$G$1,0))="--",INDEX(报表汇总!$A$1:$G$500,MATCH($C87,报表汇总!$A$1:$A$500,0),MATCH(I$2,报表汇总!$A$1:$G$1,0))=FALSE),0,INDEX(报表汇总!$A$1:$G$500,MATCH($C87,报表汇总!$A$1:$A$500,0),MATCH(I$2,报表汇总!$A$1:$G$1,0))))</f>
        <v>0</v>
      </c>
      <c r="J87" s="188">
        <f>IF(ISERROR(INDEX(报表汇总!$A$1:$G$500,MATCH($C87,报表汇总!$A$1:$A$500,0),MATCH(J$2,报表汇总!$A$1:$G$1,0))),0,IF(OR(INDEX(报表汇总!$A$1:$G$500,MATCH($C87,报表汇总!$A$1:$A$500,0),MATCH(J$2,报表汇总!$A$1:$G$1,0))="--",INDEX(报表汇总!$A$1:$G$500,MATCH($C87,报表汇总!$A$1:$A$500,0),MATCH(J$2,报表汇总!$A$1:$G$1,0))=FALSE),0,INDEX(报表汇总!$A$1:$G$500,MATCH($C87,报表汇总!$A$1:$A$500,0),MATCH(J$2,报表汇总!$A$1:$G$1,0))))</f>
        <v>0</v>
      </c>
      <c r="K87" s="231"/>
      <c r="L87" s="219"/>
      <c r="M87" s="219"/>
    </row>
    <row r="88" ht="30" customHeight="1" spans="1:13">
      <c r="A88" s="210"/>
      <c r="B88" s="211"/>
      <c r="C88" s="191" t="s">
        <v>157</v>
      </c>
      <c r="D88" s="192"/>
      <c r="E88" s="193" t="e">
        <f t="shared" ref="E88:J88" si="38">E85/E87</f>
        <v>#DIV/0!</v>
      </c>
      <c r="F88" s="193" t="e">
        <f t="shared" si="38"/>
        <v>#DIV/0!</v>
      </c>
      <c r="G88" s="193" t="e">
        <f t="shared" si="38"/>
        <v>#DIV/0!</v>
      </c>
      <c r="H88" s="193" t="e">
        <f t="shared" si="38"/>
        <v>#DIV/0!</v>
      </c>
      <c r="I88" s="193" t="e">
        <f t="shared" si="38"/>
        <v>#DIV/0!</v>
      </c>
      <c r="J88" s="193" t="e">
        <f t="shared" si="38"/>
        <v>#DIV/0!</v>
      </c>
      <c r="K88" s="227" t="s">
        <v>158</v>
      </c>
      <c r="L88" s="219"/>
      <c r="M88" s="219"/>
    </row>
    <row r="89" ht="30" customHeight="1" spans="1:13">
      <c r="A89" s="204" t="s">
        <v>159</v>
      </c>
      <c r="B89" s="205" t="s">
        <v>160</v>
      </c>
      <c r="C89" s="199" t="s">
        <v>161</v>
      </c>
      <c r="D89" s="255"/>
      <c r="E89" s="188">
        <f>IF(ISERROR(INDEX(报表汇总!$A$1:$G$500,MATCH($C89,报表汇总!$A$1:$A$500,0),MATCH(E$2,报表汇总!$A$1:$G$1,0))),0,IF(OR(INDEX(报表汇总!$A$1:$G$500,MATCH($C89,报表汇总!$A$1:$A$500,0),MATCH(E$2,报表汇总!$A$1:$G$1,0))="--",INDEX(报表汇总!$A$1:$G$500,MATCH($C89,报表汇总!$A$1:$A$500,0),MATCH(E$2,报表汇总!$A$1:$G$1,0))=FALSE),0,INDEX(报表汇总!$A$1:$G$500,MATCH($C89,报表汇总!$A$1:$A$500,0),MATCH(E$2,报表汇总!$A$1:$G$1,0))))</f>
        <v>0</v>
      </c>
      <c r="F89" s="188">
        <f>IF(ISERROR(INDEX(报表汇总!$A$1:$G$500,MATCH($C89,报表汇总!$A$1:$A$500,0),MATCH(F$2,报表汇总!$A$1:$G$1,0))),0,IF(OR(INDEX(报表汇总!$A$1:$G$500,MATCH($C89,报表汇总!$A$1:$A$500,0),MATCH(F$2,报表汇总!$A$1:$G$1,0))="--",INDEX(报表汇总!$A$1:$G$500,MATCH($C89,报表汇总!$A$1:$A$500,0),MATCH(F$2,报表汇总!$A$1:$G$1,0))=FALSE),0,INDEX(报表汇总!$A$1:$G$500,MATCH($C89,报表汇总!$A$1:$A$500,0),MATCH(F$2,报表汇总!$A$1:$G$1,0))))</f>
        <v>0</v>
      </c>
      <c r="G89" s="188">
        <f>IF(ISERROR(INDEX(报表汇总!$A$1:$G$500,MATCH($C89,报表汇总!$A$1:$A$500,0),MATCH(G$2,报表汇总!$A$1:$G$1,0))),0,IF(OR(INDEX(报表汇总!$A$1:$G$500,MATCH($C89,报表汇总!$A$1:$A$500,0),MATCH(G$2,报表汇总!$A$1:$G$1,0))="--",INDEX(报表汇总!$A$1:$G$500,MATCH($C89,报表汇总!$A$1:$A$500,0),MATCH(G$2,报表汇总!$A$1:$G$1,0))=FALSE),0,INDEX(报表汇总!$A$1:$G$500,MATCH($C89,报表汇总!$A$1:$A$500,0),MATCH(G$2,报表汇总!$A$1:$G$1,0))))</f>
        <v>0</v>
      </c>
      <c r="H89" s="188">
        <f>IF(ISERROR(INDEX(报表汇总!$A$1:$G$500,MATCH($C89,报表汇总!$A$1:$A$500,0),MATCH(H$2,报表汇总!$A$1:$G$1,0))),0,IF(OR(INDEX(报表汇总!$A$1:$G$500,MATCH($C89,报表汇总!$A$1:$A$500,0),MATCH(H$2,报表汇总!$A$1:$G$1,0))="--",INDEX(报表汇总!$A$1:$G$500,MATCH($C89,报表汇总!$A$1:$A$500,0),MATCH(H$2,报表汇总!$A$1:$G$1,0))=FALSE),0,INDEX(报表汇总!$A$1:$G$500,MATCH($C89,报表汇总!$A$1:$A$500,0),MATCH(H$2,报表汇总!$A$1:$G$1,0))))</f>
        <v>0</v>
      </c>
      <c r="I89" s="188">
        <f>IF(ISERROR(INDEX(报表汇总!$A$1:$G$500,MATCH($C89,报表汇总!$A$1:$A$500,0),MATCH(I$2,报表汇总!$A$1:$G$1,0))),0,IF(OR(INDEX(报表汇总!$A$1:$G$500,MATCH($C89,报表汇总!$A$1:$A$500,0),MATCH(I$2,报表汇总!$A$1:$G$1,0))="--",INDEX(报表汇总!$A$1:$G$500,MATCH($C89,报表汇总!$A$1:$A$500,0),MATCH(I$2,报表汇总!$A$1:$G$1,0))=FALSE),0,INDEX(报表汇总!$A$1:$G$500,MATCH($C89,报表汇总!$A$1:$A$500,0),MATCH(I$2,报表汇总!$A$1:$G$1,0))))</f>
        <v>0</v>
      </c>
      <c r="J89" s="188">
        <f>IF(ISERROR(INDEX(报表汇总!$A$1:$G$500,MATCH($C89,报表汇总!$A$1:$A$500,0),MATCH(J$2,报表汇总!$A$1:$G$1,0))),0,IF(OR(INDEX(报表汇总!$A$1:$G$500,MATCH($C89,报表汇总!$A$1:$A$500,0),MATCH(J$2,报表汇总!$A$1:$G$1,0))="--",INDEX(报表汇总!$A$1:$G$500,MATCH($C89,报表汇总!$A$1:$A$500,0),MATCH(J$2,报表汇总!$A$1:$G$1,0))=FALSE),0,INDEX(报表汇总!$A$1:$G$500,MATCH($C89,报表汇总!$A$1:$A$500,0),MATCH(J$2,报表汇总!$A$1:$G$1,0))))</f>
        <v>0</v>
      </c>
      <c r="K89" s="264"/>
      <c r="L89" s="219"/>
      <c r="M89" s="219"/>
    </row>
    <row r="90" ht="30" customHeight="1" spans="1:13">
      <c r="A90" s="207"/>
      <c r="B90" s="208"/>
      <c r="C90" s="201" t="s">
        <v>162</v>
      </c>
      <c r="D90" s="255"/>
      <c r="E90" s="188">
        <f>IF(ISERROR(INDEX(报表汇总!$A$1:$G$500,MATCH($C90,报表汇总!$A$1:$A$500,0),MATCH(E$2,报表汇总!$A$1:$G$1,0))),0,IF(OR(INDEX(报表汇总!$A$1:$G$500,MATCH($C90,报表汇总!$A$1:$A$500,0),MATCH(E$2,报表汇总!$A$1:$G$1,0))="--",INDEX(报表汇总!$A$1:$G$500,MATCH($C90,报表汇总!$A$1:$A$500,0),MATCH(E$2,报表汇总!$A$1:$G$1,0))=FALSE),0,INDEX(报表汇总!$A$1:$G$500,MATCH($C90,报表汇总!$A$1:$A$500,0),MATCH(E$2,报表汇总!$A$1:$G$1,0))))</f>
        <v>0</v>
      </c>
      <c r="F90" s="188">
        <f>IF(ISERROR(INDEX(报表汇总!$A$1:$G$500,MATCH($C90,报表汇总!$A$1:$A$500,0),MATCH(F$2,报表汇总!$A$1:$G$1,0))),0,IF(OR(INDEX(报表汇总!$A$1:$G$500,MATCH($C90,报表汇总!$A$1:$A$500,0),MATCH(F$2,报表汇总!$A$1:$G$1,0))="--",INDEX(报表汇总!$A$1:$G$500,MATCH($C90,报表汇总!$A$1:$A$500,0),MATCH(F$2,报表汇总!$A$1:$G$1,0))=FALSE),0,INDEX(报表汇总!$A$1:$G$500,MATCH($C90,报表汇总!$A$1:$A$500,0),MATCH(F$2,报表汇总!$A$1:$G$1,0))))</f>
        <v>0</v>
      </c>
      <c r="G90" s="188">
        <f>IF(ISERROR(INDEX(报表汇总!$A$1:$G$500,MATCH($C90,报表汇总!$A$1:$A$500,0),MATCH(G$2,报表汇总!$A$1:$G$1,0))),0,IF(OR(INDEX(报表汇总!$A$1:$G$500,MATCH($C90,报表汇总!$A$1:$A$500,0),MATCH(G$2,报表汇总!$A$1:$G$1,0))="--",INDEX(报表汇总!$A$1:$G$500,MATCH($C90,报表汇总!$A$1:$A$500,0),MATCH(G$2,报表汇总!$A$1:$G$1,0))=FALSE),0,INDEX(报表汇总!$A$1:$G$500,MATCH($C90,报表汇总!$A$1:$A$500,0),MATCH(G$2,报表汇总!$A$1:$G$1,0))))</f>
        <v>0</v>
      </c>
      <c r="H90" s="188">
        <f>IF(ISERROR(INDEX(报表汇总!$A$1:$G$500,MATCH($C90,报表汇总!$A$1:$A$500,0),MATCH(H$2,报表汇总!$A$1:$G$1,0))),0,IF(OR(INDEX(报表汇总!$A$1:$G$500,MATCH($C90,报表汇总!$A$1:$A$500,0),MATCH(H$2,报表汇总!$A$1:$G$1,0))="--",INDEX(报表汇总!$A$1:$G$500,MATCH($C90,报表汇总!$A$1:$A$500,0),MATCH(H$2,报表汇总!$A$1:$G$1,0))=FALSE),0,INDEX(报表汇总!$A$1:$G$500,MATCH($C90,报表汇总!$A$1:$A$500,0),MATCH(H$2,报表汇总!$A$1:$G$1,0))))</f>
        <v>0</v>
      </c>
      <c r="I90" s="188">
        <f>IF(ISERROR(INDEX(报表汇总!$A$1:$G$500,MATCH($C90,报表汇总!$A$1:$A$500,0),MATCH(I$2,报表汇总!$A$1:$G$1,0))),0,IF(OR(INDEX(报表汇总!$A$1:$G$500,MATCH($C90,报表汇总!$A$1:$A$500,0),MATCH(I$2,报表汇总!$A$1:$G$1,0))="--",INDEX(报表汇总!$A$1:$G$500,MATCH($C90,报表汇总!$A$1:$A$500,0),MATCH(I$2,报表汇总!$A$1:$G$1,0))=FALSE),0,INDEX(报表汇总!$A$1:$G$500,MATCH($C90,报表汇总!$A$1:$A$500,0),MATCH(I$2,报表汇总!$A$1:$G$1,0))))</f>
        <v>0</v>
      </c>
      <c r="J90" s="188">
        <f>IF(ISERROR(INDEX(报表汇总!$A$1:$G$500,MATCH($C90,报表汇总!$A$1:$A$500,0),MATCH(J$2,报表汇总!$A$1:$G$1,0))),0,IF(OR(INDEX(报表汇总!$A$1:$G$500,MATCH($C90,报表汇总!$A$1:$A$500,0),MATCH(J$2,报表汇总!$A$1:$G$1,0))="--",INDEX(报表汇总!$A$1:$G$500,MATCH($C90,报表汇总!$A$1:$A$500,0),MATCH(J$2,报表汇总!$A$1:$G$1,0))=FALSE),0,INDEX(报表汇总!$A$1:$G$500,MATCH($C90,报表汇总!$A$1:$A$500,0),MATCH(J$2,报表汇总!$A$1:$G$1,0))))</f>
        <v>0</v>
      </c>
      <c r="K90" s="264"/>
      <c r="L90" s="219"/>
      <c r="M90" s="219"/>
    </row>
    <row r="91" ht="30" customHeight="1" spans="1:13">
      <c r="A91" s="210"/>
      <c r="B91" s="211"/>
      <c r="C91" s="191" t="s">
        <v>163</v>
      </c>
      <c r="D91" s="192"/>
      <c r="E91" s="193" t="e">
        <f t="shared" ref="E91:J91" si="39">E89/E90</f>
        <v>#DIV/0!</v>
      </c>
      <c r="F91" s="193" t="e">
        <f t="shared" si="39"/>
        <v>#DIV/0!</v>
      </c>
      <c r="G91" s="193" t="e">
        <f t="shared" si="39"/>
        <v>#DIV/0!</v>
      </c>
      <c r="H91" s="193" t="e">
        <f t="shared" si="39"/>
        <v>#DIV/0!</v>
      </c>
      <c r="I91" s="193" t="e">
        <f t="shared" si="39"/>
        <v>#DIV/0!</v>
      </c>
      <c r="J91" s="193" t="e">
        <f t="shared" si="39"/>
        <v>#DIV/0!</v>
      </c>
      <c r="K91" s="265" t="s">
        <v>164</v>
      </c>
      <c r="L91" s="219"/>
      <c r="M91" s="219"/>
    </row>
    <row r="92" ht="30" customHeight="1" spans="1:13">
      <c r="A92" s="204" t="s">
        <v>165</v>
      </c>
      <c r="B92" s="205" t="s">
        <v>166</v>
      </c>
      <c r="C92" s="201" t="s">
        <v>167</v>
      </c>
      <c r="D92" s="188">
        <f>IF(ISERROR(INDEX(报表汇总!$A$1:$G$500,MATCH($C92,报表汇总!$A$1:$A$500,0),MATCH(D$2,报表汇总!$A$1:$G$1,0))),0,IF(OR(INDEX(报表汇总!$A$1:$G$500,MATCH($C92,报表汇总!$A$1:$A$500,0),MATCH(D$2,报表汇总!$A$1:$G$1,0))="--",INDEX(报表汇总!$A$1:$G$500,MATCH($C92,报表汇总!$A$1:$A$500,0),MATCH(D$2,报表汇总!$A$1:$G$1,0))=FALSE),0,INDEX(报表汇总!$A$1:$G$500,MATCH($C92,报表汇总!$A$1:$A$500,0),MATCH(D$2,报表汇总!$A$1:$G$1,0))))</f>
        <v>0</v>
      </c>
      <c r="E92" s="188">
        <f>IF(ISERROR(INDEX(报表汇总!$A$1:$G$500,MATCH($C92,报表汇总!$A$1:$A$500,0),MATCH(E$2,报表汇总!$A$1:$G$1,0))),0,IF(OR(INDEX(报表汇总!$A$1:$G$500,MATCH($C92,报表汇总!$A$1:$A$500,0),MATCH(E$2,报表汇总!$A$1:$G$1,0))="--",INDEX(报表汇总!$A$1:$G$500,MATCH($C92,报表汇总!$A$1:$A$500,0),MATCH(E$2,报表汇总!$A$1:$G$1,0))=FALSE),0,INDEX(报表汇总!$A$1:$G$500,MATCH($C92,报表汇总!$A$1:$A$500,0),MATCH(E$2,报表汇总!$A$1:$G$1,0))))</f>
        <v>0</v>
      </c>
      <c r="F92" s="188">
        <f>IF(ISERROR(INDEX(报表汇总!$A$1:$G$500,MATCH($C92,报表汇总!$A$1:$A$500,0),MATCH(F$2,报表汇总!$A$1:$G$1,0))),0,IF(OR(INDEX(报表汇总!$A$1:$G$500,MATCH($C92,报表汇总!$A$1:$A$500,0),MATCH(F$2,报表汇总!$A$1:$G$1,0))="--",INDEX(报表汇总!$A$1:$G$500,MATCH($C92,报表汇总!$A$1:$A$500,0),MATCH(F$2,报表汇总!$A$1:$G$1,0))=FALSE),0,INDEX(报表汇总!$A$1:$G$500,MATCH($C92,报表汇总!$A$1:$A$500,0),MATCH(F$2,报表汇总!$A$1:$G$1,0))))</f>
        <v>0</v>
      </c>
      <c r="G92" s="188">
        <f>IF(ISERROR(INDEX(报表汇总!$A$1:$G$500,MATCH($C92,报表汇总!$A$1:$A$500,0),MATCH(G$2,报表汇总!$A$1:$G$1,0))),0,IF(OR(INDEX(报表汇总!$A$1:$G$500,MATCH($C92,报表汇总!$A$1:$A$500,0),MATCH(G$2,报表汇总!$A$1:$G$1,0))="--",INDEX(报表汇总!$A$1:$G$500,MATCH($C92,报表汇总!$A$1:$A$500,0),MATCH(G$2,报表汇总!$A$1:$G$1,0))=FALSE),0,INDEX(报表汇总!$A$1:$G$500,MATCH($C92,报表汇总!$A$1:$A$500,0),MATCH(G$2,报表汇总!$A$1:$G$1,0))))</f>
        <v>0</v>
      </c>
      <c r="H92" s="188">
        <f>IF(ISERROR(INDEX(报表汇总!$A$1:$G$500,MATCH($C92,报表汇总!$A$1:$A$500,0),MATCH(H$2,报表汇总!$A$1:$G$1,0))),0,IF(OR(INDEX(报表汇总!$A$1:$G$500,MATCH($C92,报表汇总!$A$1:$A$500,0),MATCH(H$2,报表汇总!$A$1:$G$1,0))="--",INDEX(报表汇总!$A$1:$G$500,MATCH($C92,报表汇总!$A$1:$A$500,0),MATCH(H$2,报表汇总!$A$1:$G$1,0))=FALSE),0,INDEX(报表汇总!$A$1:$G$500,MATCH($C92,报表汇总!$A$1:$A$500,0),MATCH(H$2,报表汇总!$A$1:$G$1,0))))</f>
        <v>0</v>
      </c>
      <c r="I92" s="188">
        <f>IF(ISERROR(INDEX(报表汇总!$A$1:$G$500,MATCH($C92,报表汇总!$A$1:$A$500,0),MATCH(I$2,报表汇总!$A$1:$G$1,0))),0,IF(OR(INDEX(报表汇总!$A$1:$G$500,MATCH($C92,报表汇总!$A$1:$A$500,0),MATCH(I$2,报表汇总!$A$1:$G$1,0))="--",INDEX(报表汇总!$A$1:$G$500,MATCH($C92,报表汇总!$A$1:$A$500,0),MATCH(I$2,报表汇总!$A$1:$G$1,0))=FALSE),0,INDEX(报表汇总!$A$1:$G$500,MATCH($C92,报表汇总!$A$1:$A$500,0),MATCH(I$2,报表汇总!$A$1:$G$1,0))))</f>
        <v>0</v>
      </c>
      <c r="J92" s="188">
        <f>IF(ISERROR(INDEX(报表汇总!$A$1:$G$500,MATCH($C92,报表汇总!$A$1:$A$500,0),MATCH(J$2,报表汇总!$A$1:$G$1,0))),0,IF(OR(INDEX(报表汇总!$A$1:$G$500,MATCH($C92,报表汇总!$A$1:$A$500,0),MATCH(J$2,报表汇总!$A$1:$G$1,0))="--",INDEX(报表汇总!$A$1:$G$500,MATCH($C92,报表汇总!$A$1:$A$500,0),MATCH(J$2,报表汇总!$A$1:$G$1,0))=FALSE),0,INDEX(报表汇总!$A$1:$G$500,MATCH($C92,报表汇总!$A$1:$A$500,0),MATCH(J$2,报表汇总!$A$1:$G$1,0))))</f>
        <v>0</v>
      </c>
      <c r="K92" s="229"/>
      <c r="L92" s="219"/>
      <c r="M92" s="219"/>
    </row>
    <row r="93" ht="30" customHeight="1" spans="1:13">
      <c r="A93" s="207"/>
      <c r="B93" s="208"/>
      <c r="C93" s="201" t="s">
        <v>168</v>
      </c>
      <c r="D93" s="188"/>
      <c r="E93" s="188">
        <f>IF(ISERROR(INDEX(报表汇总!$A$1:$G$500,MATCH($C93,报表汇总!$A$1:$A$500,0),MATCH(E$2,报表汇总!$A$1:$G$1,0))),0,IF(OR(INDEX(报表汇总!$A$1:$G$500,MATCH($C93,报表汇总!$A$1:$A$500,0),MATCH(E$2,报表汇总!$A$1:$G$1,0))="--",INDEX(报表汇总!$A$1:$G$500,MATCH($C93,报表汇总!$A$1:$A$500,0),MATCH(E$2,报表汇总!$A$1:$G$1,0))=FALSE),0,INDEX(报表汇总!$A$1:$G$500,MATCH($C93,报表汇总!$A$1:$A$500,0),MATCH(E$2,报表汇总!$A$1:$G$1,0))))</f>
        <v>0</v>
      </c>
      <c r="F93" s="188">
        <f>IF(ISERROR(INDEX(报表汇总!$A$1:$G$500,MATCH($C93,报表汇总!$A$1:$A$500,0),MATCH(F$2,报表汇总!$A$1:$G$1,0))),0,IF(OR(INDEX(报表汇总!$A$1:$G$500,MATCH($C93,报表汇总!$A$1:$A$500,0),MATCH(F$2,报表汇总!$A$1:$G$1,0))="--",INDEX(报表汇总!$A$1:$G$500,MATCH($C93,报表汇总!$A$1:$A$500,0),MATCH(F$2,报表汇总!$A$1:$G$1,0))=FALSE),0,INDEX(报表汇总!$A$1:$G$500,MATCH($C93,报表汇总!$A$1:$A$500,0),MATCH(F$2,报表汇总!$A$1:$G$1,0))))</f>
        <v>0</v>
      </c>
      <c r="G93" s="188">
        <f>IF(ISERROR(INDEX(报表汇总!$A$1:$G$500,MATCH($C93,报表汇总!$A$1:$A$500,0),MATCH(G$2,报表汇总!$A$1:$G$1,0))),0,IF(OR(INDEX(报表汇总!$A$1:$G$500,MATCH($C93,报表汇总!$A$1:$A$500,0),MATCH(G$2,报表汇总!$A$1:$G$1,0))="--",INDEX(报表汇总!$A$1:$G$500,MATCH($C93,报表汇总!$A$1:$A$500,0),MATCH(G$2,报表汇总!$A$1:$G$1,0))=FALSE),0,INDEX(报表汇总!$A$1:$G$500,MATCH($C93,报表汇总!$A$1:$A$500,0),MATCH(G$2,报表汇总!$A$1:$G$1,0))))</f>
        <v>0</v>
      </c>
      <c r="H93" s="188">
        <f>IF(ISERROR(INDEX(报表汇总!$A$1:$G$500,MATCH($C93,报表汇总!$A$1:$A$500,0),MATCH(H$2,报表汇总!$A$1:$G$1,0))),0,IF(OR(INDEX(报表汇总!$A$1:$G$500,MATCH($C93,报表汇总!$A$1:$A$500,0),MATCH(H$2,报表汇总!$A$1:$G$1,0))="--",INDEX(报表汇总!$A$1:$G$500,MATCH($C93,报表汇总!$A$1:$A$500,0),MATCH(H$2,报表汇总!$A$1:$G$1,0))=FALSE),0,INDEX(报表汇总!$A$1:$G$500,MATCH($C93,报表汇总!$A$1:$A$500,0),MATCH(H$2,报表汇总!$A$1:$G$1,0))))</f>
        <v>0</v>
      </c>
      <c r="I93" s="188">
        <f>IF(ISERROR(INDEX(报表汇总!$A$1:$G$500,MATCH($C93,报表汇总!$A$1:$A$500,0),MATCH(I$2,报表汇总!$A$1:$G$1,0))),0,IF(OR(INDEX(报表汇总!$A$1:$G$500,MATCH($C93,报表汇总!$A$1:$A$500,0),MATCH(I$2,报表汇总!$A$1:$G$1,0))="--",INDEX(报表汇总!$A$1:$G$500,MATCH($C93,报表汇总!$A$1:$A$500,0),MATCH(I$2,报表汇总!$A$1:$G$1,0))=FALSE),0,INDEX(报表汇总!$A$1:$G$500,MATCH($C93,报表汇总!$A$1:$A$500,0),MATCH(I$2,报表汇总!$A$1:$G$1,0))))</f>
        <v>0</v>
      </c>
      <c r="J93" s="188">
        <f>IF(ISERROR(INDEX(报表汇总!$A$1:$G$500,MATCH($C93,报表汇总!$A$1:$A$500,0),MATCH(J$2,报表汇总!$A$1:$G$1,0))),0,IF(OR(INDEX(报表汇总!$A$1:$G$500,MATCH($C93,报表汇总!$A$1:$A$500,0),MATCH(J$2,报表汇总!$A$1:$G$1,0))="--",INDEX(报表汇总!$A$1:$G$500,MATCH($C93,报表汇总!$A$1:$A$500,0),MATCH(J$2,报表汇总!$A$1:$G$1,0))=FALSE),0,INDEX(报表汇总!$A$1:$G$500,MATCH($C93,报表汇总!$A$1:$A$500,0),MATCH(J$2,报表汇总!$A$1:$G$1,0))))</f>
        <v>0</v>
      </c>
      <c r="K93" s="229"/>
      <c r="L93" s="219"/>
      <c r="M93" s="219"/>
    </row>
    <row r="94" ht="42.75" spans="1:13">
      <c r="A94" s="207"/>
      <c r="B94" s="208"/>
      <c r="C94" s="191" t="s">
        <v>169</v>
      </c>
      <c r="D94" s="192"/>
      <c r="E94" s="193" t="e">
        <f t="shared" ref="E94:J94" si="40">E92/E93</f>
        <v>#DIV/0!</v>
      </c>
      <c r="F94" s="193" t="e">
        <f t="shared" si="40"/>
        <v>#DIV/0!</v>
      </c>
      <c r="G94" s="193" t="e">
        <f t="shared" si="40"/>
        <v>#DIV/0!</v>
      </c>
      <c r="H94" s="193" t="e">
        <f t="shared" si="40"/>
        <v>#DIV/0!</v>
      </c>
      <c r="I94" s="193" t="e">
        <f t="shared" si="40"/>
        <v>#DIV/0!</v>
      </c>
      <c r="J94" s="193" t="e">
        <f t="shared" si="40"/>
        <v>#DIV/0!</v>
      </c>
      <c r="K94" s="266" t="s">
        <v>170</v>
      </c>
      <c r="L94" s="219"/>
      <c r="M94" s="219"/>
    </row>
    <row r="95" ht="28.5" spans="1:13">
      <c r="A95" s="210"/>
      <c r="B95" s="211"/>
      <c r="C95" s="191" t="s">
        <v>171</v>
      </c>
      <c r="D95" s="192"/>
      <c r="E95" s="193" t="e">
        <f t="shared" ref="E95:I95" si="41">(E92-D92)/D92</f>
        <v>#DIV/0!</v>
      </c>
      <c r="F95" s="193" t="e">
        <f t="shared" si="41"/>
        <v>#DIV/0!</v>
      </c>
      <c r="G95" s="193" t="e">
        <f t="shared" si="41"/>
        <v>#DIV/0!</v>
      </c>
      <c r="H95" s="193" t="e">
        <f t="shared" si="41"/>
        <v>#DIV/0!</v>
      </c>
      <c r="I95" s="193" t="e">
        <f t="shared" si="41"/>
        <v>#DIV/0!</v>
      </c>
      <c r="J95" s="193" t="e">
        <f t="shared" ref="J95" si="42">(J92-I92)/I92</f>
        <v>#DIV/0!</v>
      </c>
      <c r="K95" s="266" t="s">
        <v>172</v>
      </c>
      <c r="L95" s="219"/>
      <c r="M95" s="219"/>
    </row>
    <row r="96" ht="33" customHeight="1" spans="1:13">
      <c r="A96" s="204" t="s">
        <v>173</v>
      </c>
      <c r="B96" s="205" t="s">
        <v>174</v>
      </c>
      <c r="C96" s="201" t="s">
        <v>175</v>
      </c>
      <c r="D96" s="206"/>
      <c r="E96" s="188">
        <f>IF(ISERROR(INDEX(报表汇总!$A$1:$G$500,MATCH($C96,报表汇总!$A$1:$A$500,0),MATCH(E$2,报表汇总!$A$1:$G$1,0))),0,IF(OR(INDEX(报表汇总!$A$1:$G$500,MATCH($C96,报表汇总!$A$1:$A$500,0),MATCH(E$2,报表汇总!$A$1:$G$1,0))="--",INDEX(报表汇总!$A$1:$G$500,MATCH($C96,报表汇总!$A$1:$A$500,0),MATCH(E$2,报表汇总!$A$1:$G$1,0))=FALSE),0,INDEX(报表汇总!$A$1:$G$500,MATCH($C96,报表汇总!$A$1:$A$500,0),MATCH(E$2,报表汇总!$A$1:$G$1,0))))</f>
        <v>0</v>
      </c>
      <c r="F96" s="188">
        <f>IF(ISERROR(INDEX(报表汇总!$A$1:$G$500,MATCH($C96,报表汇总!$A$1:$A$500,0),MATCH(F$2,报表汇总!$A$1:$G$1,0))),0,IF(OR(INDEX(报表汇总!$A$1:$G$500,MATCH($C96,报表汇总!$A$1:$A$500,0),MATCH(F$2,报表汇总!$A$1:$G$1,0))="--",INDEX(报表汇总!$A$1:$G$500,MATCH($C96,报表汇总!$A$1:$A$500,0),MATCH(F$2,报表汇总!$A$1:$G$1,0))=FALSE),0,INDEX(报表汇总!$A$1:$G$500,MATCH($C96,报表汇总!$A$1:$A$500,0),MATCH(F$2,报表汇总!$A$1:$G$1,0))))</f>
        <v>0</v>
      </c>
      <c r="G96" s="188">
        <f>IF(ISERROR(INDEX(报表汇总!$A$1:$G$500,MATCH($C96,报表汇总!$A$1:$A$500,0),MATCH(G$2,报表汇总!$A$1:$G$1,0))),0,IF(OR(INDEX(报表汇总!$A$1:$G$500,MATCH($C96,报表汇总!$A$1:$A$500,0),MATCH(G$2,报表汇总!$A$1:$G$1,0))="--",INDEX(报表汇总!$A$1:$G$500,MATCH($C96,报表汇总!$A$1:$A$500,0),MATCH(G$2,报表汇总!$A$1:$G$1,0))=FALSE),0,INDEX(报表汇总!$A$1:$G$500,MATCH($C96,报表汇总!$A$1:$A$500,0),MATCH(G$2,报表汇总!$A$1:$G$1,0))))</f>
        <v>0</v>
      </c>
      <c r="H96" s="188">
        <f>IF(ISERROR(INDEX(报表汇总!$A$1:$G$500,MATCH($C96,报表汇总!$A$1:$A$500,0),MATCH(H$2,报表汇总!$A$1:$G$1,0))),0,IF(OR(INDEX(报表汇总!$A$1:$G$500,MATCH($C96,报表汇总!$A$1:$A$500,0),MATCH(H$2,报表汇总!$A$1:$G$1,0))="--",INDEX(报表汇总!$A$1:$G$500,MATCH($C96,报表汇总!$A$1:$A$500,0),MATCH(H$2,报表汇总!$A$1:$G$1,0))=FALSE),0,INDEX(报表汇总!$A$1:$G$500,MATCH($C96,报表汇总!$A$1:$A$500,0),MATCH(H$2,报表汇总!$A$1:$G$1,0))))</f>
        <v>0</v>
      </c>
      <c r="I96" s="188">
        <f>IF(ISERROR(INDEX(报表汇总!$A$1:$G$500,MATCH($C96,报表汇总!$A$1:$A$500,0),MATCH(I$2,报表汇总!$A$1:$G$1,0))),0,IF(OR(INDEX(报表汇总!$A$1:$G$500,MATCH($C96,报表汇总!$A$1:$A$500,0),MATCH(I$2,报表汇总!$A$1:$G$1,0))="--",INDEX(报表汇总!$A$1:$G$500,MATCH($C96,报表汇总!$A$1:$A$500,0),MATCH(I$2,报表汇总!$A$1:$G$1,0))=FALSE),0,INDEX(报表汇总!$A$1:$G$500,MATCH($C96,报表汇总!$A$1:$A$500,0),MATCH(I$2,报表汇总!$A$1:$G$1,0))))</f>
        <v>0</v>
      </c>
      <c r="J96" s="188">
        <f>IF(ISERROR(INDEX(报表汇总!$A$1:$G$500,MATCH($C96,报表汇总!$A$1:$A$500,0),MATCH(J$2,报表汇总!$A$1:$G$1,0))),0,IF(OR(INDEX(报表汇总!$A$1:$G$500,MATCH($C96,报表汇总!$A$1:$A$500,0),MATCH(J$2,报表汇总!$A$1:$G$1,0))="--",INDEX(报表汇总!$A$1:$G$500,MATCH($C96,报表汇总!$A$1:$A$500,0),MATCH(J$2,报表汇总!$A$1:$G$1,0))=FALSE),0,INDEX(报表汇总!$A$1:$G$500,MATCH($C96,报表汇总!$A$1:$A$500,0),MATCH(J$2,报表汇总!$A$1:$G$1,0))))</f>
        <v>0</v>
      </c>
      <c r="K96" s="267"/>
      <c r="L96" s="219"/>
      <c r="M96" s="219"/>
    </row>
    <row r="97" ht="32.25" customHeight="1" spans="1:13">
      <c r="A97" s="207"/>
      <c r="B97" s="208"/>
      <c r="C97" s="201" t="s">
        <v>161</v>
      </c>
      <c r="D97" s="206"/>
      <c r="E97" s="188">
        <f>IF(ISERROR(INDEX(报表汇总!$A$1:$G$500,MATCH($C97,报表汇总!$A$1:$A$500,0),MATCH(E$2,报表汇总!$A$1:$G$1,0))),0,IF(OR(INDEX(报表汇总!$A$1:$G$500,MATCH($C97,报表汇总!$A$1:$A$500,0),MATCH(E$2,报表汇总!$A$1:$G$1,0))="--",INDEX(报表汇总!$A$1:$G$500,MATCH($C97,报表汇总!$A$1:$A$500,0),MATCH(E$2,报表汇总!$A$1:$G$1,0))=FALSE),0,INDEX(报表汇总!$A$1:$G$500,MATCH($C97,报表汇总!$A$1:$A$500,0),MATCH(E$2,报表汇总!$A$1:$G$1,0))))</f>
        <v>0</v>
      </c>
      <c r="F97" s="188">
        <f>IF(ISERROR(INDEX(报表汇总!$A$1:$G$500,MATCH($C97,报表汇总!$A$1:$A$500,0),MATCH(F$2,报表汇总!$A$1:$G$1,0))),0,IF(OR(INDEX(报表汇总!$A$1:$G$500,MATCH($C97,报表汇总!$A$1:$A$500,0),MATCH(F$2,报表汇总!$A$1:$G$1,0))="--",INDEX(报表汇总!$A$1:$G$500,MATCH($C97,报表汇总!$A$1:$A$500,0),MATCH(F$2,报表汇总!$A$1:$G$1,0))=FALSE),0,INDEX(报表汇总!$A$1:$G$500,MATCH($C97,报表汇总!$A$1:$A$500,0),MATCH(F$2,报表汇总!$A$1:$G$1,0))))</f>
        <v>0</v>
      </c>
      <c r="G97" s="188">
        <f>IF(ISERROR(INDEX(报表汇总!$A$1:$G$500,MATCH($C97,报表汇总!$A$1:$A$500,0),MATCH(G$2,报表汇总!$A$1:$G$1,0))),0,IF(OR(INDEX(报表汇总!$A$1:$G$500,MATCH($C97,报表汇总!$A$1:$A$500,0),MATCH(G$2,报表汇总!$A$1:$G$1,0))="--",INDEX(报表汇总!$A$1:$G$500,MATCH($C97,报表汇总!$A$1:$A$500,0),MATCH(G$2,报表汇总!$A$1:$G$1,0))=FALSE),0,INDEX(报表汇总!$A$1:$G$500,MATCH($C97,报表汇总!$A$1:$A$500,0),MATCH(G$2,报表汇总!$A$1:$G$1,0))))</f>
        <v>0</v>
      </c>
      <c r="H97" s="188">
        <f>IF(ISERROR(INDEX(报表汇总!$A$1:$G$500,MATCH($C97,报表汇总!$A$1:$A$500,0),MATCH(H$2,报表汇总!$A$1:$G$1,0))),0,IF(OR(INDEX(报表汇总!$A$1:$G$500,MATCH($C97,报表汇总!$A$1:$A$500,0),MATCH(H$2,报表汇总!$A$1:$G$1,0))="--",INDEX(报表汇总!$A$1:$G$500,MATCH($C97,报表汇总!$A$1:$A$500,0),MATCH(H$2,报表汇总!$A$1:$G$1,0))=FALSE),0,INDEX(报表汇总!$A$1:$G$500,MATCH($C97,报表汇总!$A$1:$A$500,0),MATCH(H$2,报表汇总!$A$1:$G$1,0))))</f>
        <v>0</v>
      </c>
      <c r="I97" s="188">
        <f>IF(ISERROR(INDEX(报表汇总!$A$1:$G$500,MATCH($C97,报表汇总!$A$1:$A$500,0),MATCH(I$2,报表汇总!$A$1:$G$1,0))),0,IF(OR(INDEX(报表汇总!$A$1:$G$500,MATCH($C97,报表汇总!$A$1:$A$500,0),MATCH(I$2,报表汇总!$A$1:$G$1,0))="--",INDEX(报表汇总!$A$1:$G$500,MATCH($C97,报表汇总!$A$1:$A$500,0),MATCH(I$2,报表汇总!$A$1:$G$1,0))=FALSE),0,INDEX(报表汇总!$A$1:$G$500,MATCH($C97,报表汇总!$A$1:$A$500,0),MATCH(I$2,报表汇总!$A$1:$G$1,0))))</f>
        <v>0</v>
      </c>
      <c r="J97" s="188">
        <f>IF(ISERROR(INDEX(报表汇总!$A$1:$G$500,MATCH($C97,报表汇总!$A$1:$A$500,0),MATCH(J$2,报表汇总!$A$1:$G$1,0))),0,IF(OR(INDEX(报表汇总!$A$1:$G$500,MATCH($C97,报表汇总!$A$1:$A$500,0),MATCH(J$2,报表汇总!$A$1:$G$1,0))="--",INDEX(报表汇总!$A$1:$G$500,MATCH($C97,报表汇总!$A$1:$A$500,0),MATCH(J$2,报表汇总!$A$1:$G$1,0))=FALSE),0,INDEX(报表汇总!$A$1:$G$500,MATCH($C97,报表汇总!$A$1:$A$500,0),MATCH(J$2,报表汇总!$A$1:$G$1,0))))</f>
        <v>0</v>
      </c>
      <c r="K97" s="264"/>
      <c r="L97" s="219"/>
      <c r="M97" s="219"/>
    </row>
    <row r="98" ht="33" spans="1:13">
      <c r="A98" s="210"/>
      <c r="B98" s="208"/>
      <c r="C98" s="191" t="s">
        <v>176</v>
      </c>
      <c r="D98" s="192"/>
      <c r="E98" s="193" t="e">
        <f t="shared" ref="E98:J98" si="43">E96/E97</f>
        <v>#DIV/0!</v>
      </c>
      <c r="F98" s="193" t="e">
        <f t="shared" si="43"/>
        <v>#DIV/0!</v>
      </c>
      <c r="G98" s="193" t="e">
        <f t="shared" si="43"/>
        <v>#DIV/0!</v>
      </c>
      <c r="H98" s="193" t="e">
        <f t="shared" si="43"/>
        <v>#DIV/0!</v>
      </c>
      <c r="I98" s="193" t="e">
        <f t="shared" si="43"/>
        <v>#DIV/0!</v>
      </c>
      <c r="J98" s="193" t="e">
        <f t="shared" si="43"/>
        <v>#DIV/0!</v>
      </c>
      <c r="K98" s="227" t="s">
        <v>177</v>
      </c>
      <c r="L98" s="219"/>
      <c r="M98" s="219"/>
    </row>
    <row r="99" ht="30" customHeight="1" spans="1:13">
      <c r="A99" s="204" t="s">
        <v>178</v>
      </c>
      <c r="B99" s="256" t="s">
        <v>179</v>
      </c>
      <c r="C99" s="201" t="s">
        <v>180</v>
      </c>
      <c r="D99" s="206"/>
      <c r="E99" s="188">
        <f>IF(ISERROR(INDEX(报表汇总!$A$1:$G$500,MATCH($C99,报表汇总!$A$1:$A$500,0),MATCH(E$2,报表汇总!$A$1:$G$1,0))),0,IF(OR(INDEX(报表汇总!$A$1:$G$500,MATCH($C99,报表汇总!$A$1:$A$500,0),MATCH(E$2,报表汇总!$A$1:$G$1,0))="--",INDEX(报表汇总!$A$1:$G$500,MATCH($C99,报表汇总!$A$1:$A$500,0),MATCH(E$2,报表汇总!$A$1:$G$1,0))=FALSE),0,INDEX(报表汇总!$A$1:$G$500,MATCH($C99,报表汇总!$A$1:$A$500,0),MATCH(E$2,报表汇总!$A$1:$G$1,0))))</f>
        <v>0</v>
      </c>
      <c r="F99" s="188">
        <f>IF(ISERROR(INDEX(报表汇总!$A$1:$G$500,MATCH($C99,报表汇总!$A$1:$A$500,0),MATCH(F$2,报表汇总!$A$1:$G$1,0))),0,IF(OR(INDEX(报表汇总!$A$1:$G$500,MATCH($C99,报表汇总!$A$1:$A$500,0),MATCH(F$2,报表汇总!$A$1:$G$1,0))="--",INDEX(报表汇总!$A$1:$G$500,MATCH($C99,报表汇总!$A$1:$A$500,0),MATCH(F$2,报表汇总!$A$1:$G$1,0))=FALSE),0,INDEX(报表汇总!$A$1:$G$500,MATCH($C99,报表汇总!$A$1:$A$500,0),MATCH(F$2,报表汇总!$A$1:$G$1,0))))</f>
        <v>0</v>
      </c>
      <c r="G99" s="188">
        <f>IF(ISERROR(INDEX(报表汇总!$A$1:$G$500,MATCH($C99,报表汇总!$A$1:$A$500,0),MATCH(G$2,报表汇总!$A$1:$G$1,0))),0,IF(OR(INDEX(报表汇总!$A$1:$G$500,MATCH($C99,报表汇总!$A$1:$A$500,0),MATCH(G$2,报表汇总!$A$1:$G$1,0))="--",INDEX(报表汇总!$A$1:$G$500,MATCH($C99,报表汇总!$A$1:$A$500,0),MATCH(G$2,报表汇总!$A$1:$G$1,0))=FALSE),0,INDEX(报表汇总!$A$1:$G$500,MATCH($C99,报表汇总!$A$1:$A$500,0),MATCH(G$2,报表汇总!$A$1:$G$1,0))))</f>
        <v>0</v>
      </c>
      <c r="H99" s="188">
        <f>IF(ISERROR(INDEX(报表汇总!$A$1:$G$500,MATCH($C99,报表汇总!$A$1:$A$500,0),MATCH(H$2,报表汇总!$A$1:$G$1,0))),0,IF(OR(INDEX(报表汇总!$A$1:$G$500,MATCH($C99,报表汇总!$A$1:$A$500,0),MATCH(H$2,报表汇总!$A$1:$G$1,0))="--",INDEX(报表汇总!$A$1:$G$500,MATCH($C99,报表汇总!$A$1:$A$500,0),MATCH(H$2,报表汇总!$A$1:$G$1,0))=FALSE),0,INDEX(报表汇总!$A$1:$G$500,MATCH($C99,报表汇总!$A$1:$A$500,0),MATCH(H$2,报表汇总!$A$1:$G$1,0))))</f>
        <v>0</v>
      </c>
      <c r="I99" s="188">
        <f>IF(ISERROR(INDEX(报表汇总!$A$1:$G$500,MATCH($C99,报表汇总!$A$1:$A$500,0),MATCH(I$2,报表汇总!$A$1:$G$1,0))),0,IF(OR(INDEX(报表汇总!$A$1:$G$500,MATCH($C99,报表汇总!$A$1:$A$500,0),MATCH(I$2,报表汇总!$A$1:$G$1,0))="--",INDEX(报表汇总!$A$1:$G$500,MATCH($C99,报表汇总!$A$1:$A$500,0),MATCH(I$2,报表汇总!$A$1:$G$1,0))=FALSE),0,INDEX(报表汇总!$A$1:$G$500,MATCH($C99,报表汇总!$A$1:$A$500,0),MATCH(I$2,报表汇总!$A$1:$G$1,0))))</f>
        <v>0</v>
      </c>
      <c r="J99" s="188">
        <f>IF(ISERROR(INDEX(报表汇总!$A$1:$G$500,MATCH($C99,报表汇总!$A$1:$A$500,0),MATCH(J$2,报表汇总!$A$1:$G$1,0))),0,IF(OR(INDEX(报表汇总!$A$1:$G$500,MATCH($C99,报表汇总!$A$1:$A$500,0),MATCH(J$2,报表汇总!$A$1:$G$1,0))="--",INDEX(报表汇总!$A$1:$G$500,MATCH($C99,报表汇总!$A$1:$A$500,0),MATCH(J$2,报表汇总!$A$1:$G$1,0))=FALSE),0,INDEX(报表汇总!$A$1:$G$500,MATCH($C99,报表汇总!$A$1:$A$500,0),MATCH(J$2,报表汇总!$A$1:$G$1,0))))</f>
        <v>0</v>
      </c>
      <c r="K99" s="268" t="s">
        <v>181</v>
      </c>
      <c r="L99" s="219"/>
      <c r="M99" s="219"/>
    </row>
    <row r="100" ht="30" customHeight="1" spans="1:13">
      <c r="A100" s="207"/>
      <c r="B100" s="257"/>
      <c r="C100" s="201" t="s">
        <v>161</v>
      </c>
      <c r="D100" s="209"/>
      <c r="E100" s="188">
        <f>IF(ISERROR(INDEX(报表汇总!$A$1:$G$500,MATCH($C100,报表汇总!$A$1:$A$500,0),MATCH(E$2,报表汇总!$A$1:$G$1,0))),0,IF(OR(INDEX(报表汇总!$A$1:$G$500,MATCH($C100,报表汇总!$A$1:$A$500,0),MATCH(E$2,报表汇总!$A$1:$G$1,0))="--",INDEX(报表汇总!$A$1:$G$500,MATCH($C100,报表汇总!$A$1:$A$500,0),MATCH(E$2,报表汇总!$A$1:$G$1,0))=FALSE),0,INDEX(报表汇总!$A$1:$G$500,MATCH($C100,报表汇总!$A$1:$A$500,0),MATCH(E$2,报表汇总!$A$1:$G$1,0))))</f>
        <v>0</v>
      </c>
      <c r="F100" s="188">
        <f>IF(ISERROR(INDEX(报表汇总!$A$1:$G$500,MATCH($C100,报表汇总!$A$1:$A$500,0),MATCH(F$2,报表汇总!$A$1:$G$1,0))),0,IF(OR(INDEX(报表汇总!$A$1:$G$500,MATCH($C100,报表汇总!$A$1:$A$500,0),MATCH(F$2,报表汇总!$A$1:$G$1,0))="--",INDEX(报表汇总!$A$1:$G$500,MATCH($C100,报表汇总!$A$1:$A$500,0),MATCH(F$2,报表汇总!$A$1:$G$1,0))=FALSE),0,INDEX(报表汇总!$A$1:$G$500,MATCH($C100,报表汇总!$A$1:$A$500,0),MATCH(F$2,报表汇总!$A$1:$G$1,0))))</f>
        <v>0</v>
      </c>
      <c r="G100" s="188">
        <f>IF(ISERROR(INDEX(报表汇总!$A$1:$G$500,MATCH($C100,报表汇总!$A$1:$A$500,0),MATCH(G$2,报表汇总!$A$1:$G$1,0))),0,IF(OR(INDEX(报表汇总!$A$1:$G$500,MATCH($C100,报表汇总!$A$1:$A$500,0),MATCH(G$2,报表汇总!$A$1:$G$1,0))="--",INDEX(报表汇总!$A$1:$G$500,MATCH($C100,报表汇总!$A$1:$A$500,0),MATCH(G$2,报表汇总!$A$1:$G$1,0))=FALSE),0,INDEX(报表汇总!$A$1:$G$500,MATCH($C100,报表汇总!$A$1:$A$500,0),MATCH(G$2,报表汇总!$A$1:$G$1,0))))</f>
        <v>0</v>
      </c>
      <c r="H100" s="188">
        <f>IF(ISERROR(INDEX(报表汇总!$A$1:$G$500,MATCH($C100,报表汇总!$A$1:$A$500,0),MATCH(H$2,报表汇总!$A$1:$G$1,0))),0,IF(OR(INDEX(报表汇总!$A$1:$G$500,MATCH($C100,报表汇总!$A$1:$A$500,0),MATCH(H$2,报表汇总!$A$1:$G$1,0))="--",INDEX(报表汇总!$A$1:$G$500,MATCH($C100,报表汇总!$A$1:$A$500,0),MATCH(H$2,报表汇总!$A$1:$G$1,0))=FALSE),0,INDEX(报表汇总!$A$1:$G$500,MATCH($C100,报表汇总!$A$1:$A$500,0),MATCH(H$2,报表汇总!$A$1:$G$1,0))))</f>
        <v>0</v>
      </c>
      <c r="I100" s="188">
        <f>IF(ISERROR(INDEX(报表汇总!$A$1:$G$500,MATCH($C100,报表汇总!$A$1:$A$500,0),MATCH(I$2,报表汇总!$A$1:$G$1,0))),0,IF(OR(INDEX(报表汇总!$A$1:$G$500,MATCH($C100,报表汇总!$A$1:$A$500,0),MATCH(I$2,报表汇总!$A$1:$G$1,0))="--",INDEX(报表汇总!$A$1:$G$500,MATCH($C100,报表汇总!$A$1:$A$500,0),MATCH(I$2,报表汇总!$A$1:$G$1,0))=FALSE),0,INDEX(报表汇总!$A$1:$G$500,MATCH($C100,报表汇总!$A$1:$A$500,0),MATCH(I$2,报表汇总!$A$1:$G$1,0))))</f>
        <v>0</v>
      </c>
      <c r="J100" s="188">
        <f>IF(ISERROR(INDEX(报表汇总!$A$1:$G$500,MATCH($C100,报表汇总!$A$1:$A$500,0),MATCH(J$2,报表汇总!$A$1:$G$1,0))),0,IF(OR(INDEX(报表汇总!$A$1:$G$500,MATCH($C100,报表汇总!$A$1:$A$500,0),MATCH(J$2,报表汇总!$A$1:$G$1,0))="--",INDEX(报表汇总!$A$1:$G$500,MATCH($C100,报表汇总!$A$1:$A$500,0),MATCH(J$2,报表汇总!$A$1:$G$1,0))=FALSE),0,INDEX(报表汇总!$A$1:$G$500,MATCH($C100,报表汇总!$A$1:$A$500,0),MATCH(J$2,报表汇总!$A$1:$G$1,0))))</f>
        <v>0</v>
      </c>
      <c r="K100" s="269" t="s">
        <v>182</v>
      </c>
      <c r="L100" s="219"/>
      <c r="M100" s="219"/>
    </row>
    <row r="101" ht="56.25" spans="1:13">
      <c r="A101" s="210"/>
      <c r="B101" s="258"/>
      <c r="C101" s="191" t="s">
        <v>183</v>
      </c>
      <c r="D101" s="216"/>
      <c r="E101" s="259" t="e">
        <f t="shared" ref="E101:J101" si="44">E99/E100</f>
        <v>#DIV/0!</v>
      </c>
      <c r="F101" s="259" t="e">
        <f t="shared" si="44"/>
        <v>#DIV/0!</v>
      </c>
      <c r="G101" s="259" t="e">
        <f t="shared" si="44"/>
        <v>#DIV/0!</v>
      </c>
      <c r="H101" s="259" t="e">
        <f t="shared" si="44"/>
        <v>#DIV/0!</v>
      </c>
      <c r="I101" s="259" t="e">
        <f t="shared" si="44"/>
        <v>#DIV/0!</v>
      </c>
      <c r="J101" s="259" t="e">
        <f t="shared" si="44"/>
        <v>#DIV/0!</v>
      </c>
      <c r="K101" s="265" t="s">
        <v>184</v>
      </c>
      <c r="L101" s="219"/>
      <c r="M101" s="219"/>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0"/>
  <sheetViews>
    <sheetView showGridLines="0" tabSelected="1" zoomScale="80" zoomScaleNormal="80" zoomScaleSheetLayoutView="85" workbookViewId="0">
      <pane ySplit="2" topLeftCell="A3" activePane="bottomLeft" state="frozen"/>
      <selection/>
      <selection pane="bottomLeft" activeCell="A1" sqref="A1:I1"/>
    </sheetView>
  </sheetViews>
  <sheetFormatPr defaultColWidth="9" defaultRowHeight="16.5"/>
  <cols>
    <col min="1" max="1" width="10.5583333333333" style="77" customWidth="1"/>
    <col min="2" max="2" width="53.2166666666667" style="77" customWidth="1"/>
    <col min="3" max="3" width="19.3333333333333" style="77" customWidth="1"/>
    <col min="4" max="9" width="15.775" style="51" customWidth="1"/>
    <col min="10" max="10" width="75.2166666666667" style="78" customWidth="1"/>
    <col min="11" max="16384" width="9" style="51"/>
  </cols>
  <sheetData>
    <row r="1" ht="36" customHeight="1" spans="1:10">
      <c r="A1" s="79" t="s">
        <v>185</v>
      </c>
      <c r="B1" s="79"/>
      <c r="C1" s="79"/>
      <c r="D1" s="79"/>
      <c r="E1" s="79"/>
      <c r="F1" s="79"/>
      <c r="G1" s="79"/>
      <c r="H1" s="79"/>
      <c r="I1" s="79"/>
      <c r="J1" s="130"/>
    </row>
    <row r="2" s="74" customFormat="1" ht="30" customHeight="1" spans="1:10">
      <c r="A2" s="80" t="s">
        <v>20</v>
      </c>
      <c r="B2" s="80" t="s">
        <v>21</v>
      </c>
      <c r="C2" s="80" t="s">
        <v>22</v>
      </c>
      <c r="D2" s="81">
        <f>取数表!E2</f>
        <v>0</v>
      </c>
      <c r="E2" s="81">
        <f>取数表!F2</f>
        <v>0</v>
      </c>
      <c r="F2" s="81">
        <f>取数表!G2</f>
        <v>0</v>
      </c>
      <c r="G2" s="81">
        <f>取数表!H2</f>
        <v>0</v>
      </c>
      <c r="H2" s="81">
        <f>取数表!I2</f>
        <v>0</v>
      </c>
      <c r="I2" s="81">
        <f>取数表!J2</f>
        <v>0</v>
      </c>
      <c r="J2" s="80" t="s">
        <v>186</v>
      </c>
    </row>
    <row r="3" s="74" customFormat="1" ht="30" customHeight="1" spans="1:10">
      <c r="A3" s="80" t="s">
        <v>24</v>
      </c>
      <c r="B3" s="80" t="s">
        <v>25</v>
      </c>
      <c r="C3" s="80" t="s">
        <v>187</v>
      </c>
      <c r="D3" s="80"/>
      <c r="E3" s="80"/>
      <c r="F3" s="80"/>
      <c r="G3" s="80"/>
      <c r="H3" s="80"/>
      <c r="I3" s="80"/>
      <c r="J3" s="131"/>
    </row>
    <row r="4" s="74" customFormat="1" ht="30" customHeight="1" spans="1:10">
      <c r="A4" s="80" t="s">
        <v>27</v>
      </c>
      <c r="B4" s="57" t="s">
        <v>28</v>
      </c>
      <c r="C4" s="82"/>
      <c r="D4" s="82"/>
      <c r="E4" s="82"/>
      <c r="F4" s="82"/>
      <c r="G4" s="82"/>
      <c r="H4" s="82"/>
      <c r="I4" s="82"/>
      <c r="J4" s="131"/>
    </row>
    <row r="5" s="74" customFormat="1" ht="48" customHeight="1" spans="1:10">
      <c r="A5" s="80" t="s">
        <v>188</v>
      </c>
      <c r="B5" s="83" t="s">
        <v>189</v>
      </c>
      <c r="C5" s="84" t="s">
        <v>190</v>
      </c>
      <c r="D5" s="85">
        <f>取数表!E6</f>
        <v>0</v>
      </c>
      <c r="E5" s="85">
        <f>取数表!F6</f>
        <v>0</v>
      </c>
      <c r="F5" s="85">
        <f>取数表!G6</f>
        <v>0</v>
      </c>
      <c r="G5" s="85">
        <f>取数表!H6</f>
        <v>0</v>
      </c>
      <c r="H5" s="85">
        <f>取数表!I6</f>
        <v>0</v>
      </c>
      <c r="I5" s="94">
        <f>取数表!J6</f>
        <v>0</v>
      </c>
      <c r="J5" s="132" t="s">
        <v>191</v>
      </c>
    </row>
    <row r="6" s="74" customFormat="1" ht="31.95" customHeight="1" spans="1:10">
      <c r="A6" s="80"/>
      <c r="B6" s="86"/>
      <c r="C6" s="87" t="s">
        <v>35</v>
      </c>
      <c r="D6" s="88"/>
      <c r="E6" s="88" t="str">
        <f>IFERROR(((E5-D5)/D5),"")</f>
        <v/>
      </c>
      <c r="F6" s="88" t="str">
        <f>IFERROR(((F5-E5)/E5),"")</f>
        <v/>
      </c>
      <c r="G6" s="88" t="str">
        <f>IFERROR(((G5-F5)/F5),"")</f>
        <v/>
      </c>
      <c r="H6" s="88" t="str">
        <f>IFERROR(((H5-G5)/G5),"")</f>
        <v/>
      </c>
      <c r="I6" s="133" t="str">
        <f>IFERROR(((I5-H5)/H5),"")</f>
        <v/>
      </c>
      <c r="J6" s="132" t="s">
        <v>192</v>
      </c>
    </row>
    <row r="7" s="74" customFormat="1" ht="220.05" customHeight="1" spans="1:10">
      <c r="A7" s="80"/>
      <c r="B7" s="89"/>
      <c r="C7" s="90" t="s">
        <v>193</v>
      </c>
      <c r="D7" s="91"/>
      <c r="E7" s="91"/>
      <c r="F7" s="91"/>
      <c r="G7" s="91"/>
      <c r="H7" s="91"/>
      <c r="I7" s="134"/>
      <c r="J7" s="135"/>
    </row>
    <row r="8" s="74" customFormat="1" ht="31.95" customHeight="1" spans="1:10">
      <c r="A8" s="80" t="s">
        <v>194</v>
      </c>
      <c r="B8" s="83" t="s">
        <v>195</v>
      </c>
      <c r="C8" s="84" t="s">
        <v>196</v>
      </c>
      <c r="D8" s="85">
        <f>取数表!E8</f>
        <v>0</v>
      </c>
      <c r="E8" s="85">
        <f>取数表!F8</f>
        <v>0</v>
      </c>
      <c r="F8" s="85">
        <f>取数表!G8</f>
        <v>0</v>
      </c>
      <c r="G8" s="85">
        <f>取数表!H8</f>
        <v>0</v>
      </c>
      <c r="H8" s="85">
        <f>取数表!I8</f>
        <v>0</v>
      </c>
      <c r="I8" s="94">
        <f>取数表!J8</f>
        <v>0</v>
      </c>
      <c r="J8" s="136"/>
    </row>
    <row r="9" s="74" customFormat="1" ht="64.05" customHeight="1" spans="1:10">
      <c r="A9" s="80"/>
      <c r="B9" s="86"/>
      <c r="C9" s="87" t="s">
        <v>40</v>
      </c>
      <c r="D9" s="88" t="str">
        <f t="shared" ref="D9:I9" si="0">IFERROR(D8/D5,"")</f>
        <v/>
      </c>
      <c r="E9" s="88" t="str">
        <f t="shared" si="0"/>
        <v/>
      </c>
      <c r="F9" s="88" t="str">
        <f t="shared" si="0"/>
        <v/>
      </c>
      <c r="G9" s="88" t="str">
        <f t="shared" si="0"/>
        <v/>
      </c>
      <c r="H9" s="88" t="str">
        <f t="shared" si="0"/>
        <v/>
      </c>
      <c r="I9" s="133" t="str">
        <f t="shared" si="0"/>
        <v/>
      </c>
      <c r="J9" s="132" t="s">
        <v>197</v>
      </c>
    </row>
    <row r="10" s="74" customFormat="1" ht="220.05" customHeight="1" spans="1:10">
      <c r="A10" s="80"/>
      <c r="B10" s="89"/>
      <c r="C10" s="92" t="s">
        <v>193</v>
      </c>
      <c r="D10" s="92"/>
      <c r="E10" s="92"/>
      <c r="F10" s="92"/>
      <c r="G10" s="92"/>
      <c r="H10" s="92"/>
      <c r="I10" s="137"/>
      <c r="J10" s="131"/>
    </row>
    <row r="11" s="74" customFormat="1" ht="18" customHeight="1" spans="1:10">
      <c r="A11" s="80"/>
      <c r="B11" s="93" t="s">
        <v>198</v>
      </c>
      <c r="C11" s="84" t="s">
        <v>199</v>
      </c>
      <c r="D11" s="85">
        <f>取数表!E10</f>
        <v>0</v>
      </c>
      <c r="E11" s="85">
        <f>取数表!F10</f>
        <v>0</v>
      </c>
      <c r="F11" s="85">
        <f>取数表!G10</f>
        <v>0</v>
      </c>
      <c r="G11" s="85">
        <f>取数表!H10</f>
        <v>0</v>
      </c>
      <c r="H11" s="94">
        <f>取数表!I10</f>
        <v>0</v>
      </c>
      <c r="I11" s="138">
        <f>取数表!J10</f>
        <v>0</v>
      </c>
      <c r="J11" s="131"/>
    </row>
    <row r="12" s="74" customFormat="1" ht="18" customHeight="1" spans="1:10">
      <c r="A12" s="80"/>
      <c r="B12" s="95"/>
      <c r="C12" s="96" t="s">
        <v>200</v>
      </c>
      <c r="D12" s="97">
        <f>取数表!E11</f>
        <v>0</v>
      </c>
      <c r="E12" s="97">
        <f>取数表!F11</f>
        <v>0</v>
      </c>
      <c r="F12" s="97">
        <f>取数表!G11</f>
        <v>0</v>
      </c>
      <c r="G12" s="97">
        <f>取数表!H11</f>
        <v>0</v>
      </c>
      <c r="H12" s="98">
        <f>取数表!I11</f>
        <v>0</v>
      </c>
      <c r="I12" s="138">
        <f>取数表!J11</f>
        <v>0</v>
      </c>
      <c r="J12" s="131"/>
    </row>
    <row r="13" s="74" customFormat="1" ht="18" customHeight="1" spans="1:10">
      <c r="A13" s="80"/>
      <c r="B13" s="95"/>
      <c r="C13" s="96" t="s">
        <v>45</v>
      </c>
      <c r="D13" s="97">
        <v>0</v>
      </c>
      <c r="E13" s="97">
        <v>0</v>
      </c>
      <c r="F13" s="97">
        <v>0</v>
      </c>
      <c r="G13" s="97">
        <v>0</v>
      </c>
      <c r="H13" s="98">
        <v>0</v>
      </c>
      <c r="I13" s="138">
        <v>0</v>
      </c>
      <c r="J13" s="131"/>
    </row>
    <row r="14" s="74" customFormat="1" ht="18" customHeight="1" spans="1:10">
      <c r="A14" s="80"/>
      <c r="B14" s="95"/>
      <c r="C14" s="96" t="s">
        <v>47</v>
      </c>
      <c r="D14" s="97">
        <v>0</v>
      </c>
      <c r="E14" s="97">
        <v>0</v>
      </c>
      <c r="F14" s="97">
        <v>0</v>
      </c>
      <c r="G14" s="97">
        <v>0</v>
      </c>
      <c r="H14" s="98">
        <v>0</v>
      </c>
      <c r="I14" s="138">
        <v>0</v>
      </c>
      <c r="J14" s="131"/>
    </row>
    <row r="15" s="74" customFormat="1" ht="31.95" customHeight="1" spans="1:10">
      <c r="A15" s="80"/>
      <c r="B15" s="95"/>
      <c r="C15" s="96" t="s">
        <v>201</v>
      </c>
      <c r="D15" s="97">
        <f>SUM(D11:D14)</f>
        <v>0</v>
      </c>
      <c r="E15" s="97">
        <f t="shared" ref="E15:I15" si="1">SUM(E11:E14)</f>
        <v>0</v>
      </c>
      <c r="F15" s="97">
        <f t="shared" si="1"/>
        <v>0</v>
      </c>
      <c r="G15" s="97">
        <f t="shared" si="1"/>
        <v>0</v>
      </c>
      <c r="H15" s="98">
        <f t="shared" si="1"/>
        <v>0</v>
      </c>
      <c r="I15" s="138">
        <f t="shared" si="1"/>
        <v>0</v>
      </c>
      <c r="J15" s="139"/>
    </row>
    <row r="16" s="74" customFormat="1" ht="18" customHeight="1" spans="1:10">
      <c r="A16" s="80"/>
      <c r="B16" s="95"/>
      <c r="C16" s="96" t="s">
        <v>202</v>
      </c>
      <c r="D16" s="97">
        <f>取数表!E15</f>
        <v>0</v>
      </c>
      <c r="E16" s="97">
        <f>取数表!F15</f>
        <v>0</v>
      </c>
      <c r="F16" s="97">
        <f>取数表!G15</f>
        <v>0</v>
      </c>
      <c r="G16" s="97">
        <f>取数表!H15</f>
        <v>0</v>
      </c>
      <c r="H16" s="98">
        <f>取数表!I15</f>
        <v>0</v>
      </c>
      <c r="I16" s="138">
        <f>取数表!J15</f>
        <v>0</v>
      </c>
      <c r="J16" s="139"/>
    </row>
    <row r="17" s="74" customFormat="1" ht="18" customHeight="1" spans="1:10">
      <c r="A17" s="80"/>
      <c r="B17" s="95"/>
      <c r="C17" s="96" t="s">
        <v>203</v>
      </c>
      <c r="D17" s="97">
        <f>取数表!E16</f>
        <v>0</v>
      </c>
      <c r="E17" s="97">
        <f>取数表!F16</f>
        <v>0</v>
      </c>
      <c r="F17" s="97">
        <f>取数表!G16</f>
        <v>0</v>
      </c>
      <c r="G17" s="97">
        <f>取数表!H16</f>
        <v>0</v>
      </c>
      <c r="H17" s="98">
        <f>取数表!I16</f>
        <v>0</v>
      </c>
      <c r="I17" s="138">
        <f>取数表!J16</f>
        <v>0</v>
      </c>
      <c r="J17" s="139"/>
    </row>
    <row r="18" s="74" customFormat="1" ht="18" customHeight="1" spans="1:10">
      <c r="A18" s="80"/>
      <c r="B18" s="95"/>
      <c r="C18" s="96" t="s">
        <v>204</v>
      </c>
      <c r="D18" s="97">
        <f>取数表!E17</f>
        <v>0</v>
      </c>
      <c r="E18" s="97">
        <f>取数表!F17</f>
        <v>0</v>
      </c>
      <c r="F18" s="97">
        <f>取数表!G17</f>
        <v>0</v>
      </c>
      <c r="G18" s="97">
        <f>取数表!H17</f>
        <v>0</v>
      </c>
      <c r="H18" s="98">
        <f>取数表!I17</f>
        <v>0</v>
      </c>
      <c r="I18" s="138">
        <f>取数表!J17</f>
        <v>0</v>
      </c>
      <c r="J18" s="139"/>
    </row>
    <row r="19" s="74" customFormat="1" ht="18" customHeight="1" spans="1:10">
      <c r="A19" s="80"/>
      <c r="B19" s="95"/>
      <c r="C19" s="96" t="s">
        <v>205</v>
      </c>
      <c r="D19" s="97">
        <f>取数表!E18</f>
        <v>0</v>
      </c>
      <c r="E19" s="97">
        <f>取数表!F18</f>
        <v>0</v>
      </c>
      <c r="F19" s="97">
        <f>取数表!G18</f>
        <v>0</v>
      </c>
      <c r="G19" s="97">
        <f>取数表!H18</f>
        <v>0</v>
      </c>
      <c r="H19" s="98">
        <f>取数表!I18</f>
        <v>0</v>
      </c>
      <c r="I19" s="138">
        <f>取数表!J18</f>
        <v>0</v>
      </c>
      <c r="J19" s="139"/>
    </row>
    <row r="20" s="74" customFormat="1" ht="18" customHeight="1" spans="1:10">
      <c r="A20" s="80"/>
      <c r="B20" s="95"/>
      <c r="C20" s="96" t="s">
        <v>206</v>
      </c>
      <c r="D20" s="97">
        <f>取数表!E19</f>
        <v>0</v>
      </c>
      <c r="E20" s="97">
        <f>取数表!F19</f>
        <v>0</v>
      </c>
      <c r="F20" s="97">
        <f>取数表!G19</f>
        <v>0</v>
      </c>
      <c r="G20" s="97">
        <f>取数表!H19</f>
        <v>0</v>
      </c>
      <c r="H20" s="97">
        <f>取数表!I19</f>
        <v>0</v>
      </c>
      <c r="I20" s="97">
        <f>取数表!J19</f>
        <v>0</v>
      </c>
      <c r="J20" s="139"/>
    </row>
    <row r="21" s="74" customFormat="1" ht="31.95" customHeight="1" spans="1:10">
      <c r="A21" s="80"/>
      <c r="B21" s="95"/>
      <c r="C21" s="99" t="s">
        <v>56</v>
      </c>
      <c r="D21" s="97">
        <f>SUM(D16:D20)</f>
        <v>0</v>
      </c>
      <c r="E21" s="97">
        <f t="shared" ref="E21:I21" si="2">SUM(E16:E20)</f>
        <v>0</v>
      </c>
      <c r="F21" s="97">
        <f t="shared" si="2"/>
        <v>0</v>
      </c>
      <c r="G21" s="97">
        <f t="shared" si="2"/>
        <v>0</v>
      </c>
      <c r="H21" s="98">
        <f t="shared" si="2"/>
        <v>0</v>
      </c>
      <c r="I21" s="138">
        <f t="shared" si="2"/>
        <v>0</v>
      </c>
      <c r="J21" s="140"/>
    </row>
    <row r="22" s="74" customFormat="1" ht="31.95" customHeight="1" spans="1:10">
      <c r="A22" s="80"/>
      <c r="B22" s="100"/>
      <c r="C22" s="87" t="s">
        <v>57</v>
      </c>
      <c r="D22" s="101">
        <f>(D15-D21)</f>
        <v>0</v>
      </c>
      <c r="E22" s="101">
        <f>(E15-E21)</f>
        <v>0</v>
      </c>
      <c r="F22" s="101">
        <f>F15-F21</f>
        <v>0</v>
      </c>
      <c r="G22" s="101">
        <f>G15-G21</f>
        <v>0</v>
      </c>
      <c r="H22" s="102">
        <f>H15-H21</f>
        <v>0</v>
      </c>
      <c r="I22" s="138">
        <f>I15-I21</f>
        <v>0</v>
      </c>
      <c r="J22" s="141" t="s">
        <v>207</v>
      </c>
    </row>
    <row r="23" s="74" customFormat="1" ht="220.05" customHeight="1" spans="1:10">
      <c r="A23" s="80"/>
      <c r="B23" s="89"/>
      <c r="C23" s="103" t="s">
        <v>193</v>
      </c>
      <c r="D23" s="103"/>
      <c r="E23" s="103"/>
      <c r="F23" s="103"/>
      <c r="G23" s="103"/>
      <c r="H23" s="103"/>
      <c r="I23" s="142"/>
      <c r="J23" s="141"/>
    </row>
    <row r="24" s="74" customFormat="1" ht="31.95" customHeight="1" spans="1:10">
      <c r="A24" s="80" t="s">
        <v>208</v>
      </c>
      <c r="B24" s="104" t="s">
        <v>209</v>
      </c>
      <c r="C24" s="105" t="s">
        <v>210</v>
      </c>
      <c r="D24" s="85">
        <f>取数表!E26</f>
        <v>0</v>
      </c>
      <c r="E24" s="85">
        <f>取数表!F26</f>
        <v>0</v>
      </c>
      <c r="F24" s="85">
        <f>取数表!G26</f>
        <v>0</v>
      </c>
      <c r="G24" s="85">
        <f>取数表!H26</f>
        <v>0</v>
      </c>
      <c r="H24" s="85">
        <f>取数表!I26</f>
        <v>0</v>
      </c>
      <c r="I24" s="94">
        <f>取数表!J26</f>
        <v>0</v>
      </c>
      <c r="J24" s="143" t="s">
        <v>67</v>
      </c>
    </row>
    <row r="25" s="74" customFormat="1" ht="31.95" customHeight="1" spans="1:10">
      <c r="A25" s="80"/>
      <c r="B25" s="106"/>
      <c r="C25" s="99" t="s">
        <v>211</v>
      </c>
      <c r="D25" s="97">
        <f>取数表!E32</f>
        <v>0</v>
      </c>
      <c r="E25" s="97">
        <f>取数表!F32</f>
        <v>0</v>
      </c>
      <c r="F25" s="97">
        <f>取数表!G32</f>
        <v>0</v>
      </c>
      <c r="G25" s="97">
        <f>取数表!H32</f>
        <v>0</v>
      </c>
      <c r="H25" s="97">
        <f>取数表!I32</f>
        <v>0</v>
      </c>
      <c r="I25" s="98">
        <f>取数表!J32</f>
        <v>0</v>
      </c>
      <c r="J25" s="143" t="s">
        <v>75</v>
      </c>
    </row>
    <row r="26" s="74" customFormat="1" ht="31.95" customHeight="1" spans="1:10">
      <c r="A26" s="80"/>
      <c r="B26" s="106"/>
      <c r="C26" s="87" t="s">
        <v>212</v>
      </c>
      <c r="D26" s="101">
        <f t="shared" ref="D26:I26" si="3">D24-D25</f>
        <v>0</v>
      </c>
      <c r="E26" s="101">
        <f t="shared" si="3"/>
        <v>0</v>
      </c>
      <c r="F26" s="101">
        <f t="shared" si="3"/>
        <v>0</v>
      </c>
      <c r="G26" s="101">
        <f t="shared" si="3"/>
        <v>0</v>
      </c>
      <c r="H26" s="101">
        <f t="shared" si="3"/>
        <v>0</v>
      </c>
      <c r="I26" s="102">
        <f t="shared" si="3"/>
        <v>0</v>
      </c>
      <c r="J26" s="143" t="s">
        <v>213</v>
      </c>
    </row>
    <row r="27" s="74" customFormat="1" ht="220.05" customHeight="1" spans="1:10">
      <c r="A27" s="80"/>
      <c r="B27" s="89"/>
      <c r="C27" s="103" t="s">
        <v>193</v>
      </c>
      <c r="D27" s="103"/>
      <c r="E27" s="103"/>
      <c r="F27" s="103"/>
      <c r="G27" s="103"/>
      <c r="H27" s="103"/>
      <c r="I27" s="103"/>
      <c r="J27" s="141"/>
    </row>
    <row r="28" s="51" customFormat="1" ht="31.95" customHeight="1" spans="1:10">
      <c r="A28" s="80" t="s">
        <v>214</v>
      </c>
      <c r="B28" s="83" t="s">
        <v>215</v>
      </c>
      <c r="C28" s="105" t="s">
        <v>216</v>
      </c>
      <c r="D28" s="85">
        <f>取数表!E36</f>
        <v>0</v>
      </c>
      <c r="E28" s="85">
        <f>取数表!F36</f>
        <v>0</v>
      </c>
      <c r="F28" s="85">
        <f>取数表!G36</f>
        <v>0</v>
      </c>
      <c r="G28" s="85">
        <f>取数表!H36</f>
        <v>0</v>
      </c>
      <c r="H28" s="85">
        <f>取数表!I36</f>
        <v>0</v>
      </c>
      <c r="I28" s="85">
        <f>取数表!J36</f>
        <v>0</v>
      </c>
      <c r="J28" s="136"/>
    </row>
    <row r="29" s="51" customFormat="1" ht="64.05" customHeight="1" spans="1:10">
      <c r="A29" s="80"/>
      <c r="B29" s="83"/>
      <c r="C29" s="87" t="s">
        <v>217</v>
      </c>
      <c r="D29" s="88" t="str">
        <f>IFERROR(D28/D5,"")</f>
        <v/>
      </c>
      <c r="E29" s="88" t="str">
        <f>IFERROR(E28/E5,"")</f>
        <v/>
      </c>
      <c r="F29" s="88" t="str">
        <f t="shared" ref="F29:I29" si="4">IFERROR(F28/F5,"")</f>
        <v/>
      </c>
      <c r="G29" s="88" t="str">
        <f t="shared" si="4"/>
        <v/>
      </c>
      <c r="H29" s="88" t="str">
        <f t="shared" si="4"/>
        <v/>
      </c>
      <c r="I29" s="133" t="str">
        <f t="shared" si="4"/>
        <v/>
      </c>
      <c r="J29" s="143" t="s">
        <v>218</v>
      </c>
    </row>
    <row r="30" s="51" customFormat="1" ht="220.05" customHeight="1" spans="1:10">
      <c r="A30" s="80"/>
      <c r="B30" s="57"/>
      <c r="C30" s="103" t="s">
        <v>193</v>
      </c>
      <c r="D30" s="103"/>
      <c r="E30" s="103"/>
      <c r="F30" s="103"/>
      <c r="G30" s="103"/>
      <c r="H30" s="103"/>
      <c r="I30" s="103"/>
      <c r="J30" s="144"/>
    </row>
    <row r="31" s="75" customFormat="1" ht="31.95" customHeight="1" spans="1:10">
      <c r="A31" s="80" t="s">
        <v>219</v>
      </c>
      <c r="B31" s="83" t="s">
        <v>220</v>
      </c>
      <c r="C31" s="105" t="s">
        <v>221</v>
      </c>
      <c r="D31" s="85">
        <f>取数表!E42</f>
        <v>0</v>
      </c>
      <c r="E31" s="85">
        <f>取数表!F42</f>
        <v>0</v>
      </c>
      <c r="F31" s="85">
        <f>取数表!G42</f>
        <v>0</v>
      </c>
      <c r="G31" s="85">
        <f>取数表!H42</f>
        <v>0</v>
      </c>
      <c r="H31" s="85">
        <f>取数表!I42</f>
        <v>0</v>
      </c>
      <c r="I31" s="94">
        <f>取数表!J42</f>
        <v>0</v>
      </c>
      <c r="J31" s="145"/>
    </row>
    <row r="32" s="51" customFormat="1" ht="31.95" customHeight="1" spans="1:10">
      <c r="A32" s="80"/>
      <c r="B32" s="83"/>
      <c r="C32" s="87" t="s">
        <v>91</v>
      </c>
      <c r="D32" s="88" t="str">
        <f>IFERROR(D31/D5,"")</f>
        <v/>
      </c>
      <c r="E32" s="88" t="str">
        <f>IFERROR(E31/E5,"")</f>
        <v/>
      </c>
      <c r="F32" s="88" t="str">
        <f t="shared" ref="F32:I32" si="5">IFERROR(F31/F5,"")</f>
        <v/>
      </c>
      <c r="G32" s="88" t="str">
        <f t="shared" si="5"/>
        <v/>
      </c>
      <c r="H32" s="88" t="str">
        <f t="shared" si="5"/>
        <v/>
      </c>
      <c r="I32" s="133" t="str">
        <f t="shared" si="5"/>
        <v/>
      </c>
      <c r="J32" s="143" t="s">
        <v>92</v>
      </c>
    </row>
    <row r="33" s="51" customFormat="1" ht="220.05" customHeight="1" spans="1:10">
      <c r="A33" s="80"/>
      <c r="B33" s="57"/>
      <c r="C33" s="107" t="s">
        <v>193</v>
      </c>
      <c r="D33" s="107"/>
      <c r="E33" s="107"/>
      <c r="F33" s="107"/>
      <c r="G33" s="107"/>
      <c r="H33" s="107"/>
      <c r="I33" s="107"/>
      <c r="J33" s="141"/>
    </row>
    <row r="34" s="51" customFormat="1" ht="31.95" customHeight="1" spans="1:10">
      <c r="A34" s="80" t="s">
        <v>222</v>
      </c>
      <c r="B34" s="83" t="s">
        <v>223</v>
      </c>
      <c r="C34" s="105" t="s">
        <v>104</v>
      </c>
      <c r="D34" s="85">
        <f>取数表!E54</f>
        <v>0</v>
      </c>
      <c r="E34" s="85">
        <f>取数表!F54</f>
        <v>0</v>
      </c>
      <c r="F34" s="85">
        <f>取数表!G54</f>
        <v>0</v>
      </c>
      <c r="G34" s="85">
        <f>取数表!H54</f>
        <v>0</v>
      </c>
      <c r="H34" s="85">
        <f>取数表!I54</f>
        <v>0</v>
      </c>
      <c r="I34" s="94">
        <f>取数表!J54</f>
        <v>0</v>
      </c>
      <c r="J34" s="146"/>
    </row>
    <row r="35" s="51" customFormat="1" ht="31.95" customHeight="1" spans="1:10">
      <c r="A35" s="80"/>
      <c r="B35" s="83"/>
      <c r="C35" s="87" t="s">
        <v>105</v>
      </c>
      <c r="D35" s="88" t="str">
        <f>IFERROR(D34/D5,"")</f>
        <v/>
      </c>
      <c r="E35" s="88" t="str">
        <f>IFERROR(E34/E5,"")</f>
        <v/>
      </c>
      <c r="F35" s="88" t="str">
        <f>IFERROR(F34/F5,"")</f>
        <v/>
      </c>
      <c r="G35" s="88" t="str">
        <f t="shared" ref="G35:I35" si="6">IFERROR(G34/G5,"")</f>
        <v/>
      </c>
      <c r="H35" s="88" t="str">
        <f t="shared" si="6"/>
        <v/>
      </c>
      <c r="I35" s="133" t="str">
        <f t="shared" si="6"/>
        <v/>
      </c>
      <c r="J35" s="143" t="s">
        <v>106</v>
      </c>
    </row>
    <row r="36" s="51" customFormat="1" ht="210" customHeight="1" spans="1:10">
      <c r="A36" s="80"/>
      <c r="B36" s="57"/>
      <c r="C36" s="108" t="s">
        <v>193</v>
      </c>
      <c r="D36" s="108"/>
      <c r="E36" s="108"/>
      <c r="F36" s="108"/>
      <c r="G36" s="108"/>
      <c r="H36" s="108"/>
      <c r="I36" s="108"/>
      <c r="J36" s="141"/>
    </row>
    <row r="37" s="51" customFormat="1" ht="31.95" customHeight="1" spans="1:10">
      <c r="A37" s="80" t="s">
        <v>224</v>
      </c>
      <c r="B37" s="83" t="s">
        <v>225</v>
      </c>
      <c r="C37" s="105" t="s">
        <v>226</v>
      </c>
      <c r="D37" s="85">
        <f>取数表!E57</f>
        <v>0</v>
      </c>
      <c r="E37" s="85">
        <f>取数表!F57</f>
        <v>0</v>
      </c>
      <c r="F37" s="85">
        <f>取数表!G57</f>
        <v>0</v>
      </c>
      <c r="G37" s="85">
        <f>取数表!H57</f>
        <v>0</v>
      </c>
      <c r="H37" s="85">
        <f>取数表!I57</f>
        <v>0</v>
      </c>
      <c r="I37" s="94">
        <f>取数表!J57</f>
        <v>0</v>
      </c>
      <c r="J37" s="136"/>
    </row>
    <row r="38" s="51" customFormat="1" ht="31.95" customHeight="1" spans="1:10">
      <c r="A38" s="80"/>
      <c r="B38" s="83"/>
      <c r="C38" s="87" t="s">
        <v>110</v>
      </c>
      <c r="D38" s="88" t="e">
        <f>D37/D5</f>
        <v>#DIV/0!</v>
      </c>
      <c r="E38" s="88" t="e">
        <f t="shared" ref="E38:I38" si="7">E37/E5</f>
        <v>#DIV/0!</v>
      </c>
      <c r="F38" s="88" t="e">
        <f t="shared" si="7"/>
        <v>#DIV/0!</v>
      </c>
      <c r="G38" s="88" t="e">
        <f t="shared" si="7"/>
        <v>#DIV/0!</v>
      </c>
      <c r="H38" s="88" t="e">
        <f t="shared" si="7"/>
        <v>#DIV/0!</v>
      </c>
      <c r="I38" s="133" t="e">
        <f t="shared" si="7"/>
        <v>#DIV/0!</v>
      </c>
      <c r="J38" s="143" t="s">
        <v>227</v>
      </c>
    </row>
    <row r="39" s="51" customFormat="1" ht="210" customHeight="1" spans="1:10">
      <c r="A39" s="80"/>
      <c r="B39" s="57"/>
      <c r="C39" s="103" t="s">
        <v>193</v>
      </c>
      <c r="D39" s="103"/>
      <c r="E39" s="103"/>
      <c r="F39" s="103"/>
      <c r="G39" s="103"/>
      <c r="H39" s="103"/>
      <c r="I39" s="103"/>
      <c r="J39" s="144"/>
    </row>
    <row r="40" s="51" customFormat="1" ht="31.95" customHeight="1" spans="1:10">
      <c r="A40" s="80"/>
      <c r="B40" s="83" t="s">
        <v>228</v>
      </c>
      <c r="C40" s="105" t="s">
        <v>229</v>
      </c>
      <c r="D40" s="85">
        <f>取数表!E60</f>
        <v>0</v>
      </c>
      <c r="E40" s="85">
        <f>取数表!F60</f>
        <v>0</v>
      </c>
      <c r="F40" s="85">
        <f>取数表!G60</f>
        <v>0</v>
      </c>
      <c r="G40" s="85">
        <f>取数表!H60</f>
        <v>0</v>
      </c>
      <c r="H40" s="85">
        <f>取数表!I60</f>
        <v>0</v>
      </c>
      <c r="I40" s="94">
        <f>取数表!J60</f>
        <v>0</v>
      </c>
      <c r="J40" s="145"/>
    </row>
    <row r="41" s="51" customFormat="1" ht="31.95" customHeight="1" spans="1:10">
      <c r="A41" s="80"/>
      <c r="B41" s="83"/>
      <c r="C41" s="87" t="s">
        <v>114</v>
      </c>
      <c r="D41" s="109" t="str">
        <f>IFERROR(D40/D5,"")</f>
        <v/>
      </c>
      <c r="E41" s="109" t="str">
        <f t="shared" ref="E41:I41" si="8">IFERROR(E40/E5,"")</f>
        <v/>
      </c>
      <c r="F41" s="109" t="str">
        <f t="shared" si="8"/>
        <v/>
      </c>
      <c r="G41" s="109" t="str">
        <f t="shared" si="8"/>
        <v/>
      </c>
      <c r="H41" s="109" t="str">
        <f t="shared" si="8"/>
        <v/>
      </c>
      <c r="I41" s="147" t="str">
        <f t="shared" si="8"/>
        <v/>
      </c>
      <c r="J41" s="143" t="s">
        <v>230</v>
      </c>
    </row>
    <row r="42" s="51" customFormat="1" ht="236.4" customHeight="1" spans="1:10">
      <c r="A42" s="80"/>
      <c r="B42" s="57"/>
      <c r="C42" s="103" t="s">
        <v>193</v>
      </c>
      <c r="D42" s="103"/>
      <c r="E42" s="103"/>
      <c r="F42" s="103"/>
      <c r="G42" s="103"/>
      <c r="H42" s="103"/>
      <c r="I42" s="103"/>
      <c r="J42" s="144"/>
    </row>
    <row r="43" s="51" customFormat="1" ht="31.95" customHeight="1" spans="1:10">
      <c r="A43" s="80" t="s">
        <v>231</v>
      </c>
      <c r="B43" s="83" t="s">
        <v>232</v>
      </c>
      <c r="C43" s="110" t="s">
        <v>233</v>
      </c>
      <c r="D43" s="85">
        <f>取数表!E64</f>
        <v>0</v>
      </c>
      <c r="E43" s="85">
        <f>取数表!F64</f>
        <v>0</v>
      </c>
      <c r="F43" s="85">
        <f>取数表!G64</f>
        <v>0</v>
      </c>
      <c r="G43" s="85">
        <f>取数表!H64</f>
        <v>0</v>
      </c>
      <c r="H43" s="85">
        <f>取数表!I64</f>
        <v>0</v>
      </c>
      <c r="I43" s="94">
        <f>取数表!J64</f>
        <v>0</v>
      </c>
      <c r="J43" s="132" t="s">
        <v>120</v>
      </c>
    </row>
    <row r="44" s="51" customFormat="1" ht="48" customHeight="1" spans="1:10">
      <c r="A44" s="80"/>
      <c r="B44" s="83"/>
      <c r="C44" s="87" t="s">
        <v>121</v>
      </c>
      <c r="D44" s="88"/>
      <c r="E44" s="88" t="str">
        <f>IFERROR(((E43-D43)/D43),"")</f>
        <v/>
      </c>
      <c r="F44" s="88" t="str">
        <f t="shared" ref="F44:I44" si="9">IFERROR(((F43-E43)/E43),"")</f>
        <v/>
      </c>
      <c r="G44" s="88" t="str">
        <f t="shared" si="9"/>
        <v/>
      </c>
      <c r="H44" s="88" t="str">
        <f t="shared" si="9"/>
        <v/>
      </c>
      <c r="I44" s="133" t="str">
        <f t="shared" si="9"/>
        <v/>
      </c>
      <c r="J44" s="143" t="s">
        <v>234</v>
      </c>
    </row>
    <row r="45" s="51" customFormat="1" ht="235.8" customHeight="1" spans="1:10">
      <c r="A45" s="80"/>
      <c r="B45" s="57"/>
      <c r="C45" s="103" t="s">
        <v>193</v>
      </c>
      <c r="D45" s="103"/>
      <c r="E45" s="103"/>
      <c r="F45" s="103"/>
      <c r="G45" s="103"/>
      <c r="H45" s="103"/>
      <c r="I45" s="103"/>
      <c r="J45" s="141"/>
    </row>
    <row r="46" s="51" customFormat="1" ht="31.95" customHeight="1" spans="1:10">
      <c r="A46" s="80" t="s">
        <v>235</v>
      </c>
      <c r="B46" s="83" t="s">
        <v>236</v>
      </c>
      <c r="C46" s="105" t="s">
        <v>126</v>
      </c>
      <c r="D46" s="111" t="e">
        <f>取数表!E67</f>
        <v>#DIV/0!</v>
      </c>
      <c r="E46" s="111" t="e">
        <f>取数表!F67</f>
        <v>#DIV/0!</v>
      </c>
      <c r="F46" s="111" t="e">
        <f>取数表!G67</f>
        <v>#DIV/0!</v>
      </c>
      <c r="G46" s="111" t="e">
        <f>取数表!H67</f>
        <v>#DIV/0!</v>
      </c>
      <c r="H46" s="111" t="e">
        <f>取数表!I67</f>
        <v>#DIV/0!</v>
      </c>
      <c r="I46" s="148" t="e">
        <f>取数表!J67</f>
        <v>#DIV/0!</v>
      </c>
      <c r="J46" s="143" t="s">
        <v>237</v>
      </c>
    </row>
    <row r="47" s="51" customFormat="1" ht="31.95" customHeight="1" spans="1:10">
      <c r="A47" s="80"/>
      <c r="B47" s="83"/>
      <c r="C47" s="87" t="s">
        <v>128</v>
      </c>
      <c r="D47" s="88"/>
      <c r="E47" s="88" t="str">
        <f>IFERROR(((E46-D46)/D46),"")</f>
        <v/>
      </c>
      <c r="F47" s="88" t="str">
        <f t="shared" ref="F47:I47" si="10">IFERROR(((F46-E46)/E46),"")</f>
        <v/>
      </c>
      <c r="G47" s="88" t="str">
        <f t="shared" si="10"/>
        <v/>
      </c>
      <c r="H47" s="88" t="str">
        <f t="shared" si="10"/>
        <v/>
      </c>
      <c r="I47" s="133" t="str">
        <f t="shared" si="10"/>
        <v/>
      </c>
      <c r="J47" s="143" t="s">
        <v>238</v>
      </c>
    </row>
    <row r="48" s="51" customFormat="1" ht="210" customHeight="1" spans="1:10">
      <c r="A48" s="80"/>
      <c r="B48" s="57"/>
      <c r="C48" s="112" t="s">
        <v>193</v>
      </c>
      <c r="D48" s="113"/>
      <c r="E48" s="113"/>
      <c r="F48" s="113"/>
      <c r="G48" s="113"/>
      <c r="H48" s="113"/>
      <c r="I48" s="149"/>
      <c r="J48" s="144"/>
    </row>
    <row r="49" s="51" customFormat="1" ht="31.95" customHeight="1" spans="1:10">
      <c r="A49" s="80" t="s">
        <v>239</v>
      </c>
      <c r="B49" s="83" t="s">
        <v>240</v>
      </c>
      <c r="C49" s="105" t="s">
        <v>241</v>
      </c>
      <c r="D49" s="114" t="e">
        <f>取数表!E75</f>
        <v>#DIV/0!</v>
      </c>
      <c r="E49" s="111" t="e">
        <f>取数表!F75</f>
        <v>#DIV/0!</v>
      </c>
      <c r="F49" s="111" t="e">
        <f>取数表!G75</f>
        <v>#DIV/0!</v>
      </c>
      <c r="G49" s="111" t="e">
        <f>取数表!H75</f>
        <v>#DIV/0!</v>
      </c>
      <c r="H49" s="111" t="e">
        <f>取数表!I75</f>
        <v>#DIV/0!</v>
      </c>
      <c r="I49" s="148" t="e">
        <f>取数表!J75</f>
        <v>#DIV/0!</v>
      </c>
      <c r="J49" s="143" t="s">
        <v>242</v>
      </c>
    </row>
    <row r="50" s="51" customFormat="1" ht="31.95" customHeight="1" spans="1:10">
      <c r="A50" s="80"/>
      <c r="B50" s="83"/>
      <c r="C50" s="99" t="s">
        <v>126</v>
      </c>
      <c r="D50" s="115" t="e">
        <f>取数表!E76</f>
        <v>#DIV/0!</v>
      </c>
      <c r="E50" s="115" t="e">
        <f>取数表!F76</f>
        <v>#DIV/0!</v>
      </c>
      <c r="F50" s="115" t="e">
        <f>取数表!G76</f>
        <v>#DIV/0!</v>
      </c>
      <c r="G50" s="115" t="e">
        <f>取数表!H76</f>
        <v>#DIV/0!</v>
      </c>
      <c r="H50" s="115" t="e">
        <f>取数表!I76</f>
        <v>#DIV/0!</v>
      </c>
      <c r="I50" s="150" t="e">
        <f>取数表!J76</f>
        <v>#DIV/0!</v>
      </c>
      <c r="J50" s="146"/>
    </row>
    <row r="51" s="51" customFormat="1" ht="31.95" customHeight="1" spans="1:10">
      <c r="A51" s="80"/>
      <c r="B51" s="83"/>
      <c r="C51" s="87" t="s">
        <v>243</v>
      </c>
      <c r="D51" s="109" t="str">
        <f t="shared" ref="D51:I51" si="11">IFERROR(D49/D50,"")</f>
        <v/>
      </c>
      <c r="E51" s="109" t="str">
        <f t="shared" si="11"/>
        <v/>
      </c>
      <c r="F51" s="109" t="str">
        <f t="shared" si="11"/>
        <v/>
      </c>
      <c r="G51" s="109" t="str">
        <f t="shared" si="11"/>
        <v/>
      </c>
      <c r="H51" s="109" t="str">
        <f t="shared" si="11"/>
        <v/>
      </c>
      <c r="I51" s="147" t="str">
        <f t="shared" si="11"/>
        <v/>
      </c>
      <c r="J51" s="143" t="s">
        <v>143</v>
      </c>
    </row>
    <row r="52" s="51" customFormat="1" ht="210" customHeight="1" spans="1:10">
      <c r="A52" s="80"/>
      <c r="B52" s="57"/>
      <c r="C52" s="103" t="s">
        <v>193</v>
      </c>
      <c r="D52" s="103"/>
      <c r="E52" s="103"/>
      <c r="F52" s="103"/>
      <c r="G52" s="103"/>
      <c r="H52" s="103"/>
      <c r="I52" s="103"/>
      <c r="J52" s="141"/>
    </row>
    <row r="53" s="51" customFormat="1" ht="31.95" customHeight="1" spans="1:10">
      <c r="A53" s="80" t="s">
        <v>244</v>
      </c>
      <c r="B53" s="83" t="s">
        <v>245</v>
      </c>
      <c r="C53" s="84" t="s">
        <v>246</v>
      </c>
      <c r="D53" s="116">
        <f>取数表!E78</f>
        <v>0</v>
      </c>
      <c r="E53" s="116">
        <f>取数表!F78</f>
        <v>0</v>
      </c>
      <c r="F53" s="116">
        <f>取数表!G78</f>
        <v>0</v>
      </c>
      <c r="G53" s="116">
        <f>取数表!H78</f>
        <v>0</v>
      </c>
      <c r="H53" s="116">
        <f>取数表!I78</f>
        <v>0</v>
      </c>
      <c r="I53" s="151">
        <f>取数表!J78</f>
        <v>0</v>
      </c>
      <c r="J53" s="136"/>
    </row>
    <row r="54" s="51" customFormat="1" ht="31.95" customHeight="1" spans="1:10">
      <c r="A54" s="80"/>
      <c r="B54" s="83"/>
      <c r="C54" s="117" t="s">
        <v>233</v>
      </c>
      <c r="D54" s="118">
        <f>取数表!E79</f>
        <v>0</v>
      </c>
      <c r="E54" s="118">
        <f>取数表!F79</f>
        <v>0</v>
      </c>
      <c r="F54" s="118">
        <f>取数表!G79</f>
        <v>0</v>
      </c>
      <c r="G54" s="118">
        <f>取数表!H79</f>
        <v>0</v>
      </c>
      <c r="H54" s="118">
        <f>取数表!I79</f>
        <v>0</v>
      </c>
      <c r="I54" s="152">
        <f>取数表!J79</f>
        <v>0</v>
      </c>
      <c r="J54" s="136"/>
    </row>
    <row r="55" s="51" customFormat="1" ht="31.95" customHeight="1" spans="1:10">
      <c r="A55" s="80"/>
      <c r="B55" s="83"/>
      <c r="C55" s="87" t="s">
        <v>146</v>
      </c>
      <c r="D55" s="88" t="str">
        <f t="shared" ref="D55:I55" si="12">IFERROR(D53/D54,"")</f>
        <v/>
      </c>
      <c r="E55" s="88" t="str">
        <f t="shared" si="12"/>
        <v/>
      </c>
      <c r="F55" s="88" t="str">
        <f t="shared" si="12"/>
        <v/>
      </c>
      <c r="G55" s="88" t="str">
        <f t="shared" si="12"/>
        <v/>
      </c>
      <c r="H55" s="88" t="str">
        <f t="shared" si="12"/>
        <v/>
      </c>
      <c r="I55" s="133" t="str">
        <f t="shared" si="12"/>
        <v/>
      </c>
      <c r="J55" s="143" t="s">
        <v>247</v>
      </c>
    </row>
    <row r="56" s="51" customFormat="1" ht="210" customHeight="1" spans="1:10">
      <c r="A56" s="80"/>
      <c r="B56" s="57"/>
      <c r="C56" s="103" t="s">
        <v>248</v>
      </c>
      <c r="D56" s="103"/>
      <c r="E56" s="103"/>
      <c r="F56" s="103"/>
      <c r="G56" s="103"/>
      <c r="H56" s="103"/>
      <c r="I56" s="103"/>
      <c r="J56" s="141"/>
    </row>
    <row r="57" s="51" customFormat="1" ht="31.95" customHeight="1" spans="1:10">
      <c r="A57" s="119" t="s">
        <v>249</v>
      </c>
      <c r="B57" s="83" t="s">
        <v>250</v>
      </c>
      <c r="C57" s="120" t="s">
        <v>251</v>
      </c>
      <c r="D57" s="121">
        <f>取数表!E81</f>
        <v>0</v>
      </c>
      <c r="E57" s="121">
        <f>取数表!F81</f>
        <v>0</v>
      </c>
      <c r="F57" s="121">
        <f>取数表!G81</f>
        <v>0</v>
      </c>
      <c r="G57" s="121">
        <f>取数表!H81</f>
        <v>0</v>
      </c>
      <c r="H57" s="121">
        <f>取数表!I81</f>
        <v>0</v>
      </c>
      <c r="I57" s="153">
        <f>取数表!J81</f>
        <v>0</v>
      </c>
      <c r="J57" s="146"/>
    </row>
    <row r="58" s="51" customFormat="1" ht="31.95" customHeight="1" spans="1:10">
      <c r="A58" s="122"/>
      <c r="B58" s="83"/>
      <c r="C58" s="123" t="s">
        <v>138</v>
      </c>
      <c r="D58" s="124">
        <f>取数表!E84</f>
        <v>0</v>
      </c>
      <c r="E58" s="124">
        <f>取数表!F84</f>
        <v>0</v>
      </c>
      <c r="F58" s="124">
        <f>取数表!G84</f>
        <v>0</v>
      </c>
      <c r="G58" s="124">
        <f>取数表!H84</f>
        <v>0</v>
      </c>
      <c r="H58" s="124">
        <f>取数表!I84</f>
        <v>0</v>
      </c>
      <c r="I58" s="154">
        <f>取数表!J84</f>
        <v>0</v>
      </c>
      <c r="J58" s="155" t="s">
        <v>252</v>
      </c>
    </row>
    <row r="59" s="51" customFormat="1" ht="31.95" customHeight="1" spans="1:10">
      <c r="A59" s="122"/>
      <c r="B59" s="83"/>
      <c r="C59" s="123" t="s">
        <v>152</v>
      </c>
      <c r="D59" s="124">
        <f>取数表!E85</f>
        <v>0</v>
      </c>
      <c r="E59" s="124">
        <f>取数表!F85</f>
        <v>0</v>
      </c>
      <c r="F59" s="124">
        <f>取数表!G85</f>
        <v>0</v>
      </c>
      <c r="G59" s="124">
        <f>取数表!H85</f>
        <v>0</v>
      </c>
      <c r="H59" s="124">
        <f>取数表!I85</f>
        <v>0</v>
      </c>
      <c r="I59" s="154">
        <f>取数表!J85</f>
        <v>0</v>
      </c>
      <c r="J59" s="143" t="s">
        <v>253</v>
      </c>
    </row>
    <row r="60" s="51" customFormat="1" ht="31.95" customHeight="1" spans="1:10">
      <c r="A60" s="122"/>
      <c r="B60" s="83"/>
      <c r="C60" s="123" t="s">
        <v>154</v>
      </c>
      <c r="D60" s="125" t="str">
        <f t="shared" ref="D60:I60" si="13">IFERROR(D59/D57,"")</f>
        <v/>
      </c>
      <c r="E60" s="125" t="str">
        <f t="shared" si="13"/>
        <v/>
      </c>
      <c r="F60" s="125" t="str">
        <f t="shared" si="13"/>
        <v/>
      </c>
      <c r="G60" s="125" t="str">
        <f t="shared" si="13"/>
        <v/>
      </c>
      <c r="H60" s="125" t="str">
        <f t="shared" si="13"/>
        <v/>
      </c>
      <c r="I60" s="156" t="str">
        <f t="shared" si="13"/>
        <v/>
      </c>
      <c r="J60" s="143" t="s">
        <v>254</v>
      </c>
    </row>
    <row r="61" s="51" customFormat="1" ht="31.95" customHeight="1" spans="1:10">
      <c r="A61" s="122"/>
      <c r="B61" s="83"/>
      <c r="C61" s="126" t="s">
        <v>255</v>
      </c>
      <c r="D61" s="124">
        <f>取数表!E87</f>
        <v>0</v>
      </c>
      <c r="E61" s="124">
        <f>取数表!F87</f>
        <v>0</v>
      </c>
      <c r="F61" s="124">
        <f>取数表!G87</f>
        <v>0</v>
      </c>
      <c r="G61" s="124">
        <f>取数表!H87</f>
        <v>0</v>
      </c>
      <c r="H61" s="124">
        <f>取数表!I87</f>
        <v>0</v>
      </c>
      <c r="I61" s="154">
        <f>取数表!J87</f>
        <v>0</v>
      </c>
      <c r="J61" s="136"/>
    </row>
    <row r="62" s="51" customFormat="1" ht="31.95" customHeight="1" spans="1:10">
      <c r="A62" s="122"/>
      <c r="B62" s="83"/>
      <c r="C62" s="127" t="s">
        <v>256</v>
      </c>
      <c r="D62" s="128" t="str">
        <f t="shared" ref="D62:I62" si="14">IFERROR(D59/D61,"")</f>
        <v/>
      </c>
      <c r="E62" s="128" t="str">
        <f t="shared" si="14"/>
        <v/>
      </c>
      <c r="F62" s="128" t="str">
        <f t="shared" si="14"/>
        <v/>
      </c>
      <c r="G62" s="128" t="str">
        <f t="shared" si="14"/>
        <v/>
      </c>
      <c r="H62" s="128" t="str">
        <f t="shared" si="14"/>
        <v/>
      </c>
      <c r="I62" s="157" t="str">
        <f t="shared" si="14"/>
        <v/>
      </c>
      <c r="J62" s="132" t="s">
        <v>257</v>
      </c>
    </row>
    <row r="63" s="51" customFormat="1" ht="210" customHeight="1" spans="1:10">
      <c r="A63" s="129"/>
      <c r="B63" s="57"/>
      <c r="C63" s="112" t="s">
        <v>193</v>
      </c>
      <c r="D63" s="113"/>
      <c r="E63" s="113"/>
      <c r="F63" s="113"/>
      <c r="G63" s="113"/>
      <c r="H63" s="113"/>
      <c r="I63" s="149"/>
      <c r="J63" s="131"/>
    </row>
    <row r="64" s="51" customFormat="1" ht="31.95" customHeight="1" spans="1:10">
      <c r="A64" s="119" t="s">
        <v>258</v>
      </c>
      <c r="B64" s="83" t="s">
        <v>259</v>
      </c>
      <c r="C64" s="105" t="s">
        <v>260</v>
      </c>
      <c r="D64" s="116">
        <f>取数表!E89</f>
        <v>0</v>
      </c>
      <c r="E64" s="116">
        <f>取数表!F89</f>
        <v>0</v>
      </c>
      <c r="F64" s="116">
        <f>取数表!G89</f>
        <v>0</v>
      </c>
      <c r="G64" s="116">
        <f>取数表!H89</f>
        <v>0</v>
      </c>
      <c r="H64" s="116">
        <f>取数表!I89</f>
        <v>0</v>
      </c>
      <c r="I64" s="151">
        <f>取数表!J89</f>
        <v>0</v>
      </c>
      <c r="J64" s="158"/>
    </row>
    <row r="65" s="51" customFormat="1" ht="31.95" customHeight="1" spans="1:10">
      <c r="A65" s="122"/>
      <c r="B65" s="83"/>
      <c r="C65" s="159" t="s">
        <v>261</v>
      </c>
      <c r="D65" s="118">
        <f>取数表!E90</f>
        <v>0</v>
      </c>
      <c r="E65" s="118">
        <f>取数表!F90</f>
        <v>0</v>
      </c>
      <c r="F65" s="118">
        <f>取数表!G90</f>
        <v>0</v>
      </c>
      <c r="G65" s="118">
        <f>取数表!H90</f>
        <v>0</v>
      </c>
      <c r="H65" s="118">
        <f>取数表!I90</f>
        <v>0</v>
      </c>
      <c r="I65" s="152">
        <f>取数表!J90</f>
        <v>0</v>
      </c>
      <c r="J65" s="158"/>
    </row>
    <row r="66" s="51" customFormat="1" ht="31.95" customHeight="1" spans="1:10">
      <c r="A66" s="122"/>
      <c r="B66" s="83"/>
      <c r="C66" s="87" t="s">
        <v>163</v>
      </c>
      <c r="D66" s="88" t="str">
        <f t="shared" ref="D66:I66" si="15">IFERROR(D64/D65,"")</f>
        <v/>
      </c>
      <c r="E66" s="88" t="str">
        <f t="shared" si="15"/>
        <v/>
      </c>
      <c r="F66" s="88" t="str">
        <f t="shared" si="15"/>
        <v/>
      </c>
      <c r="G66" s="88" t="str">
        <f t="shared" si="15"/>
        <v/>
      </c>
      <c r="H66" s="88" t="str">
        <f t="shared" si="15"/>
        <v/>
      </c>
      <c r="I66" s="133" t="str">
        <f t="shared" si="15"/>
        <v/>
      </c>
      <c r="J66" s="165" t="s">
        <v>262</v>
      </c>
    </row>
    <row r="67" s="51" customFormat="1" ht="210" customHeight="1" spans="1:10">
      <c r="A67" s="129"/>
      <c r="B67" s="57"/>
      <c r="C67" s="112" t="s">
        <v>193</v>
      </c>
      <c r="D67" s="113"/>
      <c r="E67" s="113"/>
      <c r="F67" s="113"/>
      <c r="G67" s="113"/>
      <c r="H67" s="113"/>
      <c r="I67" s="149"/>
      <c r="J67" s="166"/>
    </row>
    <row r="68" s="51" customFormat="1" ht="31.95" customHeight="1" spans="1:10">
      <c r="A68" s="119" t="s">
        <v>263</v>
      </c>
      <c r="B68" s="83" t="s">
        <v>264</v>
      </c>
      <c r="C68" s="105" t="s">
        <v>265</v>
      </c>
      <c r="D68" s="85">
        <f>取数表!E92</f>
        <v>0</v>
      </c>
      <c r="E68" s="85">
        <f>取数表!F92</f>
        <v>0</v>
      </c>
      <c r="F68" s="85">
        <f>取数表!G92</f>
        <v>0</v>
      </c>
      <c r="G68" s="85">
        <f>取数表!H92</f>
        <v>0</v>
      </c>
      <c r="H68" s="85">
        <f>取数表!I92</f>
        <v>0</v>
      </c>
      <c r="I68" s="85">
        <f>取数表!J92</f>
        <v>0</v>
      </c>
      <c r="J68" s="136"/>
    </row>
    <row r="69" s="51" customFormat="1" ht="31.95" customHeight="1" spans="1:10">
      <c r="A69" s="122"/>
      <c r="B69" s="83"/>
      <c r="C69" s="99" t="s">
        <v>266</v>
      </c>
      <c r="D69" s="97">
        <f>取数表!E93</f>
        <v>0</v>
      </c>
      <c r="E69" s="97">
        <f>取数表!F93</f>
        <v>0</v>
      </c>
      <c r="F69" s="97">
        <f>取数表!G93</f>
        <v>0</v>
      </c>
      <c r="G69" s="97">
        <f>取数表!H93</f>
        <v>0</v>
      </c>
      <c r="H69" s="97">
        <f>取数表!I93</f>
        <v>0</v>
      </c>
      <c r="I69" s="98">
        <f>取数表!J93</f>
        <v>0</v>
      </c>
      <c r="J69" s="136"/>
    </row>
    <row r="70" s="51" customFormat="1" ht="48" customHeight="1" spans="1:10">
      <c r="A70" s="122"/>
      <c r="B70" s="83"/>
      <c r="C70" s="99" t="s">
        <v>267</v>
      </c>
      <c r="D70" s="115" t="str">
        <f t="shared" ref="D70:I70" si="16">IFERROR(D68/D69,"")</f>
        <v/>
      </c>
      <c r="E70" s="115" t="str">
        <f t="shared" si="16"/>
        <v/>
      </c>
      <c r="F70" s="115" t="str">
        <f t="shared" si="16"/>
        <v/>
      </c>
      <c r="G70" s="115" t="str">
        <f t="shared" si="16"/>
        <v/>
      </c>
      <c r="H70" s="115" t="str">
        <f t="shared" si="16"/>
        <v/>
      </c>
      <c r="I70" s="150" t="str">
        <f t="shared" si="16"/>
        <v/>
      </c>
      <c r="J70" s="132" t="s">
        <v>268</v>
      </c>
    </row>
    <row r="71" s="51" customFormat="1" ht="31.95" customHeight="1" spans="1:10">
      <c r="A71" s="122"/>
      <c r="B71" s="83"/>
      <c r="C71" s="87" t="s">
        <v>171</v>
      </c>
      <c r="D71" s="88"/>
      <c r="E71" s="88" t="str">
        <f t="shared" ref="E71:I71" si="17">IFERROR(((E68-D68)/D68),"")</f>
        <v/>
      </c>
      <c r="F71" s="88" t="str">
        <f t="shared" si="17"/>
        <v/>
      </c>
      <c r="G71" s="88" t="str">
        <f t="shared" si="17"/>
        <v/>
      </c>
      <c r="H71" s="88" t="str">
        <f t="shared" si="17"/>
        <v/>
      </c>
      <c r="I71" s="133" t="str">
        <f t="shared" si="17"/>
        <v/>
      </c>
      <c r="J71" s="132" t="s">
        <v>269</v>
      </c>
    </row>
    <row r="72" s="51" customFormat="1" ht="210" customHeight="1" spans="1:10">
      <c r="A72" s="129"/>
      <c r="B72" s="57"/>
      <c r="C72" s="112" t="s">
        <v>193</v>
      </c>
      <c r="D72" s="113"/>
      <c r="E72" s="113"/>
      <c r="F72" s="113"/>
      <c r="G72" s="113"/>
      <c r="H72" s="113"/>
      <c r="I72" s="149"/>
      <c r="J72" s="167"/>
    </row>
    <row r="73" s="51" customFormat="1" ht="31.95" customHeight="1" spans="1:10">
      <c r="A73" s="119" t="s">
        <v>270</v>
      </c>
      <c r="B73" s="83" t="s">
        <v>271</v>
      </c>
      <c r="C73" s="105" t="s">
        <v>272</v>
      </c>
      <c r="D73" s="116">
        <f>取数表!E96</f>
        <v>0</v>
      </c>
      <c r="E73" s="116">
        <f>取数表!F96</f>
        <v>0</v>
      </c>
      <c r="F73" s="116">
        <f>取数表!G96</f>
        <v>0</v>
      </c>
      <c r="G73" s="116">
        <f>取数表!H96</f>
        <v>0</v>
      </c>
      <c r="H73" s="116">
        <f>取数表!I96</f>
        <v>0</v>
      </c>
      <c r="I73" s="151">
        <f>取数表!J96</f>
        <v>0</v>
      </c>
      <c r="J73" s="158"/>
    </row>
    <row r="74" s="51" customFormat="1" ht="31.95" customHeight="1" spans="1:10">
      <c r="A74" s="122"/>
      <c r="B74" s="83"/>
      <c r="C74" s="99" t="s">
        <v>260</v>
      </c>
      <c r="D74" s="118">
        <f>取数表!E97</f>
        <v>0</v>
      </c>
      <c r="E74" s="118">
        <f>取数表!F97</f>
        <v>0</v>
      </c>
      <c r="F74" s="118">
        <f>取数表!G97</f>
        <v>0</v>
      </c>
      <c r="G74" s="118">
        <f>取数表!H97</f>
        <v>0</v>
      </c>
      <c r="H74" s="118">
        <f>取数表!I97</f>
        <v>0</v>
      </c>
      <c r="I74" s="152">
        <f>取数表!J97</f>
        <v>0</v>
      </c>
      <c r="J74" s="158"/>
    </row>
    <row r="75" s="51" customFormat="1" ht="31.95" customHeight="1" spans="1:10">
      <c r="A75" s="122"/>
      <c r="B75" s="83"/>
      <c r="C75" s="87" t="s">
        <v>176</v>
      </c>
      <c r="D75" s="88" t="str">
        <f t="shared" ref="D75:I75" si="18">IFERROR(D73/D74,"")</f>
        <v/>
      </c>
      <c r="E75" s="88" t="str">
        <f t="shared" si="18"/>
        <v/>
      </c>
      <c r="F75" s="88" t="str">
        <f t="shared" si="18"/>
        <v/>
      </c>
      <c r="G75" s="88" t="str">
        <f t="shared" si="18"/>
        <v/>
      </c>
      <c r="H75" s="88" t="str">
        <f t="shared" si="18"/>
        <v/>
      </c>
      <c r="I75" s="133" t="str">
        <f t="shared" si="18"/>
        <v/>
      </c>
      <c r="J75" s="132" t="s">
        <v>177</v>
      </c>
    </row>
    <row r="76" s="51" customFormat="1" ht="210" customHeight="1" spans="1:10">
      <c r="A76" s="122"/>
      <c r="B76" s="160"/>
      <c r="C76" s="112" t="s">
        <v>193</v>
      </c>
      <c r="D76" s="113"/>
      <c r="E76" s="113"/>
      <c r="F76" s="113"/>
      <c r="G76" s="113"/>
      <c r="H76" s="113"/>
      <c r="I76" s="149"/>
      <c r="J76" s="168"/>
    </row>
    <row r="77" s="76" customFormat="1" ht="31.95" customHeight="1" spans="1:10">
      <c r="A77" s="80" t="s">
        <v>273</v>
      </c>
      <c r="B77" s="83" t="s">
        <v>274</v>
      </c>
      <c r="C77" s="105" t="s">
        <v>275</v>
      </c>
      <c r="D77" s="116">
        <f>取数表!E99</f>
        <v>0</v>
      </c>
      <c r="E77" s="116">
        <f>取数表!F99</f>
        <v>0</v>
      </c>
      <c r="F77" s="116">
        <f>取数表!G99</f>
        <v>0</v>
      </c>
      <c r="G77" s="116">
        <f>取数表!H99</f>
        <v>0</v>
      </c>
      <c r="H77" s="116">
        <f>取数表!I99</f>
        <v>0</v>
      </c>
      <c r="I77" s="151">
        <f>取数表!J99</f>
        <v>0</v>
      </c>
      <c r="J77" s="132" t="s">
        <v>276</v>
      </c>
    </row>
    <row r="78" s="76" customFormat="1" ht="31.95" customHeight="1" spans="1:10">
      <c r="A78" s="80"/>
      <c r="B78" s="83"/>
      <c r="C78" s="99" t="s">
        <v>260</v>
      </c>
      <c r="D78" s="118">
        <f>取数表!E100</f>
        <v>0</v>
      </c>
      <c r="E78" s="118">
        <f>取数表!F100</f>
        <v>0</v>
      </c>
      <c r="F78" s="118">
        <f>取数表!G100</f>
        <v>0</v>
      </c>
      <c r="G78" s="118">
        <f>取数表!H100</f>
        <v>0</v>
      </c>
      <c r="H78" s="118">
        <f>取数表!I100</f>
        <v>0</v>
      </c>
      <c r="I78" s="152">
        <f>取数表!J100</f>
        <v>0</v>
      </c>
      <c r="J78" s="158"/>
    </row>
    <row r="79" s="76" customFormat="1" ht="64.05" customHeight="1" spans="1:10">
      <c r="A79" s="80"/>
      <c r="B79" s="83"/>
      <c r="C79" s="87" t="s">
        <v>277</v>
      </c>
      <c r="D79" s="161" t="str">
        <f t="shared" ref="D79:I79" si="19">IFERROR(D77/D78,"")</f>
        <v/>
      </c>
      <c r="E79" s="161" t="str">
        <f t="shared" si="19"/>
        <v/>
      </c>
      <c r="F79" s="161" t="str">
        <f t="shared" si="19"/>
        <v/>
      </c>
      <c r="G79" s="161" t="str">
        <f t="shared" si="19"/>
        <v/>
      </c>
      <c r="H79" s="161" t="str">
        <f t="shared" si="19"/>
        <v/>
      </c>
      <c r="I79" s="169" t="str">
        <f t="shared" si="19"/>
        <v/>
      </c>
      <c r="J79" s="132" t="s">
        <v>278</v>
      </c>
    </row>
    <row r="80" s="76" customFormat="1" ht="210" customHeight="1" spans="1:10">
      <c r="A80" s="80"/>
      <c r="B80" s="162"/>
      <c r="C80" s="163" t="s">
        <v>193</v>
      </c>
      <c r="D80" s="164"/>
      <c r="E80" s="164"/>
      <c r="F80" s="164"/>
      <c r="G80" s="164"/>
      <c r="H80" s="164"/>
      <c r="I80" s="170"/>
      <c r="J80" s="171"/>
    </row>
  </sheetData>
  <sheetProtection selectLockedCells="1"/>
  <mergeCells count="56">
    <mergeCell ref="A1:I1"/>
    <mergeCell ref="C3:I3"/>
    <mergeCell ref="C4:I4"/>
    <mergeCell ref="C7:I7"/>
    <mergeCell ref="C10:I10"/>
    <mergeCell ref="C23:I23"/>
    <mergeCell ref="C27:I27"/>
    <mergeCell ref="C30:I30"/>
    <mergeCell ref="C33:I33"/>
    <mergeCell ref="C36:I36"/>
    <mergeCell ref="C39:I39"/>
    <mergeCell ref="C42:I42"/>
    <mergeCell ref="C45:I45"/>
    <mergeCell ref="C48:I48"/>
    <mergeCell ref="C52:I52"/>
    <mergeCell ref="C56:I56"/>
    <mergeCell ref="C63:I63"/>
    <mergeCell ref="C67:I67"/>
    <mergeCell ref="C72:I72"/>
    <mergeCell ref="C76:I76"/>
    <mergeCell ref="C80:I80"/>
    <mergeCell ref="A5:A7"/>
    <mergeCell ref="A8:A23"/>
    <mergeCell ref="A24:A27"/>
    <mergeCell ref="A28:A30"/>
    <mergeCell ref="A31:A33"/>
    <mergeCell ref="A34:A36"/>
    <mergeCell ref="A37:A42"/>
    <mergeCell ref="A43:A45"/>
    <mergeCell ref="A46:A48"/>
    <mergeCell ref="A49:A52"/>
    <mergeCell ref="A53:A56"/>
    <mergeCell ref="A57:A63"/>
    <mergeCell ref="A64:A67"/>
    <mergeCell ref="A68:A72"/>
    <mergeCell ref="A73:A76"/>
    <mergeCell ref="A77:A80"/>
    <mergeCell ref="B5:B6"/>
    <mergeCell ref="B8:B9"/>
    <mergeCell ref="B11:B22"/>
    <mergeCell ref="B24:B26"/>
    <mergeCell ref="B28:B29"/>
    <mergeCell ref="B31:B32"/>
    <mergeCell ref="B34:B35"/>
    <mergeCell ref="B37:B38"/>
    <mergeCell ref="B40:B41"/>
    <mergeCell ref="B43:B44"/>
    <mergeCell ref="B46:B47"/>
    <mergeCell ref="B49:B51"/>
    <mergeCell ref="B53:B55"/>
    <mergeCell ref="B57:B62"/>
    <mergeCell ref="B64:B66"/>
    <mergeCell ref="B68:B71"/>
    <mergeCell ref="B73:B75"/>
    <mergeCell ref="B77:B79"/>
    <mergeCell ref="J3:J4"/>
  </mergeCells>
  <pageMargins left="0.7" right="0.7" top="0.75" bottom="0.75" header="0.3" footer="0.3"/>
  <pageSetup paperSize="9" orientation="landscape" horizontalDpi="300" verticalDpi="300"/>
  <headerFooter/>
  <ignoredErrors>
    <ignoredError sqref="D11:I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zoomScale="80" zoomScaleNormal="80" workbookViewId="0">
      <pane xSplit="8" ySplit="1" topLeftCell="I2" activePane="bottomRight" state="frozen"/>
      <selection/>
      <selection pane="topRight"/>
      <selection pane="bottomLeft"/>
      <selection pane="bottomRight" activeCell="I27" sqref="I27:M27"/>
    </sheetView>
  </sheetViews>
  <sheetFormatPr defaultColWidth="9" defaultRowHeight="16.5"/>
  <cols>
    <col min="1" max="1" width="31" style="50" customWidth="1"/>
    <col min="2" max="7" width="9.10833333333333" style="51" customWidth="1"/>
    <col min="8" max="8" width="34.1083333333333" style="51" customWidth="1"/>
    <col min="9" max="13" width="15.775" style="51" customWidth="1"/>
    <col min="14" max="15" width="9" style="52" customWidth="1"/>
    <col min="16" max="16" width="7.88333333333333" style="52" customWidth="1"/>
    <col min="17" max="19" width="4.44166666666667" style="52" customWidth="1"/>
    <col min="20" max="21" width="9" style="52" customWidth="1"/>
    <col min="22" max="16384" width="9" style="52"/>
  </cols>
  <sheetData>
    <row r="1" s="48" customFormat="1" ht="30" customHeight="1" spans="1:15">
      <c r="A1" s="53" t="s">
        <v>279</v>
      </c>
      <c r="B1" s="53" t="s">
        <v>280</v>
      </c>
      <c r="C1" s="54">
        <f>I1</f>
        <v>0</v>
      </c>
      <c r="D1" s="54">
        <f>J1</f>
        <v>0</v>
      </c>
      <c r="E1" s="54">
        <f>K1</f>
        <v>0</v>
      </c>
      <c r="F1" s="54">
        <f>L1</f>
        <v>0</v>
      </c>
      <c r="G1" s="54">
        <f>M1</f>
        <v>0</v>
      </c>
      <c r="H1" s="54" t="s">
        <v>22</v>
      </c>
      <c r="I1" s="54">
        <f>取数表!F2</f>
        <v>0</v>
      </c>
      <c r="J1" s="54">
        <f>取数表!G2</f>
        <v>0</v>
      </c>
      <c r="K1" s="54">
        <f>取数表!H2</f>
        <v>0</v>
      </c>
      <c r="L1" s="54">
        <f>取数表!I2</f>
        <v>0</v>
      </c>
      <c r="M1" s="54">
        <f>取数表!J2</f>
        <v>0</v>
      </c>
      <c r="N1" s="65"/>
      <c r="O1" s="65"/>
    </row>
    <row r="2" s="48" customFormat="1" ht="19.95" customHeight="1" spans="1:15">
      <c r="A2" s="55" t="s">
        <v>35</v>
      </c>
      <c r="B2" s="55">
        <v>0</v>
      </c>
      <c r="C2" s="56" t="str">
        <f>IF(I2&lt;$B2,"×","√")</f>
        <v>√</v>
      </c>
      <c r="D2" s="56" t="str">
        <f>IF(J2&lt;$B2,"×","√")</f>
        <v>√</v>
      </c>
      <c r="E2" s="56" t="str">
        <f>IF(K2&lt;$B2,"×","√")</f>
        <v>√</v>
      </c>
      <c r="F2" s="56" t="str">
        <f>IF(L2&lt;$B2,"×","√")</f>
        <v>√</v>
      </c>
      <c r="G2" s="56" t="str">
        <f>IF(M2&lt;$B2,"×","√")</f>
        <v>√</v>
      </c>
      <c r="H2" s="57" t="s">
        <v>35</v>
      </c>
      <c r="I2" s="66" t="str">
        <f>'18步数据分析表'!E6</f>
        <v/>
      </c>
      <c r="J2" s="66" t="str">
        <f>'18步数据分析表'!F6</f>
        <v/>
      </c>
      <c r="K2" s="66" t="str">
        <f>'18步数据分析表'!G6</f>
        <v/>
      </c>
      <c r="L2" s="66" t="str">
        <f>'18步数据分析表'!H6</f>
        <v/>
      </c>
      <c r="M2" s="66" t="str">
        <f>'18步数据分析表'!I6</f>
        <v/>
      </c>
      <c r="N2" s="65"/>
      <c r="O2" s="65"/>
    </row>
    <row r="3" s="48" customFormat="1" ht="19.95" customHeight="1" spans="1:15">
      <c r="A3" s="55" t="s">
        <v>40</v>
      </c>
      <c r="B3" s="58">
        <v>0.6</v>
      </c>
      <c r="C3" s="56" t="str">
        <f>IF(I3&gt;$B3,"×","√")</f>
        <v>×</v>
      </c>
      <c r="D3" s="56" t="str">
        <f>IF(J3&gt;$B3,"×","√")</f>
        <v>×</v>
      </c>
      <c r="E3" s="56" t="str">
        <f>IF(K3&gt;$B3,"×","√")</f>
        <v>×</v>
      </c>
      <c r="F3" s="56" t="str">
        <f>IF(L3&gt;$B3,"×","√")</f>
        <v>×</v>
      </c>
      <c r="G3" s="56" t="str">
        <f>IF(M3&gt;$B3,"×","√")</f>
        <v>×</v>
      </c>
      <c r="H3" s="57" t="s">
        <v>40</v>
      </c>
      <c r="I3" s="66" t="str">
        <f>'18步数据分析表'!E9</f>
        <v/>
      </c>
      <c r="J3" s="66" t="str">
        <f>'18步数据分析表'!F9</f>
        <v/>
      </c>
      <c r="K3" s="66" t="str">
        <f>'18步数据分析表'!G9</f>
        <v/>
      </c>
      <c r="L3" s="66" t="str">
        <f>'18步数据分析表'!H9</f>
        <v/>
      </c>
      <c r="M3" s="66" t="str">
        <f>'18步数据分析表'!I9</f>
        <v/>
      </c>
      <c r="N3" s="65"/>
      <c r="O3" s="65"/>
    </row>
    <row r="4" s="48" customFormat="1" ht="19.95" customHeight="1" spans="1:15">
      <c r="A4" s="55" t="s">
        <v>57</v>
      </c>
      <c r="B4" s="55">
        <v>0</v>
      </c>
      <c r="C4" s="56" t="str">
        <f t="shared" ref="C4:G5" si="0">IF(I4&gt;$B4,"√","×")</f>
        <v>×</v>
      </c>
      <c r="D4" s="56" t="str">
        <f t="shared" si="0"/>
        <v>×</v>
      </c>
      <c r="E4" s="56" t="str">
        <f t="shared" si="0"/>
        <v>×</v>
      </c>
      <c r="F4" s="56" t="str">
        <f t="shared" si="0"/>
        <v>×</v>
      </c>
      <c r="G4" s="56" t="str">
        <f t="shared" si="0"/>
        <v>×</v>
      </c>
      <c r="H4" s="57" t="s">
        <v>57</v>
      </c>
      <c r="I4" s="67">
        <f>'18步数据分析表'!E22</f>
        <v>0</v>
      </c>
      <c r="J4" s="67">
        <f>'18步数据分析表'!F22</f>
        <v>0</v>
      </c>
      <c r="K4" s="67">
        <f>'18步数据分析表'!G22</f>
        <v>0</v>
      </c>
      <c r="L4" s="67">
        <f>'18步数据分析表'!H22</f>
        <v>0</v>
      </c>
      <c r="M4" s="67">
        <f>'18步数据分析表'!I22</f>
        <v>0</v>
      </c>
      <c r="N4" s="65"/>
      <c r="O4" s="65"/>
    </row>
    <row r="5" s="48" customFormat="1" ht="19.95" customHeight="1" spans="1:15">
      <c r="A5" s="55" t="s">
        <v>281</v>
      </c>
      <c r="B5" s="55">
        <v>0</v>
      </c>
      <c r="C5" s="56" t="str">
        <f t="shared" si="0"/>
        <v>×</v>
      </c>
      <c r="D5" s="56" t="str">
        <f t="shared" si="0"/>
        <v>×</v>
      </c>
      <c r="E5" s="56" t="str">
        <f t="shared" si="0"/>
        <v>×</v>
      </c>
      <c r="F5" s="56" t="str">
        <f t="shared" si="0"/>
        <v>×</v>
      </c>
      <c r="G5" s="56" t="str">
        <f t="shared" si="0"/>
        <v>×</v>
      </c>
      <c r="H5" s="57" t="s">
        <v>282</v>
      </c>
      <c r="I5" s="67">
        <f>'18步数据分析表'!E26</f>
        <v>0</v>
      </c>
      <c r="J5" s="67">
        <f>'18步数据分析表'!F26</f>
        <v>0</v>
      </c>
      <c r="K5" s="67">
        <f>'18步数据分析表'!G26</f>
        <v>0</v>
      </c>
      <c r="L5" s="67">
        <f>'18步数据分析表'!H26</f>
        <v>0</v>
      </c>
      <c r="M5" s="67">
        <f>'18步数据分析表'!I26</f>
        <v>0</v>
      </c>
      <c r="N5" s="65"/>
      <c r="O5" s="65"/>
    </row>
    <row r="6" ht="34.95" customHeight="1" spans="1:15">
      <c r="A6" s="59" t="s">
        <v>283</v>
      </c>
      <c r="B6" s="58">
        <v>0.1</v>
      </c>
      <c r="C6" s="60" t="str">
        <f>IF(I6&lt;$B6,"√","×")</f>
        <v>×</v>
      </c>
      <c r="D6" s="60" t="str">
        <f>IF(J6&lt;$B6,"√","×")</f>
        <v>×</v>
      </c>
      <c r="E6" s="60" t="str">
        <f>IF(K6&lt;$B6,"√","×")</f>
        <v>×</v>
      </c>
      <c r="F6" s="60" t="str">
        <f>IF(L6&lt;$B6,"√","×")</f>
        <v>×</v>
      </c>
      <c r="G6" s="56" t="str">
        <f>IF(M6&lt;$B6,"√","×")</f>
        <v>×</v>
      </c>
      <c r="H6" s="57" t="s">
        <v>284</v>
      </c>
      <c r="I6" s="66" t="str">
        <f>'18步数据分析表'!E29</f>
        <v/>
      </c>
      <c r="J6" s="66" t="str">
        <f>'18步数据分析表'!F29</f>
        <v/>
      </c>
      <c r="K6" s="66" t="str">
        <f>'18步数据分析表'!G29</f>
        <v/>
      </c>
      <c r="L6" s="66" t="str">
        <f>'18步数据分析表'!H29</f>
        <v/>
      </c>
      <c r="M6" s="66" t="str">
        <f>'18步数据分析表'!I29</f>
        <v/>
      </c>
      <c r="N6" s="68"/>
      <c r="O6" s="68"/>
    </row>
    <row r="7" ht="19.95" customHeight="1" spans="1:15">
      <c r="A7" s="55" t="s">
        <v>285</v>
      </c>
      <c r="B7" s="58">
        <v>0.4</v>
      </c>
      <c r="C7" s="56" t="str">
        <f t="shared" ref="C7:G8" si="1">IF(I7&gt;$B7,"×","√")</f>
        <v>×</v>
      </c>
      <c r="D7" s="56" t="str">
        <f t="shared" si="1"/>
        <v>×</v>
      </c>
      <c r="E7" s="56" t="str">
        <f t="shared" si="1"/>
        <v>×</v>
      </c>
      <c r="F7" s="56" t="str">
        <f t="shared" si="1"/>
        <v>×</v>
      </c>
      <c r="G7" s="56" t="str">
        <f t="shared" si="1"/>
        <v>×</v>
      </c>
      <c r="H7" s="57" t="s">
        <v>91</v>
      </c>
      <c r="I7" s="66" t="str">
        <f>'18步数据分析表'!E32</f>
        <v/>
      </c>
      <c r="J7" s="66" t="str">
        <f>'18步数据分析表'!F32</f>
        <v/>
      </c>
      <c r="K7" s="66" t="str">
        <f>'18步数据分析表'!G32</f>
        <v/>
      </c>
      <c r="L7" s="66" t="str">
        <f>'18步数据分析表'!H32</f>
        <v/>
      </c>
      <c r="M7" s="66" t="str">
        <f>'18步数据分析表'!I32</f>
        <v/>
      </c>
      <c r="N7" s="68"/>
      <c r="O7" s="68"/>
    </row>
    <row r="8" ht="19.95" customHeight="1" spans="1:15">
      <c r="A8" s="55" t="s">
        <v>286</v>
      </c>
      <c r="B8" s="58">
        <v>0.1</v>
      </c>
      <c r="C8" s="56" t="str">
        <f t="shared" si="1"/>
        <v>×</v>
      </c>
      <c r="D8" s="56" t="str">
        <f t="shared" si="1"/>
        <v>×</v>
      </c>
      <c r="E8" s="56" t="str">
        <f t="shared" si="1"/>
        <v>×</v>
      </c>
      <c r="F8" s="56" t="str">
        <f t="shared" si="1"/>
        <v>×</v>
      </c>
      <c r="G8" s="56" t="str">
        <f t="shared" si="1"/>
        <v>×</v>
      </c>
      <c r="H8" s="57" t="s">
        <v>105</v>
      </c>
      <c r="I8" s="66" t="str">
        <f>'18步数据分析表'!E35</f>
        <v/>
      </c>
      <c r="J8" s="66" t="str">
        <f>'18步数据分析表'!F35</f>
        <v/>
      </c>
      <c r="K8" s="66" t="str">
        <f>'18步数据分析表'!G35</f>
        <v/>
      </c>
      <c r="L8" s="66" t="str">
        <f>'18步数据分析表'!H35</f>
        <v/>
      </c>
      <c r="M8" s="66" t="str">
        <f>'18步数据分析表'!I35</f>
        <v/>
      </c>
      <c r="N8" s="68"/>
      <c r="O8" s="68"/>
    </row>
    <row r="9" ht="19.95" customHeight="1" spans="1:15">
      <c r="A9" s="55" t="s">
        <v>110</v>
      </c>
      <c r="B9" s="58">
        <v>0.15</v>
      </c>
      <c r="C9" s="60" t="e">
        <f>IF(AND(I9&gt;$B9,I6&gt;5%),"×",IF(AND(I5&gt;0,I6&lt;1%),"√","-"))</f>
        <v>#DIV/0!</v>
      </c>
      <c r="D9" s="60" t="e">
        <f>IF(AND(J9&gt;$B9,J6&gt;5%),"×",IF(AND(J5&gt;0,J6&lt;1%),"√","-"))</f>
        <v>#DIV/0!</v>
      </c>
      <c r="E9" s="60" t="e">
        <f>IF(AND(K9&gt;$B9,K6&gt;5%),"×",IF(AND(K5&gt;0,K6&lt;1%),"√","-"))</f>
        <v>#DIV/0!</v>
      </c>
      <c r="F9" s="60" t="e">
        <f>IF(AND(L9&gt;$B9,L6&gt;5%),"×",IF(AND(L5&gt;0,L6&lt;1%),"√","-"))</f>
        <v>#DIV/0!</v>
      </c>
      <c r="G9" s="60" t="e">
        <f>IF(AND(M9&gt;$B9,M6&gt;5%),"×",IF(AND(M5&gt;0,M6&lt;1%),"√","-"))</f>
        <v>#DIV/0!</v>
      </c>
      <c r="H9" s="57" t="s">
        <v>110</v>
      </c>
      <c r="I9" s="66" t="e">
        <f>'18步数据分析表'!E38</f>
        <v>#DIV/0!</v>
      </c>
      <c r="J9" s="66" t="e">
        <f>'18步数据分析表'!F38</f>
        <v>#DIV/0!</v>
      </c>
      <c r="K9" s="66" t="e">
        <f>'18步数据分析表'!G38</f>
        <v>#DIV/0!</v>
      </c>
      <c r="L9" s="66" t="e">
        <f>'18步数据分析表'!H38</f>
        <v>#DIV/0!</v>
      </c>
      <c r="M9" s="66" t="e">
        <f>'18步数据分析表'!I38</f>
        <v>#DIV/0!</v>
      </c>
      <c r="N9" s="68"/>
      <c r="O9" s="68"/>
    </row>
    <row r="10" ht="19.95" customHeight="1" spans="1:15">
      <c r="A10" s="55" t="s">
        <v>114</v>
      </c>
      <c r="B10" s="58">
        <v>0.1</v>
      </c>
      <c r="C10" s="56" t="str">
        <f>IF(I10&gt;$B10,"×","√")</f>
        <v>×</v>
      </c>
      <c r="D10" s="60" t="str">
        <f>IF(J10&gt;$B10,"×","√")</f>
        <v>×</v>
      </c>
      <c r="E10" s="60" t="str">
        <f>IF(K10&gt;$B10,"×","√")</f>
        <v>×</v>
      </c>
      <c r="F10" s="60" t="str">
        <f>IF(L10&gt;$B10,"×","√")</f>
        <v>×</v>
      </c>
      <c r="G10" s="56" t="str">
        <f>IF(M10&gt;$B10,"×","√")</f>
        <v>×</v>
      </c>
      <c r="H10" s="57" t="s">
        <v>114</v>
      </c>
      <c r="I10" s="66" t="str">
        <f>'18步数据分析表'!E41</f>
        <v/>
      </c>
      <c r="J10" s="66" t="str">
        <f>'18步数据分析表'!F41</f>
        <v/>
      </c>
      <c r="K10" s="66" t="str">
        <f>'18步数据分析表'!G41</f>
        <v/>
      </c>
      <c r="L10" s="66" t="str">
        <f>'18步数据分析表'!H41</f>
        <v/>
      </c>
      <c r="M10" s="66" t="str">
        <f>'18步数据分析表'!I41</f>
        <v/>
      </c>
      <c r="N10" s="68"/>
      <c r="O10" s="68"/>
    </row>
    <row r="11" ht="19.95" customHeight="1" spans="1:15">
      <c r="A11" s="55" t="s">
        <v>121</v>
      </c>
      <c r="B11" s="58">
        <v>0.1</v>
      </c>
      <c r="C11" s="56" t="str">
        <f t="shared" ref="C11:G12" si="2">IF(I11&gt;$B11,"√","×")</f>
        <v>√</v>
      </c>
      <c r="D11" s="56" t="str">
        <f t="shared" si="2"/>
        <v>√</v>
      </c>
      <c r="E11" s="56" t="str">
        <f t="shared" si="2"/>
        <v>√</v>
      </c>
      <c r="F11" s="56" t="str">
        <f t="shared" si="2"/>
        <v>√</v>
      </c>
      <c r="G11" s="56" t="str">
        <f t="shared" si="2"/>
        <v>√</v>
      </c>
      <c r="H11" s="57" t="s">
        <v>121</v>
      </c>
      <c r="I11" s="66" t="str">
        <f>'18步数据分析表'!E44</f>
        <v/>
      </c>
      <c r="J11" s="66" t="str">
        <f>'18步数据分析表'!F44</f>
        <v/>
      </c>
      <c r="K11" s="66" t="str">
        <f>'18步数据分析表'!G44</f>
        <v/>
      </c>
      <c r="L11" s="66" t="str">
        <f>'18步数据分析表'!H44</f>
        <v/>
      </c>
      <c r="M11" s="66" t="str">
        <f>'18步数据分析表'!I44</f>
        <v/>
      </c>
      <c r="N11" s="68"/>
      <c r="O11" s="68"/>
    </row>
    <row r="12" ht="19.95" customHeight="1" spans="1:15">
      <c r="A12" s="55" t="s">
        <v>126</v>
      </c>
      <c r="B12" s="58">
        <v>0.4</v>
      </c>
      <c r="C12" s="56" t="e">
        <f>IF(I12&gt;$B12,"√","×")</f>
        <v>#DIV/0!</v>
      </c>
      <c r="D12" s="56" t="e">
        <f t="shared" si="2"/>
        <v>#DIV/0!</v>
      </c>
      <c r="E12" s="56" t="e">
        <f t="shared" si="2"/>
        <v>#DIV/0!</v>
      </c>
      <c r="F12" s="56" t="e">
        <f t="shared" si="2"/>
        <v>#DIV/0!</v>
      </c>
      <c r="G12" s="56" t="e">
        <f t="shared" si="2"/>
        <v>#DIV/0!</v>
      </c>
      <c r="H12" s="57" t="s">
        <v>126</v>
      </c>
      <c r="I12" s="66" t="e">
        <f>'18步数据分析表'!E46</f>
        <v>#DIV/0!</v>
      </c>
      <c r="J12" s="66" t="e">
        <f>'18步数据分析表'!F46</f>
        <v>#DIV/0!</v>
      </c>
      <c r="K12" s="66" t="e">
        <f>'18步数据分析表'!G46</f>
        <v>#DIV/0!</v>
      </c>
      <c r="L12" s="66" t="e">
        <f>'18步数据分析表'!H46</f>
        <v>#DIV/0!</v>
      </c>
      <c r="M12" s="66" t="e">
        <f>'18步数据分析表'!I46</f>
        <v>#DIV/0!</v>
      </c>
      <c r="N12" s="68"/>
      <c r="O12" s="68"/>
    </row>
    <row r="13" ht="19.95" customHeight="1" spans="1:15">
      <c r="A13" s="55" t="s">
        <v>241</v>
      </c>
      <c r="B13" s="58">
        <v>0.4</v>
      </c>
      <c r="C13" s="56" t="e">
        <f>IF(I13&gt;$B13,"×",IF(I13&lt;$B13,"√","-"))</f>
        <v>#DIV/0!</v>
      </c>
      <c r="D13" s="56" t="e">
        <f>IF(J13&gt;$B13,"×",IF(J13&lt;$B13,"√","-"))</f>
        <v>#DIV/0!</v>
      </c>
      <c r="E13" s="56" t="e">
        <f>IF(K13&gt;$B13,"×",IF(K13&lt;$B13,"√","-"))</f>
        <v>#DIV/0!</v>
      </c>
      <c r="F13" s="56" t="e">
        <f>IF(L13&gt;$B13,"×",IF(L13&lt;$B13,"√","-"))</f>
        <v>#DIV/0!</v>
      </c>
      <c r="G13" s="56" t="e">
        <f>IF(M13&gt;$B13,"×",IF(M13&lt;$B13,"√","-"))</f>
        <v>#DIV/0!</v>
      </c>
      <c r="H13" s="57" t="s">
        <v>241</v>
      </c>
      <c r="I13" s="66" t="e">
        <f>'18步数据分析表'!E49</f>
        <v>#DIV/0!</v>
      </c>
      <c r="J13" s="66" t="e">
        <f>'18步数据分析表'!F49</f>
        <v>#DIV/0!</v>
      </c>
      <c r="K13" s="66" t="e">
        <f>'18步数据分析表'!G49</f>
        <v>#DIV/0!</v>
      </c>
      <c r="L13" s="66" t="e">
        <f>'18步数据分析表'!H49</f>
        <v>#DIV/0!</v>
      </c>
      <c r="M13" s="66" t="e">
        <f>'18步数据分析表'!I49</f>
        <v>#DIV/0!</v>
      </c>
      <c r="N13" s="68"/>
      <c r="O13" s="68"/>
    </row>
    <row r="14" ht="19.95" hidden="1" customHeight="1" spans="1:15">
      <c r="A14" s="55" t="s">
        <v>126</v>
      </c>
      <c r="B14" s="58">
        <v>0.4</v>
      </c>
      <c r="C14" s="56" t="e">
        <f>IF(I14&gt;$B14,"√","×")</f>
        <v>#DIV/0!</v>
      </c>
      <c r="D14" s="56" t="e">
        <f>IF(J14&gt;$B14,"√","×")</f>
        <v>#DIV/0!</v>
      </c>
      <c r="E14" s="56" t="e">
        <f>IF(K14&gt;$B14,"√","×")</f>
        <v>#DIV/0!</v>
      </c>
      <c r="F14" s="56" t="e">
        <f>IF(L14&gt;$B14,"√","×")</f>
        <v>#DIV/0!</v>
      </c>
      <c r="G14" s="56" t="e">
        <f>IF(M14&gt;$B14,"√","×")</f>
        <v>#DIV/0!</v>
      </c>
      <c r="H14" s="57" t="s">
        <v>126</v>
      </c>
      <c r="I14" s="66" t="e">
        <f>'18步数据分析表'!E50</f>
        <v>#DIV/0!</v>
      </c>
      <c r="J14" s="66" t="e">
        <f>'18步数据分析表'!F50</f>
        <v>#DIV/0!</v>
      </c>
      <c r="K14" s="66" t="e">
        <f>'18步数据分析表'!G50</f>
        <v>#DIV/0!</v>
      </c>
      <c r="L14" s="66" t="e">
        <f>'18步数据分析表'!H50</f>
        <v>#DIV/0!</v>
      </c>
      <c r="M14" s="66" t="e">
        <f>'18步数据分析表'!I50</f>
        <v>#DIV/0!</v>
      </c>
      <c r="N14" s="68"/>
      <c r="O14" s="68"/>
    </row>
    <row r="15" ht="19.95" customHeight="1" spans="1:15">
      <c r="A15" s="55" t="s">
        <v>142</v>
      </c>
      <c r="B15" s="58">
        <v>0.4</v>
      </c>
      <c r="C15" s="56" t="str">
        <f>IF(I15&gt;$B14,"×",IF(I15&gt;$B15,"-","√"))</f>
        <v>×</v>
      </c>
      <c r="D15" s="56" t="str">
        <f>IF(J15&gt;$B14,"×",IF(J15&gt;$B15,"-","√"))</f>
        <v>×</v>
      </c>
      <c r="E15" s="56" t="str">
        <f>IF(K15&gt;$B14,"×",IF(K15&gt;$B15,"-","√"))</f>
        <v>×</v>
      </c>
      <c r="F15" s="56" t="str">
        <f>IF(L15&gt;$B14,"×",IF(L15&gt;$B15,"-","√"))</f>
        <v>×</v>
      </c>
      <c r="G15" s="56" t="str">
        <f>IF(M15&gt;$B14,"×",IF(M15&gt;$B15,"-","√"))</f>
        <v>×</v>
      </c>
      <c r="H15" s="57" t="s">
        <v>142</v>
      </c>
      <c r="I15" s="69" t="str">
        <f>'18步数据分析表'!E51</f>
        <v/>
      </c>
      <c r="J15" s="69" t="str">
        <f>'18步数据分析表'!F51</f>
        <v/>
      </c>
      <c r="K15" s="69" t="str">
        <f>'18步数据分析表'!G51</f>
        <v/>
      </c>
      <c r="L15" s="69" t="str">
        <f>'18步数据分析表'!H51</f>
        <v/>
      </c>
      <c r="M15" s="69" t="str">
        <f>'18步数据分析表'!I51</f>
        <v/>
      </c>
      <c r="N15" s="68"/>
      <c r="O15" s="68"/>
    </row>
    <row r="16" ht="19.95" customHeight="1" spans="1:15">
      <c r="A16" s="55" t="s">
        <v>146</v>
      </c>
      <c r="B16" s="58">
        <v>0.3</v>
      </c>
      <c r="C16" s="56" t="str">
        <f>IF(I16&lt;$B$16,"√",IF(I16&lt;$B$16,"-","×"))</f>
        <v>×</v>
      </c>
      <c r="D16" s="56" t="str">
        <f t="shared" ref="D16:G16" si="3">IF(J16&lt;$B$16,"√",IF(J16&lt;$B$16,"-","×"))</f>
        <v>×</v>
      </c>
      <c r="E16" s="56" t="str">
        <f t="shared" si="3"/>
        <v>×</v>
      </c>
      <c r="F16" s="56" t="str">
        <f t="shared" si="3"/>
        <v>×</v>
      </c>
      <c r="G16" s="56" t="str">
        <f t="shared" si="3"/>
        <v>×</v>
      </c>
      <c r="H16" s="57" t="s">
        <v>146</v>
      </c>
      <c r="I16" s="66" t="str">
        <f>'18步数据分析表'!E55</f>
        <v/>
      </c>
      <c r="J16" s="66" t="str">
        <f>'18步数据分析表'!F55</f>
        <v/>
      </c>
      <c r="K16" s="66" t="str">
        <f>'18步数据分析表'!G55</f>
        <v/>
      </c>
      <c r="L16" s="66" t="str">
        <f>'18步数据分析表'!H55</f>
        <v/>
      </c>
      <c r="M16" s="66" t="str">
        <f>'18步数据分析表'!I55</f>
        <v/>
      </c>
      <c r="N16" s="68"/>
      <c r="O16" s="68"/>
    </row>
    <row r="17" ht="19.95" customHeight="1" spans="1:15">
      <c r="A17" s="55" t="s">
        <v>154</v>
      </c>
      <c r="B17" s="58">
        <v>0.15</v>
      </c>
      <c r="C17" s="56" t="str">
        <f t="shared" ref="C17:G21" si="4">IF(I17&gt;$B17,"√","×")</f>
        <v>√</v>
      </c>
      <c r="D17" s="56" t="str">
        <f t="shared" si="4"/>
        <v>√</v>
      </c>
      <c r="E17" s="56" t="str">
        <f t="shared" si="4"/>
        <v>√</v>
      </c>
      <c r="F17" s="56" t="str">
        <f t="shared" si="4"/>
        <v>√</v>
      </c>
      <c r="G17" s="56" t="str">
        <f t="shared" si="4"/>
        <v>√</v>
      </c>
      <c r="H17" s="57" t="s">
        <v>154</v>
      </c>
      <c r="I17" s="66" t="str">
        <f>'18步数据分析表'!E60</f>
        <v/>
      </c>
      <c r="J17" s="66" t="str">
        <f>'18步数据分析表'!F60</f>
        <v/>
      </c>
      <c r="K17" s="66" t="str">
        <f>'18步数据分析表'!G60</f>
        <v/>
      </c>
      <c r="L17" s="66" t="str">
        <f>'18步数据分析表'!H60</f>
        <v/>
      </c>
      <c r="M17" s="66" t="str">
        <f>'18步数据分析表'!I60</f>
        <v/>
      </c>
      <c r="N17" s="68"/>
      <c r="O17" s="68"/>
    </row>
    <row r="18" ht="19.95" customHeight="1" spans="1:15">
      <c r="A18" s="55" t="s">
        <v>157</v>
      </c>
      <c r="B18" s="58">
        <v>0.8</v>
      </c>
      <c r="C18" s="56" t="str">
        <f t="shared" si="4"/>
        <v>√</v>
      </c>
      <c r="D18" s="56" t="str">
        <f t="shared" si="4"/>
        <v>√</v>
      </c>
      <c r="E18" s="56" t="str">
        <f t="shared" si="4"/>
        <v>√</v>
      </c>
      <c r="F18" s="56" t="str">
        <f t="shared" si="4"/>
        <v>√</v>
      </c>
      <c r="G18" s="56" t="str">
        <f t="shared" si="4"/>
        <v>√</v>
      </c>
      <c r="H18" s="57" t="s">
        <v>157</v>
      </c>
      <c r="I18" s="66" t="str">
        <f>'18步数据分析表'!E62</f>
        <v/>
      </c>
      <c r="J18" s="66" t="str">
        <f>'18步数据分析表'!F62</f>
        <v/>
      </c>
      <c r="K18" s="66" t="str">
        <f>'18步数据分析表'!G62</f>
        <v/>
      </c>
      <c r="L18" s="66" t="str">
        <f>'18步数据分析表'!H62</f>
        <v/>
      </c>
      <c r="M18" s="66" t="str">
        <f>'18步数据分析表'!I62</f>
        <v/>
      </c>
      <c r="N18" s="68"/>
      <c r="O18" s="68"/>
    </row>
    <row r="19" ht="19.95" customHeight="1" spans="1:15">
      <c r="A19" s="55" t="s">
        <v>287</v>
      </c>
      <c r="B19" s="58">
        <v>1</v>
      </c>
      <c r="C19" s="56" t="str">
        <f t="shared" si="4"/>
        <v>√</v>
      </c>
      <c r="D19" s="56" t="str">
        <f t="shared" si="4"/>
        <v>√</v>
      </c>
      <c r="E19" s="56" t="str">
        <f t="shared" si="4"/>
        <v>√</v>
      </c>
      <c r="F19" s="56" t="str">
        <f t="shared" si="4"/>
        <v>√</v>
      </c>
      <c r="G19" s="56" t="str">
        <f t="shared" si="4"/>
        <v>√</v>
      </c>
      <c r="H19" s="57" t="s">
        <v>163</v>
      </c>
      <c r="I19" s="66" t="str">
        <f>'18步数据分析表'!E66</f>
        <v/>
      </c>
      <c r="J19" s="66" t="str">
        <f>'18步数据分析表'!F66</f>
        <v/>
      </c>
      <c r="K19" s="66" t="str">
        <f>'18步数据分析表'!G66</f>
        <v/>
      </c>
      <c r="L19" s="66" t="str">
        <f>'18步数据分析表'!H66</f>
        <v/>
      </c>
      <c r="M19" s="66" t="str">
        <f>'18步数据分析表'!I66</f>
        <v/>
      </c>
      <c r="N19" s="68"/>
      <c r="O19" s="68"/>
    </row>
    <row r="20" ht="19.95" customHeight="1" spans="1:15">
      <c r="A20" s="55" t="s">
        <v>288</v>
      </c>
      <c r="B20" s="58">
        <v>0.15</v>
      </c>
      <c r="C20" s="56" t="str">
        <f t="shared" si="4"/>
        <v>√</v>
      </c>
      <c r="D20" s="56" t="str">
        <f t="shared" si="4"/>
        <v>√</v>
      </c>
      <c r="E20" s="56" t="str">
        <f t="shared" si="4"/>
        <v>√</v>
      </c>
      <c r="F20" s="56" t="str">
        <f t="shared" si="4"/>
        <v>√</v>
      </c>
      <c r="G20" s="56" t="str">
        <f t="shared" si="4"/>
        <v>√</v>
      </c>
      <c r="H20" s="57" t="s">
        <v>267</v>
      </c>
      <c r="I20" s="66" t="str">
        <f>'18步数据分析表'!E70</f>
        <v/>
      </c>
      <c r="J20" s="66" t="str">
        <f>'18步数据分析表'!F70</f>
        <v/>
      </c>
      <c r="K20" s="66" t="str">
        <f>'18步数据分析表'!G70</f>
        <v/>
      </c>
      <c r="L20" s="66" t="str">
        <f>'18步数据分析表'!H70</f>
        <v/>
      </c>
      <c r="M20" s="66" t="str">
        <f>'18步数据分析表'!I70</f>
        <v/>
      </c>
      <c r="N20" s="68"/>
      <c r="O20" s="68"/>
    </row>
    <row r="21" ht="34.95" customHeight="1" spans="1:15">
      <c r="A21" s="55" t="s">
        <v>289</v>
      </c>
      <c r="B21" s="58">
        <v>0.1</v>
      </c>
      <c r="C21" s="56" t="str">
        <f t="shared" si="4"/>
        <v>√</v>
      </c>
      <c r="D21" s="56" t="str">
        <f t="shared" si="4"/>
        <v>√</v>
      </c>
      <c r="E21" s="56" t="str">
        <f t="shared" si="4"/>
        <v>√</v>
      </c>
      <c r="F21" s="56" t="str">
        <f t="shared" si="4"/>
        <v>√</v>
      </c>
      <c r="G21" s="56" t="str">
        <f t="shared" si="4"/>
        <v>√</v>
      </c>
      <c r="H21" s="57" t="s">
        <v>171</v>
      </c>
      <c r="I21" s="66" t="str">
        <f>'18步数据分析表'!E71</f>
        <v/>
      </c>
      <c r="J21" s="66" t="str">
        <f>'18步数据分析表'!F71</f>
        <v/>
      </c>
      <c r="K21" s="66" t="str">
        <f>'18步数据分析表'!G71</f>
        <v/>
      </c>
      <c r="L21" s="66" t="str">
        <f>'18步数据分析表'!H71</f>
        <v/>
      </c>
      <c r="M21" s="66" t="str">
        <f>'18步数据分析表'!I71</f>
        <v/>
      </c>
      <c r="N21" s="68"/>
      <c r="O21" s="68"/>
    </row>
    <row r="22" s="49" customFormat="1" ht="34.95" customHeight="1" spans="1:15">
      <c r="A22" s="59" t="s">
        <v>176</v>
      </c>
      <c r="B22" s="61">
        <v>0.03</v>
      </c>
      <c r="C22" s="62" t="str">
        <f>IF(AND(I22&gt;$B22,I22&lt;100%),"√","×")</f>
        <v>×</v>
      </c>
      <c r="D22" s="62" t="str">
        <f>IF(AND(J22&gt;$B22,J22&lt;100%),"√","×")</f>
        <v>×</v>
      </c>
      <c r="E22" s="62" t="str">
        <f>IF(AND(K22&gt;$B22,K22&lt;100%),"√","×")</f>
        <v>×</v>
      </c>
      <c r="F22" s="62" t="str">
        <f>IF(AND(L22&gt;$B22,L22&lt;100%),"√","×")</f>
        <v>×</v>
      </c>
      <c r="G22" s="62" t="str">
        <f>IF(AND(M22&gt;$B22,M22&lt;100%),"√","×")</f>
        <v>×</v>
      </c>
      <c r="H22" s="57" t="s">
        <v>176</v>
      </c>
      <c r="I22" s="70" t="str">
        <f>'18步数据分析表'!E75</f>
        <v/>
      </c>
      <c r="J22" s="70" t="str">
        <f>'18步数据分析表'!F75</f>
        <v/>
      </c>
      <c r="K22" s="70" t="str">
        <f>'18步数据分析表'!G75</f>
        <v/>
      </c>
      <c r="L22" s="70" t="str">
        <f>'18步数据分析表'!H75</f>
        <v/>
      </c>
      <c r="M22" s="70" t="str">
        <f>'18步数据分析表'!I75</f>
        <v/>
      </c>
      <c r="N22" s="71"/>
      <c r="O22" s="71"/>
    </row>
    <row r="23" ht="34.95" customHeight="1" spans="1:15">
      <c r="A23" s="55" t="s">
        <v>290</v>
      </c>
      <c r="B23" s="58">
        <v>0.2</v>
      </c>
      <c r="C23" s="56" t="str">
        <f>IF(I23&gt;$B$23,"√","×")</f>
        <v>√</v>
      </c>
      <c r="D23" s="56" t="str">
        <f t="shared" ref="D23:G23" si="5">IF(J23&gt;$B$23,"√","×")</f>
        <v>√</v>
      </c>
      <c r="E23" s="56" t="str">
        <f t="shared" si="5"/>
        <v>√</v>
      </c>
      <c r="F23" s="56" t="str">
        <f t="shared" si="5"/>
        <v>√</v>
      </c>
      <c r="G23" s="56" t="str">
        <f t="shared" si="5"/>
        <v>√</v>
      </c>
      <c r="H23" s="57" t="s">
        <v>291</v>
      </c>
      <c r="I23" s="70" t="str">
        <f>'18步数据分析表'!E79</f>
        <v/>
      </c>
      <c r="J23" s="70" t="str">
        <f>'18步数据分析表'!F79</f>
        <v/>
      </c>
      <c r="K23" s="70" t="str">
        <f>'18步数据分析表'!G79</f>
        <v/>
      </c>
      <c r="L23" s="70" t="str">
        <f>'18步数据分析表'!H79</f>
        <v/>
      </c>
      <c r="M23" s="70" t="str">
        <f>'18步数据分析表'!I79</f>
        <v/>
      </c>
      <c r="N23" s="68"/>
      <c r="O23" s="68"/>
    </row>
    <row r="24" ht="34.95" customHeight="1" spans="1:15">
      <c r="A24" s="63"/>
      <c r="B24" s="64"/>
      <c r="C24" s="64"/>
      <c r="D24" s="64"/>
      <c r="E24" s="64"/>
      <c r="F24" s="64"/>
      <c r="G24" s="64"/>
      <c r="H24" s="64"/>
      <c r="I24" s="64"/>
      <c r="J24" s="64"/>
      <c r="K24" s="64"/>
      <c r="L24" s="64"/>
      <c r="M24" s="72"/>
      <c r="N24" s="73"/>
      <c r="O24" s="73"/>
    </row>
    <row r="25" ht="25" customHeight="1" spans="1:13">
      <c r="A25" s="55"/>
      <c r="B25" s="55">
        <v>0</v>
      </c>
      <c r="C25" s="55"/>
      <c r="D25" s="55"/>
      <c r="E25" s="55"/>
      <c r="F25" s="55"/>
      <c r="G25" s="55"/>
      <c r="H25" s="55" t="s">
        <v>292</v>
      </c>
      <c r="I25" s="55">
        <f>IF(ISERROR(INDEX(报表汇总!$A$1:$G$500,MATCH($H25,报表汇总!$A$1:$A$500,0),MATCH(I$1,报表汇总!$A$1:$G$1,0))),0,IF(OR(INDEX(报表汇总!$A$1:$G$500,MATCH($H25,报表汇总!$A$1:$A$500,0),MATCH(I$1,报表汇总!$A$1:$G$1,0))="--",INDEX(报表汇总!$A$1:$G$500,MATCH($H25,报表汇总!$A$1:$A$500,0),MATCH(I$1,报表汇总!$A$1:$G$1,0))=FALSE),0,INDEX(报表汇总!$A$1:$G$500,MATCH($H25,报表汇总!$A$1:$A$500,0),MATCH(I$1,报表汇总!$A$1:$G$1,0))))</f>
        <v>0</v>
      </c>
      <c r="J25" s="55">
        <f>IF(ISERROR(INDEX(报表汇总!$A$1:$G$500,MATCH($H25,报表汇总!$A$1:$A$500,0),MATCH(J$1,报表汇总!$A$1:$G$1,0))),0,IF(OR(INDEX(报表汇总!$A$1:$G$500,MATCH($H25,报表汇总!$A$1:$A$500,0),MATCH(J$1,报表汇总!$A$1:$G$1,0))="--",INDEX(报表汇总!$A$1:$G$500,MATCH($H25,报表汇总!$A$1:$A$500,0),MATCH(J$1,报表汇总!$A$1:$G$1,0))=FALSE),0,INDEX(报表汇总!$A$1:$G$500,MATCH($H25,报表汇总!$A$1:$A$500,0),MATCH(J$1,报表汇总!$A$1:$G$1,0))))</f>
        <v>0</v>
      </c>
      <c r="K25" s="55">
        <f>IF(ISERROR(INDEX(报表汇总!$A$1:$G$500,MATCH($H25,报表汇总!$A$1:$A$500,0),MATCH(K$1,报表汇总!$A$1:$G$1,0))),0,IF(OR(INDEX(报表汇总!$A$1:$G$500,MATCH($H25,报表汇总!$A$1:$A$500,0),MATCH(K$1,报表汇总!$A$1:$G$1,0))="--",INDEX(报表汇总!$A$1:$G$500,MATCH($H25,报表汇总!$A$1:$A$500,0),MATCH(K$1,报表汇总!$A$1:$G$1,0))=FALSE),0,INDEX(报表汇总!$A$1:$G$500,MATCH($H25,报表汇总!$A$1:$A$500,0),MATCH(K$1,报表汇总!$A$1:$G$1,0))))</f>
        <v>0</v>
      </c>
      <c r="L25" s="55">
        <f>IF(ISERROR(INDEX(报表汇总!$A$1:$G$500,MATCH($H25,报表汇总!$A$1:$A$500,0),MATCH(L$1,报表汇总!$A$1:$G$1,0))),0,IF(OR(INDEX(报表汇总!$A$1:$G$500,MATCH($H25,报表汇总!$A$1:$A$500,0),MATCH(L$1,报表汇总!$A$1:$G$1,0))="--",INDEX(报表汇总!$A$1:$G$500,MATCH($H25,报表汇总!$A$1:$A$500,0),MATCH(L$1,报表汇总!$A$1:$G$1,0))=FALSE),0,INDEX(报表汇总!$A$1:$G$500,MATCH($H25,报表汇总!$A$1:$A$500,0),MATCH(L$1,报表汇总!$A$1:$G$1,0))))</f>
        <v>0</v>
      </c>
      <c r="M25" s="55">
        <f>IF(ISERROR(INDEX(报表汇总!$A$1:$G$500,MATCH($H25,报表汇总!$A$1:$A$500,0),MATCH(M$1,报表汇总!$A$1:$G$1,0))),0,IF(OR(INDEX(报表汇总!$A$1:$G$500,MATCH($H25,报表汇总!$A$1:$A$500,0),MATCH(M$1,报表汇总!$A$1:$G$1,0))="--",INDEX(报表汇总!$A$1:$G$500,MATCH($H25,报表汇总!$A$1:$A$500,0),MATCH(M$1,报表汇总!$A$1:$G$1,0))=FALSE),0,INDEX(报表汇总!$A$1:$G$500,MATCH($H25,报表汇总!$A$1:$A$500,0),MATCH(M$1,报表汇总!$A$1:$G$1,0))))</f>
        <v>0</v>
      </c>
    </row>
    <row r="26" ht="25" customHeight="1" spans="1:13">
      <c r="A26" s="55"/>
      <c r="B26" s="55">
        <v>0</v>
      </c>
      <c r="C26" s="55"/>
      <c r="D26" s="55"/>
      <c r="E26" s="55"/>
      <c r="F26" s="55"/>
      <c r="G26" s="55"/>
      <c r="H26" s="55" t="s">
        <v>293</v>
      </c>
      <c r="I26" s="55">
        <f>IF(ISERROR(INDEX(报表汇总!$A$1:$G$500,MATCH($H26,报表汇总!$A$1:$A$500,0),MATCH(I$1,报表汇总!$A$1:$G$1,0))),0,IF(OR(INDEX(报表汇总!$A$1:$G$500,MATCH($H26,报表汇总!$A$1:$A$500,0),MATCH(I$1,报表汇总!$A$1:$G$1,0))="--",INDEX(报表汇总!$A$1:$G$500,MATCH($H26,报表汇总!$A$1:$A$500,0),MATCH(I$1,报表汇总!$A$1:$G$1,0))=FALSE),0,INDEX(报表汇总!$A$1:$G$500,MATCH($H26,报表汇总!$A$1:$A$500,0),MATCH(I$1,报表汇总!$A$1:$G$1,0))))</f>
        <v>0</v>
      </c>
      <c r="J26" s="55">
        <f>IF(ISERROR(INDEX(报表汇总!$A$1:$G$500,MATCH($H26,报表汇总!$A$1:$A$500,0),MATCH(J$1,报表汇总!$A$1:$G$1,0))),0,IF(OR(INDEX(报表汇总!$A$1:$G$500,MATCH($H26,报表汇总!$A$1:$A$500,0),MATCH(J$1,报表汇总!$A$1:$G$1,0))="--",INDEX(报表汇总!$A$1:$G$500,MATCH($H26,报表汇总!$A$1:$A$500,0),MATCH(J$1,报表汇总!$A$1:$G$1,0))=FALSE),0,INDEX(报表汇总!$A$1:$G$500,MATCH($H26,报表汇总!$A$1:$A$500,0),MATCH(J$1,报表汇总!$A$1:$G$1,0))))</f>
        <v>0</v>
      </c>
      <c r="K26" s="55">
        <f>IF(ISERROR(INDEX(报表汇总!$A$1:$G$500,MATCH($H26,报表汇总!$A$1:$A$500,0),MATCH(K$1,报表汇总!$A$1:$G$1,0))),0,IF(OR(INDEX(报表汇总!$A$1:$G$500,MATCH($H26,报表汇总!$A$1:$A$500,0),MATCH(K$1,报表汇总!$A$1:$G$1,0))="--",INDEX(报表汇总!$A$1:$G$500,MATCH($H26,报表汇总!$A$1:$A$500,0),MATCH(K$1,报表汇总!$A$1:$G$1,0))=FALSE),0,INDEX(报表汇总!$A$1:$G$500,MATCH($H26,报表汇总!$A$1:$A$500,0),MATCH(K$1,报表汇总!$A$1:$G$1,0))))</f>
        <v>0</v>
      </c>
      <c r="L26" s="55">
        <f>IF(ISERROR(INDEX(报表汇总!$A$1:$G$500,MATCH($H26,报表汇总!$A$1:$A$500,0),MATCH(L$1,报表汇总!$A$1:$G$1,0))),0,IF(OR(INDEX(报表汇总!$A$1:$G$500,MATCH($H26,报表汇总!$A$1:$A$500,0),MATCH(L$1,报表汇总!$A$1:$G$1,0))="--",INDEX(报表汇总!$A$1:$G$500,MATCH($H26,报表汇总!$A$1:$A$500,0),MATCH(L$1,报表汇总!$A$1:$G$1,0))=FALSE),0,INDEX(报表汇总!$A$1:$G$500,MATCH($H26,报表汇总!$A$1:$A$500,0),MATCH(L$1,报表汇总!$A$1:$G$1,0))))</f>
        <v>0</v>
      </c>
      <c r="M26" s="55">
        <f>IF(ISERROR(INDEX(报表汇总!$A$1:$G$500,MATCH($H26,报表汇总!$A$1:$A$500,0),MATCH(M$1,报表汇总!$A$1:$G$1,0))),0,IF(OR(INDEX(报表汇总!$A$1:$G$500,MATCH($H26,报表汇总!$A$1:$A$500,0),MATCH(M$1,报表汇总!$A$1:$G$1,0))="--",INDEX(报表汇总!$A$1:$G$500,MATCH($H26,报表汇总!$A$1:$A$500,0),MATCH(M$1,报表汇总!$A$1:$G$1,0))=FALSE),0,INDEX(报表汇总!$A$1:$G$500,MATCH($H26,报表汇总!$A$1:$A$500,0),MATCH(M$1,报表汇总!$A$1:$G$1,0))))</f>
        <v>0</v>
      </c>
    </row>
    <row r="27" ht="25" customHeight="1" spans="1:13">
      <c r="A27" s="55"/>
      <c r="B27" s="55">
        <v>0</v>
      </c>
      <c r="C27" s="55"/>
      <c r="D27" s="55"/>
      <c r="E27" s="55"/>
      <c r="F27" s="55"/>
      <c r="G27" s="55"/>
      <c r="H27" s="55" t="s">
        <v>294</v>
      </c>
      <c r="I27" s="55">
        <f>IF(ISERROR(INDEX(报表汇总!$A$1:$G$500,MATCH($H27,报表汇总!$A$1:$A$500,0),MATCH(I$1,报表汇总!$A$1:$G$1,0))),0,IF(OR(INDEX(报表汇总!$A$1:$G$500,MATCH($H27,报表汇总!$A$1:$A$500,0),MATCH(I$1,报表汇总!$A$1:$G$1,0))="--",INDEX(报表汇总!$A$1:$G$500,MATCH($H27,报表汇总!$A$1:$A$500,0),MATCH(I$1,报表汇总!$A$1:$G$1,0))=FALSE),0,INDEX(报表汇总!$A$1:$G$500,MATCH($H27,报表汇总!$A$1:$A$500,0),MATCH(I$1,报表汇总!$A$1:$G$1,0))))</f>
        <v>0</v>
      </c>
      <c r="J27" s="55">
        <f>IF(ISERROR(INDEX(报表汇总!$A$1:$G$500,MATCH($H27,报表汇总!$A$1:$A$500,0),MATCH(J$1,报表汇总!$A$1:$G$1,0))),0,IF(OR(INDEX(报表汇总!$A$1:$G$500,MATCH($H27,报表汇总!$A$1:$A$500,0),MATCH(J$1,报表汇总!$A$1:$G$1,0))="--",INDEX(报表汇总!$A$1:$G$500,MATCH($H27,报表汇总!$A$1:$A$500,0),MATCH(J$1,报表汇总!$A$1:$G$1,0))=FALSE),0,INDEX(报表汇总!$A$1:$G$500,MATCH($H27,报表汇总!$A$1:$A$500,0),MATCH(J$1,报表汇总!$A$1:$G$1,0))))</f>
        <v>0</v>
      </c>
      <c r="K27" s="55">
        <f>IF(ISERROR(INDEX(报表汇总!$A$1:$G$500,MATCH($H27,报表汇总!$A$1:$A$500,0),MATCH(K$1,报表汇总!$A$1:$G$1,0))),0,IF(OR(INDEX(报表汇总!$A$1:$G$500,MATCH($H27,报表汇总!$A$1:$A$500,0),MATCH(K$1,报表汇总!$A$1:$G$1,0))="--",INDEX(报表汇总!$A$1:$G$500,MATCH($H27,报表汇总!$A$1:$A$500,0),MATCH(K$1,报表汇总!$A$1:$G$1,0))=FALSE),0,INDEX(报表汇总!$A$1:$G$500,MATCH($H27,报表汇总!$A$1:$A$500,0),MATCH(K$1,报表汇总!$A$1:$G$1,0))))</f>
        <v>0</v>
      </c>
      <c r="L27" s="55">
        <f>IF(ISERROR(INDEX(报表汇总!$A$1:$G$500,MATCH($H27,报表汇总!$A$1:$A$500,0),MATCH(L$1,报表汇总!$A$1:$G$1,0))),0,IF(OR(INDEX(报表汇总!$A$1:$G$500,MATCH($H27,报表汇总!$A$1:$A$500,0),MATCH(L$1,报表汇总!$A$1:$G$1,0))="--",INDEX(报表汇总!$A$1:$G$500,MATCH($H27,报表汇总!$A$1:$A$500,0),MATCH(L$1,报表汇总!$A$1:$G$1,0))=FALSE),0,INDEX(报表汇总!$A$1:$G$500,MATCH($H27,报表汇总!$A$1:$A$500,0),MATCH(L$1,报表汇总!$A$1:$G$1,0))))</f>
        <v>0</v>
      </c>
      <c r="M27" s="55">
        <f>IF(ISERROR(INDEX(报表汇总!$A$1:$G$500,MATCH($H27,报表汇总!$A$1:$A$500,0),MATCH(M$1,报表汇总!$A$1:$G$1,0))),0,IF(OR(INDEX(报表汇总!$A$1:$G$500,MATCH($H27,报表汇总!$A$1:$A$500,0),MATCH(M$1,报表汇总!$A$1:$G$1,0))="--",INDEX(报表汇总!$A$1:$G$500,MATCH($H27,报表汇总!$A$1:$A$500,0),MATCH(M$1,报表汇总!$A$1:$G$1,0))=FALSE),0,INDEX(报表汇总!$A$1:$G$500,MATCH($H27,报表汇总!$A$1:$A$500,0),MATCH(M$1,报表汇总!$A$1:$G$1,0))))</f>
        <v>0</v>
      </c>
    </row>
    <row r="28" ht="25" customHeight="1" spans="1:13">
      <c r="A28" s="55" t="s">
        <v>295</v>
      </c>
      <c r="B28" s="55">
        <v>0</v>
      </c>
      <c r="C28" s="55" t="str">
        <f>IF(I28&gt;$C$102,"√","×")</f>
        <v>×</v>
      </c>
      <c r="D28" s="55" t="str">
        <f>IF(J28&gt;$C$102,"√","×")</f>
        <v>×</v>
      </c>
      <c r="E28" s="55" t="str">
        <f>IF(K28&gt;$C$102,"√","×")</f>
        <v>×</v>
      </c>
      <c r="F28" s="55" t="str">
        <f>IF(L28&gt;$C$102,"√","×")</f>
        <v>×</v>
      </c>
      <c r="G28" s="55" t="str">
        <f>IF(M28&gt;$C$102,"√","×")</f>
        <v>×</v>
      </c>
      <c r="H28" s="55" t="s">
        <v>295</v>
      </c>
      <c r="I28" s="55">
        <f t="shared" ref="I28:M28" si="6">I25+I26+I27</f>
        <v>0</v>
      </c>
      <c r="J28" s="55">
        <f t="shared" si="6"/>
        <v>0</v>
      </c>
      <c r="K28" s="55">
        <f t="shared" si="6"/>
        <v>0</v>
      </c>
      <c r="L28" s="55">
        <f t="shared" si="6"/>
        <v>0</v>
      </c>
      <c r="M28" s="55">
        <f t="shared" si="6"/>
        <v>0</v>
      </c>
    </row>
    <row r="29" ht="25" customHeight="1" spans="1:13">
      <c r="A29" s="55" t="s">
        <v>296</v>
      </c>
      <c r="B29" s="55" t="s">
        <v>297</v>
      </c>
      <c r="C29" s="55" t="str">
        <f t="shared" ref="C29:G29" si="7">IF(OR(I29="正正负",I29="正负负"),"√","×")</f>
        <v>×</v>
      </c>
      <c r="D29" s="55" t="str">
        <f t="shared" si="7"/>
        <v>×</v>
      </c>
      <c r="E29" s="55" t="str">
        <f t="shared" si="7"/>
        <v>×</v>
      </c>
      <c r="F29" s="55" t="str">
        <f t="shared" si="7"/>
        <v>×</v>
      </c>
      <c r="G29" s="55" t="str">
        <f t="shared" si="7"/>
        <v>×</v>
      </c>
      <c r="H29" s="55" t="s">
        <v>296</v>
      </c>
      <c r="I29" s="55" t="str">
        <f t="shared" ref="I29:M29" si="8">CONCATENATE(IF(I25&gt;0,"正",IF(OR(I25=0,I25="",I25="0"),"-","负")),IF(I26&gt;0,"正",IF(OR(I26=0,I26="",I26="0"),"-","负")),IF(I27&gt;0,"正",IF(OR(I27=0,I27="",I27="0"),"-","负")))</f>
        <v>---</v>
      </c>
      <c r="J29" s="55" t="str">
        <f t="shared" si="8"/>
        <v>---</v>
      </c>
      <c r="K29" s="55" t="str">
        <f t="shared" si="8"/>
        <v>---</v>
      </c>
      <c r="L29" s="55" t="str">
        <f t="shared" si="8"/>
        <v>---</v>
      </c>
      <c r="M29" s="55" t="str">
        <f t="shared" si="8"/>
        <v>---</v>
      </c>
    </row>
  </sheetData>
  <sheetProtection selectLockedCells="1"/>
  <mergeCells count="1">
    <mergeCell ref="A24:M24"/>
  </mergeCells>
  <conditionalFormatting sqref="C2">
    <cfRule type="containsText" dxfId="0" priority="11" operator="between" text="×">
      <formula>NOT(ISERROR(SEARCH("×",C2)))</formula>
    </cfRule>
    <cfRule type="containsText" dxfId="1" priority="12" operator="between" text="√">
      <formula>NOT(ISERROR(SEARCH("√",C2)))</formula>
    </cfRule>
  </conditionalFormatting>
  <conditionalFormatting sqref="D2:F2">
    <cfRule type="containsText" dxfId="0" priority="57" operator="between" text="×">
      <formula>NOT(ISERROR(SEARCH("×",D2)))</formula>
    </cfRule>
    <cfRule type="containsText" dxfId="1" priority="58" operator="between" text="√">
      <formula>NOT(ISERROR(SEARCH("√",D2)))</formula>
    </cfRule>
  </conditionalFormatting>
  <conditionalFormatting sqref="G2">
    <cfRule type="containsText" dxfId="0" priority="55" operator="between" text="×">
      <formula>NOT(ISERROR(SEARCH("×",G2)))</formula>
    </cfRule>
    <cfRule type="containsText" dxfId="1" priority="56" operator="between" text="√">
      <formula>NOT(ISERROR(SEARCH("√",G2)))</formula>
    </cfRule>
  </conditionalFormatting>
  <conditionalFormatting sqref="C3:G3">
    <cfRule type="containsText" dxfId="0" priority="53" operator="between" text="×">
      <formula>NOT(ISERROR(SEARCH("×",C3)))</formula>
    </cfRule>
    <cfRule type="containsText" dxfId="1" priority="54" operator="between" text="√">
      <formula>NOT(ISERROR(SEARCH("√",C3)))</formula>
    </cfRule>
  </conditionalFormatting>
  <conditionalFormatting sqref="C4:G4">
    <cfRule type="containsText" dxfId="0" priority="51" operator="between" text="×">
      <formula>NOT(ISERROR(SEARCH("×",C4)))</formula>
    </cfRule>
    <cfRule type="containsText" dxfId="1" priority="52" operator="between" text="√">
      <formula>NOT(ISERROR(SEARCH("√",C4)))</formula>
    </cfRule>
  </conditionalFormatting>
  <conditionalFormatting sqref="C5:G5">
    <cfRule type="containsText" dxfId="0" priority="49" operator="between" text="×">
      <formula>NOT(ISERROR(SEARCH("×",C5)))</formula>
    </cfRule>
    <cfRule type="containsText" dxfId="1" priority="50" operator="between" text="√">
      <formula>NOT(ISERROR(SEARCH("√",C5)))</formula>
    </cfRule>
  </conditionalFormatting>
  <conditionalFormatting sqref="C6:G6">
    <cfRule type="containsText" dxfId="0" priority="47" operator="between" text="×">
      <formula>NOT(ISERROR(SEARCH("×",C6)))</formula>
    </cfRule>
    <cfRule type="containsText" dxfId="1" priority="48" operator="between" text="√">
      <formula>NOT(ISERROR(SEARCH("√",C6)))</formula>
    </cfRule>
  </conditionalFormatting>
  <conditionalFormatting sqref="C7:G7">
    <cfRule type="containsText" dxfId="0" priority="45" operator="between" text="×">
      <formula>NOT(ISERROR(SEARCH("×",C7)))</formula>
    </cfRule>
    <cfRule type="containsText" dxfId="1" priority="46" operator="between" text="√">
      <formula>NOT(ISERROR(SEARCH("√",C7)))</formula>
    </cfRule>
  </conditionalFormatting>
  <conditionalFormatting sqref="C8:G8">
    <cfRule type="containsText" dxfId="0" priority="43" operator="between" text="×">
      <formula>NOT(ISERROR(SEARCH("×",C8)))</formula>
    </cfRule>
    <cfRule type="containsText" dxfId="1" priority="44" operator="between" text="√">
      <formula>NOT(ISERROR(SEARCH("√",C8)))</formula>
    </cfRule>
  </conditionalFormatting>
  <conditionalFormatting sqref="C9:G9">
    <cfRule type="containsText" dxfId="0" priority="41" operator="between" text="×">
      <formula>NOT(ISERROR(SEARCH("×",C9)))</formula>
    </cfRule>
    <cfRule type="containsText" dxfId="1" priority="42" operator="between" text="√">
      <formula>NOT(ISERROR(SEARCH("√",C9)))</formula>
    </cfRule>
  </conditionalFormatting>
  <conditionalFormatting sqref="C10:G10">
    <cfRule type="containsText" dxfId="0" priority="39" operator="between" text="×">
      <formula>NOT(ISERROR(SEARCH("×",C10)))</formula>
    </cfRule>
    <cfRule type="containsText" dxfId="1" priority="40" operator="between" text="√">
      <formula>NOT(ISERROR(SEARCH("√",C10)))</formula>
    </cfRule>
  </conditionalFormatting>
  <conditionalFormatting sqref="C11:G11">
    <cfRule type="containsText" dxfId="0" priority="37" operator="between" text="×">
      <formula>NOT(ISERROR(SEARCH("×",C11)))</formula>
    </cfRule>
    <cfRule type="containsText" dxfId="1" priority="38" operator="between" text="√">
      <formula>NOT(ISERROR(SEARCH("√",C11)))</formula>
    </cfRule>
  </conditionalFormatting>
  <conditionalFormatting sqref="C12:G12">
    <cfRule type="containsText" dxfId="0" priority="35" operator="between" text="×">
      <formula>NOT(ISERROR(SEARCH("×",C12)))</formula>
    </cfRule>
    <cfRule type="containsText" dxfId="1" priority="36" operator="between" text="√">
      <formula>NOT(ISERROR(SEARCH("√",C12)))</formula>
    </cfRule>
  </conditionalFormatting>
  <conditionalFormatting sqref="C13:G13">
    <cfRule type="containsText" dxfId="0" priority="33" operator="between" text="×">
      <formula>NOT(ISERROR(SEARCH("×",C13)))</formula>
    </cfRule>
    <cfRule type="containsText" dxfId="1" priority="34" operator="between" text="√">
      <formula>NOT(ISERROR(SEARCH("√",C13)))</formula>
    </cfRule>
  </conditionalFormatting>
  <conditionalFormatting sqref="C14:G14">
    <cfRule type="containsText" dxfId="0" priority="31" operator="between" text="×">
      <formula>NOT(ISERROR(SEARCH("×",C14)))</formula>
    </cfRule>
    <cfRule type="containsText" dxfId="1" priority="32" operator="between" text="√">
      <formula>NOT(ISERROR(SEARCH("√",C14)))</formula>
    </cfRule>
  </conditionalFormatting>
  <conditionalFormatting sqref="C15:G15">
    <cfRule type="containsText" dxfId="0" priority="29" operator="between" text="×">
      <formula>NOT(ISERROR(SEARCH("×",C15)))</formula>
    </cfRule>
    <cfRule type="containsText" dxfId="1" priority="30" operator="between" text="√">
      <formula>NOT(ISERROR(SEARCH("√",C15)))</formula>
    </cfRule>
  </conditionalFormatting>
  <conditionalFormatting sqref="C16:G16">
    <cfRule type="containsText" dxfId="0" priority="27" operator="between" text="×">
      <formula>NOT(ISERROR(SEARCH("×",C16)))</formula>
    </cfRule>
    <cfRule type="containsText" dxfId="1" priority="28" operator="between" text="√">
      <formula>NOT(ISERROR(SEARCH("√",C16)))</formula>
    </cfRule>
  </conditionalFormatting>
  <conditionalFormatting sqref="C17:G17">
    <cfRule type="containsText" dxfId="0" priority="25" operator="between" text="×">
      <formula>NOT(ISERROR(SEARCH("×",C17)))</formula>
    </cfRule>
    <cfRule type="containsText" dxfId="1" priority="26" operator="between" text="√">
      <formula>NOT(ISERROR(SEARCH("√",C17)))</formula>
    </cfRule>
  </conditionalFormatting>
  <conditionalFormatting sqref="C18:G18">
    <cfRule type="containsText" dxfId="0" priority="23" operator="between" text="×">
      <formula>NOT(ISERROR(SEARCH("×",C18)))</formula>
    </cfRule>
    <cfRule type="containsText" dxfId="1" priority="24" operator="between" text="√">
      <formula>NOT(ISERROR(SEARCH("√",C18)))</formula>
    </cfRule>
  </conditionalFormatting>
  <conditionalFormatting sqref="C19:G19">
    <cfRule type="containsText" dxfId="0" priority="21" operator="between" text="×">
      <formula>NOT(ISERROR(SEARCH("×",C19)))</formula>
    </cfRule>
    <cfRule type="containsText" dxfId="1" priority="22" operator="between" text="√">
      <formula>NOT(ISERROR(SEARCH("√",C19)))</formula>
    </cfRule>
  </conditionalFormatting>
  <conditionalFormatting sqref="C20:G20">
    <cfRule type="containsText" dxfId="0" priority="19" operator="between" text="×">
      <formula>NOT(ISERROR(SEARCH("×",C20)))</formula>
    </cfRule>
    <cfRule type="containsText" dxfId="1" priority="20" operator="between" text="√">
      <formula>NOT(ISERROR(SEARCH("√",C20)))</formula>
    </cfRule>
  </conditionalFormatting>
  <conditionalFormatting sqref="C21:G21">
    <cfRule type="containsText" dxfId="0" priority="17" operator="between" text="×">
      <formula>NOT(ISERROR(SEARCH("×",C21)))</formula>
    </cfRule>
    <cfRule type="containsText" dxfId="1" priority="18" operator="between" text="√">
      <formula>NOT(ISERROR(SEARCH("√",C21)))</formula>
    </cfRule>
  </conditionalFormatting>
  <conditionalFormatting sqref="C22:G22">
    <cfRule type="containsText" dxfId="0" priority="15" operator="between" text="×">
      <formula>NOT(ISERROR(SEARCH("×",C22)))</formula>
    </cfRule>
    <cfRule type="containsText" dxfId="1" priority="16" operator="between" text="√">
      <formula>NOT(ISERROR(SEARCH("√",C22)))</formula>
    </cfRule>
  </conditionalFormatting>
  <conditionalFormatting sqref="C23:G23">
    <cfRule type="containsText" dxfId="0" priority="13" operator="between" text="×">
      <formula>NOT(ISERROR(SEARCH("×",C23)))</formula>
    </cfRule>
    <cfRule type="containsText" dxfId="1" priority="14" operator="between" text="√">
      <formula>NOT(ISERROR(SEARCH("√",C23)))</formula>
    </cfRule>
  </conditionalFormatting>
  <pageMargins left="0.7" right="0.7" top="0.75" bottom="0.75" header="0.3" footer="0.3"/>
  <pageSetup paperSize="9" orientation="portrait"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B35" sqref="B35"/>
    </sheetView>
  </sheetViews>
  <sheetFormatPr defaultColWidth="9" defaultRowHeight="13.5" outlineLevelCol="5"/>
  <cols>
    <col min="1" max="1" width="27.125" style="1" customWidth="1"/>
    <col min="2" max="2" width="35.5" style="1" customWidth="1"/>
    <col min="3" max="3" width="26.0916666666667" style="1" customWidth="1"/>
    <col min="4" max="4" width="23.75" style="1" customWidth="1"/>
    <col min="5" max="5" width="20.0916666666667" style="1" customWidth="1"/>
    <col min="6" max="6" width="20.1833333333333" style="1" customWidth="1"/>
    <col min="7" max="16384" width="9" style="1"/>
  </cols>
  <sheetData>
    <row r="1" s="1" customFormat="1" ht="16.5" spans="1:4">
      <c r="A1" s="2" t="s">
        <v>298</v>
      </c>
      <c r="B1" s="3"/>
      <c r="C1" s="4" t="s">
        <v>299</v>
      </c>
      <c r="D1" s="5"/>
    </row>
    <row r="2" s="1" customFormat="1" ht="16.5" spans="1:6">
      <c r="A2" s="6" t="s">
        <v>300</v>
      </c>
      <c r="B2" s="6" t="s">
        <v>301</v>
      </c>
      <c r="C2" s="7" t="s">
        <v>302</v>
      </c>
      <c r="D2" s="7" t="s">
        <v>303</v>
      </c>
      <c r="F2" s="8"/>
    </row>
    <row r="3" s="1" customFormat="1" ht="16.5" spans="1:4">
      <c r="A3" s="9" t="s">
        <v>304</v>
      </c>
      <c r="B3" s="10" t="s">
        <v>305</v>
      </c>
      <c r="C3" s="11" t="s">
        <v>306</v>
      </c>
      <c r="D3" s="11">
        <v>10</v>
      </c>
    </row>
    <row r="4" s="1" customFormat="1" ht="16.5" spans="1:4">
      <c r="A4" s="12"/>
      <c r="B4" s="10" t="s">
        <v>307</v>
      </c>
      <c r="C4" s="13"/>
      <c r="D4" s="13"/>
    </row>
    <row r="5" s="1" customFormat="1" ht="33" spans="1:4">
      <c r="A5" s="12"/>
      <c r="B5" s="10" t="s">
        <v>308</v>
      </c>
      <c r="C5" s="14"/>
      <c r="D5" s="14"/>
    </row>
    <row r="6" s="1" customFormat="1" ht="16.5" spans="1:4">
      <c r="A6" s="12"/>
      <c r="B6" s="10" t="s">
        <v>309</v>
      </c>
      <c r="C6" s="11" t="s">
        <v>310</v>
      </c>
      <c r="D6" s="11">
        <v>25</v>
      </c>
    </row>
    <row r="7" s="1" customFormat="1" ht="16.5" spans="1:4">
      <c r="A7" s="15"/>
      <c r="B7" s="10" t="s">
        <v>311</v>
      </c>
      <c r="C7" s="14"/>
      <c r="D7" s="14"/>
    </row>
    <row r="8" s="1" customFormat="1" ht="14.25"/>
    <row r="9" s="1" customFormat="1" ht="15" spans="1:6">
      <c r="A9" s="16"/>
      <c r="B9" s="17">
        <f>取数表!F2</f>
        <v>0</v>
      </c>
      <c r="C9" s="17">
        <f>取数表!G2</f>
        <v>0</v>
      </c>
      <c r="D9" s="17">
        <f>取数表!H2</f>
        <v>0</v>
      </c>
      <c r="E9" s="17">
        <f>取数表!I2</f>
        <v>0</v>
      </c>
      <c r="F9" s="17">
        <f>取数表!J2</f>
        <v>0</v>
      </c>
    </row>
    <row r="10" s="1" customFormat="1" ht="17.25" spans="1:6">
      <c r="A10" s="18" t="s">
        <v>312</v>
      </c>
      <c r="B10" s="19">
        <f>取数表!F92/100000000</f>
        <v>0</v>
      </c>
      <c r="C10" s="19">
        <f>取数表!G92/100000000</f>
        <v>0</v>
      </c>
      <c r="D10" s="19">
        <f>取数表!H92/100000000</f>
        <v>0</v>
      </c>
      <c r="E10" s="19">
        <f>取数表!I92/100000000</f>
        <v>0</v>
      </c>
      <c r="F10" s="19">
        <f>取数表!J92/100000000</f>
        <v>0</v>
      </c>
    </row>
    <row r="11" s="1" customFormat="1" spans="1:6">
      <c r="A11" s="20"/>
      <c r="B11" s="20"/>
      <c r="C11" s="20"/>
      <c r="D11" s="20"/>
      <c r="E11" s="20"/>
      <c r="F11" s="20"/>
    </row>
    <row r="12" s="1" customFormat="1" ht="16.5" spans="1:6">
      <c r="A12" s="21" t="s">
        <v>313</v>
      </c>
      <c r="B12" s="22" t="e">
        <f>F10/B10-1</f>
        <v>#DIV/0!</v>
      </c>
      <c r="C12" s="20"/>
      <c r="D12" s="20"/>
      <c r="E12" s="20"/>
      <c r="F12" s="20"/>
    </row>
    <row r="13" s="1" customFormat="1" ht="16.5" spans="1:6">
      <c r="A13" s="21" t="s">
        <v>314</v>
      </c>
      <c r="B13" s="22" t="e">
        <f>POWER(F10/B10,1/4)-1</f>
        <v>#DIV/0!</v>
      </c>
      <c r="C13" s="20"/>
      <c r="D13" s="20"/>
      <c r="E13" s="20"/>
      <c r="F13" s="20"/>
    </row>
    <row r="14" s="1" customFormat="1" spans="1:6">
      <c r="A14" s="20"/>
      <c r="B14" s="23" t="s">
        <v>315</v>
      </c>
      <c r="C14" s="20"/>
      <c r="D14" s="20"/>
      <c r="E14" s="20"/>
      <c r="F14" s="20"/>
    </row>
    <row r="15" s="1" customFormat="1" ht="45" spans="1:6">
      <c r="A15" s="24" t="s">
        <v>316</v>
      </c>
      <c r="B15" s="25" t="e">
        <f>B13</f>
        <v>#DIV/0!</v>
      </c>
      <c r="C15" s="26" t="s">
        <v>317</v>
      </c>
      <c r="D15" s="27">
        <v>15</v>
      </c>
      <c r="E15" s="26" t="s">
        <v>318</v>
      </c>
      <c r="F15" s="27">
        <v>18.5</v>
      </c>
    </row>
    <row r="16" s="1" customFormat="1" ht="16.5" spans="1:6">
      <c r="A16" s="28" t="s">
        <v>319</v>
      </c>
      <c r="B16" s="29" t="e">
        <f>F10*(1+B15)</f>
        <v>#DIV/0!</v>
      </c>
      <c r="C16" s="30" t="s">
        <v>320</v>
      </c>
      <c r="D16" s="31" t="e">
        <f t="shared" ref="D16:D18" si="0">B16*$D$15</f>
        <v>#DIV/0!</v>
      </c>
      <c r="E16" s="20"/>
      <c r="F16" s="20"/>
    </row>
    <row r="17" s="1" customFormat="1" ht="16.5" spans="1:6">
      <c r="A17" s="28" t="s">
        <v>321</v>
      </c>
      <c r="B17" s="29" t="e">
        <f>F10*(1+B15)*(1+B15)</f>
        <v>#DIV/0!</v>
      </c>
      <c r="C17" s="30" t="s">
        <v>322</v>
      </c>
      <c r="D17" s="31" t="e">
        <f t="shared" si="0"/>
        <v>#DIV/0!</v>
      </c>
      <c r="E17" s="20"/>
      <c r="F17" s="20"/>
    </row>
    <row r="18" s="1" customFormat="1" ht="16.5" spans="1:6">
      <c r="A18" s="28" t="s">
        <v>323</v>
      </c>
      <c r="B18" s="29" t="e">
        <f>F10*(1+B15)*(1+B15)*(1+B15)</f>
        <v>#DIV/0!</v>
      </c>
      <c r="C18" s="30" t="s">
        <v>324</v>
      </c>
      <c r="D18" s="31" t="e">
        <f t="shared" si="0"/>
        <v>#DIV/0!</v>
      </c>
      <c r="E18" s="20"/>
      <c r="F18" s="20"/>
    </row>
    <row r="19" s="1" customFormat="1" spans="1:6">
      <c r="A19" s="20"/>
      <c r="B19" s="20"/>
      <c r="C19" s="20"/>
      <c r="D19" s="20"/>
      <c r="E19" s="20"/>
      <c r="F19" s="20"/>
    </row>
    <row r="20" s="1" customFormat="1" spans="1:6">
      <c r="A20" s="20"/>
      <c r="B20" s="20"/>
      <c r="C20" s="20"/>
      <c r="D20" s="20"/>
      <c r="E20" s="20"/>
      <c r="F20" s="20"/>
    </row>
    <row r="21" s="1" customFormat="1" ht="16.5" spans="1:6">
      <c r="A21" s="28" t="s">
        <v>325</v>
      </c>
      <c r="B21" s="29" t="e">
        <f>D18*0.5</f>
        <v>#DIV/0!</v>
      </c>
      <c r="C21" s="30" t="s">
        <v>326</v>
      </c>
      <c r="D21" s="32"/>
      <c r="E21" s="33" t="s">
        <v>327</v>
      </c>
      <c r="F21" s="20"/>
    </row>
    <row r="22" s="1" customFormat="1" ht="16.5" spans="1:6">
      <c r="A22" s="30" t="s">
        <v>328</v>
      </c>
      <c r="B22" s="34"/>
      <c r="E22" s="20"/>
      <c r="F22" s="20"/>
    </row>
    <row r="23" s="1" customFormat="1" spans="1:6">
      <c r="A23" s="20"/>
      <c r="B23" s="20"/>
      <c r="C23" s="20"/>
      <c r="D23" s="20"/>
      <c r="E23" s="20"/>
      <c r="F23" s="20"/>
    </row>
    <row r="24" s="1" customFormat="1" ht="15" spans="1:6">
      <c r="A24" s="28" t="s">
        <v>329</v>
      </c>
      <c r="B24" s="35" t="e">
        <f>D18/D21*0.9</f>
        <v>#DIV/0!</v>
      </c>
      <c r="C24" s="20"/>
      <c r="D24" s="20"/>
      <c r="E24" s="20"/>
      <c r="F24" s="20"/>
    </row>
    <row r="25" s="1" customFormat="1" ht="15" spans="1:6">
      <c r="A25" s="28" t="s">
        <v>330</v>
      </c>
      <c r="B25" s="35" t="e">
        <f>D18/D21*0.8</f>
        <v>#DIV/0!</v>
      </c>
      <c r="C25" s="20"/>
      <c r="D25" s="20"/>
      <c r="E25" s="20"/>
      <c r="F25" s="20"/>
    </row>
    <row r="26" s="1" customFormat="1" ht="15" spans="1:6">
      <c r="A26" s="28" t="s">
        <v>331</v>
      </c>
      <c r="B26" s="35" t="e">
        <f>D18/D21*0.7</f>
        <v>#DIV/0!</v>
      </c>
      <c r="C26" s="20"/>
      <c r="D26" s="20"/>
      <c r="E26" s="20"/>
      <c r="F26" s="20"/>
    </row>
    <row r="27" s="1" customFormat="1" ht="15" spans="1:6">
      <c r="A27" s="28" t="s">
        <v>332</v>
      </c>
      <c r="B27" s="35" t="e">
        <f>D18/D21*0.6</f>
        <v>#DIV/0!</v>
      </c>
      <c r="C27" s="20"/>
      <c r="D27" s="20"/>
      <c r="E27" s="20"/>
      <c r="F27" s="20"/>
    </row>
    <row r="28" s="1" customFormat="1" ht="15" spans="1:6">
      <c r="A28" s="28" t="s">
        <v>333</v>
      </c>
      <c r="B28" s="35" t="e">
        <f>D18/D21*0.5</f>
        <v>#DIV/0!</v>
      </c>
      <c r="C28" s="20"/>
      <c r="D28" s="20"/>
      <c r="E28" s="20"/>
      <c r="F28" s="20"/>
    </row>
    <row r="29" s="1" customFormat="1" spans="1:6">
      <c r="A29" s="20"/>
      <c r="B29" s="20"/>
      <c r="C29" s="20"/>
      <c r="D29" s="20"/>
      <c r="E29" s="20"/>
      <c r="F29" s="20"/>
    </row>
    <row r="30" s="1" customFormat="1" spans="1:6">
      <c r="A30" s="20"/>
      <c r="B30" s="20"/>
      <c r="C30" s="20"/>
      <c r="D30" s="20"/>
      <c r="E30" s="20"/>
      <c r="F30" s="20"/>
    </row>
    <row r="31" s="1" customFormat="1" ht="14.25" spans="1:6">
      <c r="A31" s="20"/>
      <c r="B31" s="20"/>
      <c r="C31" s="20"/>
      <c r="D31" s="20"/>
      <c r="E31" s="20"/>
      <c r="F31" s="20"/>
    </row>
    <row r="32" s="1" customFormat="1" ht="15" spans="1:4">
      <c r="A32" s="36" t="s">
        <v>334</v>
      </c>
      <c r="B32" s="37" t="s">
        <v>335</v>
      </c>
      <c r="C32" s="37" t="s">
        <v>299</v>
      </c>
      <c r="D32" s="38" t="s">
        <v>336</v>
      </c>
    </row>
    <row r="33" s="1" customFormat="1" ht="17.25" spans="1:4">
      <c r="A33" s="39">
        <f>F9</f>
        <v>0</v>
      </c>
      <c r="B33" s="40">
        <f>F10</f>
        <v>0</v>
      </c>
      <c r="C33" s="41">
        <f>D15</f>
        <v>15</v>
      </c>
      <c r="D33" s="42">
        <f t="shared" ref="D33:D36" si="1">B33*C33</f>
        <v>0</v>
      </c>
    </row>
    <row r="34" s="1" customFormat="1" ht="17.25" spans="1:4">
      <c r="A34" s="39" t="str">
        <f>(F9+1)&amp;"E"</f>
        <v>1E</v>
      </c>
      <c r="B34" s="40">
        <f t="shared" ref="B34:B36" si="2">B33*1.1</f>
        <v>0</v>
      </c>
      <c r="C34" s="41">
        <f>D15</f>
        <v>15</v>
      </c>
      <c r="D34" s="43">
        <f t="shared" si="1"/>
        <v>0</v>
      </c>
    </row>
    <row r="35" s="1" customFormat="1" ht="17.25" spans="1:4">
      <c r="A35" s="39" t="str">
        <f>(F9+2)&amp;"E"</f>
        <v>2E</v>
      </c>
      <c r="B35" s="40">
        <f t="shared" si="2"/>
        <v>0</v>
      </c>
      <c r="C35" s="41">
        <f>D15</f>
        <v>15</v>
      </c>
      <c r="D35" s="43">
        <f t="shared" si="1"/>
        <v>0</v>
      </c>
    </row>
    <row r="36" s="1" customFormat="1" ht="18" spans="1:4">
      <c r="A36" s="44" t="str">
        <f>(F9+3)&amp;"E"</f>
        <v>3E</v>
      </c>
      <c r="B36" s="45">
        <f t="shared" si="2"/>
        <v>0</v>
      </c>
      <c r="C36" s="46">
        <f>D15</f>
        <v>15</v>
      </c>
      <c r="D36" s="47">
        <f t="shared" si="1"/>
        <v>0</v>
      </c>
    </row>
    <row r="37" s="1" customFormat="1" spans="1:4">
      <c r="A37" s="20"/>
      <c r="B37" s="20"/>
      <c r="C37" s="20"/>
      <c r="D37" s="20"/>
    </row>
  </sheetData>
  <mergeCells count="7">
    <mergeCell ref="A1:B1"/>
    <mergeCell ref="C1:D1"/>
    <mergeCell ref="A3:A7"/>
    <mergeCell ref="C3:C5"/>
    <mergeCell ref="C6:C7"/>
    <mergeCell ref="D3:D5"/>
    <mergeCell ref="D6:D7"/>
  </mergeCell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s e t t i n g s   x m l n s = " h t t p s : / / w e b . w p s . c n / e t / 2 0 1 8 / m a i n "   x m l n s : s = " h t t p : / / s c h e m a s . o p e n x m l f o r m a t s . o r g / s p r e a d s h e e t m l / 2 0 0 6 / m a i n " > < b o o k S e t t i n g s > < i s F i l t e r S h a r e d > 1 < / i s F i l t e r S h a r e d > < i s A u t o U p d a t e P a u s e d > 0 < / i s A u t o U p d a t e P a u s e d > < f i l t e r T y p e > c o n n < / f i l t e r T y p e > < / b o o k S e t t i n g s > < / s e t t i n g s > 
</file>

<file path=customXml/item2.xml>��< ? x m l   v e r s i o n = " 1 . 0 "   s t a n d a l o n e = " y e s " ? > < a l l o w E d i t U s e r   x m l n s = " h t t p s : / / w e b . w p s . c n / e t / 2 0 1 8 / m a i n "   x m l n s : s = " h t t p : / / s c h e m a s . o p e n x m l f o r m a t s . o r g / s p r e a d s h e e t m l / 2 0 0 6 / m a i n "   h a s I n v i s i b l e P r o p R a n g e = " 0 " > < r a n g e L i s t   s h e e t S t i d = " 3 "   m a s t e r = " " / > < r a n g e L i s t   s h e e t S t i d = " 1 "   m a s t e r = " " / > < r a n g e L i s t   s h e e t S t i d = " 4 "   m a s t e r = " " / > < / a l l o w E d i t U s e r > 
</file>

<file path=customXml/item3.xml>��< ? x m l   v e r s i o n = " 1 . 0 "   s t a n d a l o n e = " y e s " ? > < s h e e t I n t e r l i n e   x m l n s = " h t t p s : / / w e b . w p s . c n / e t / 2 0 1 8 / m a i n "   x m l n s : s = " h t t p : / / s c h e m a s . o p e n x m l f o r m a t s . o r g / s p r e a d s h e e t m l / 2 0 0 6 / m a i n " > < i n t e r l i n e I t e m   s h e e t S t i d = " 3 "   i n t e r l i n e O n O f f = " 0 "   i n t e r l i n e C o l o r = " 0 " / > < i n t e r l i n e I t e m   s h e e t S t i d = " 1 "   i n t e r l i n e O n O f f = " 0 "   i n t e r l i n e C o l o r = " 0 " / > < i n t e r l i n e I t e m   s h e e t S t i d = " 4 "   i n t e r l i n e O n O f f = " 0 "   i n t e r l i n e C o l o r = " 0 " / > < i n t e r l i n e I t e m   s h e e t S t i d = " 5 "   i n t e r l i n e O n O f f = " 0 "   i n t e r l i n e C o l o r = " 0 " / > < / s h e e t I n t e r l i n e > 
</file>

<file path=customXml/item4.xml>��< ? x m l   v e r s i o n = " 1 . 0 "   s t a n d a l o n e = " y e s " ? > < m e r g e F i l e   x m l n s = " h t t p s : / / w e b . w p s . c n / e t / 2 0 1 8 / m a i n "   x m l n s : s = " h t t p : / / s c h e m a s . o p e n x m l f o r m a t s . o r g / s p r e a d s h e e t m l / 2 0 0 6 / m a i n " > < l i s t F i l e / > < / m e r g e F i l e > 
</file>

<file path=customXml/item5.xml>��< ? x m l   v e r s i o n = " 1 . 0 "   s t a n d a l o n e = " y e s " ? > < p i x e l a t o r s   x m l n s = " h t t p s : / / w e b . w p s . c n / e t / 2 0 1 8 / m a i n "   x m l n s : s = " h t t p : / / s c h e m a s . o p e n x m l f o r m a t s . o r g / s p r e a d s h e e t m l / 2 0 0 6 / m a i n " > < p i x e l a t o r L i s t   s h e e t S t i d = " 3 " / > < p i x e l a t o r L i s t   s h e e t S t i d = " 1 " / > < p i x e l a t o r L i s t   s h e e t S t i d = " 4 " / > < p i x e l a t o r L i s t   s h e e t S t i d = " 5 " / > < / p i x e l a t o r s > 
</file>

<file path=customXml/item6.xml>��< ? x m l   v e r s i o n = " 1 . 0 "   s t a n d a l o n e = " y e s " ? > < c o m m e n t s   x m l n s = " h t t p s : / / w e b . w p s . c n / e t / 2 0 1 8 / m a i n "   x m l n s : s = " h t t p : / / s c h e m a s . o p e n x m l f o r m a t s . o r g / s p r e a d s h e e t m l / 2 0 0 6 / m a i n " > < c o m m e n t L i s t   s h e e t S t i d = " 4 " > < c o m m e n t   s : r e f = " B 6 "   r g b C l r = " F F 0 0 0 0 " > < i t e m   i d = " { 4 4 2 2 1 1 7 b - 7 4 2 5 - 4 3 1 1 - 8 8 f b - 8 0 2 0 b 1 6 8 b a 7 2 } "   i s N o r m a l = " 1 " > < s : t e x t > < s : r > < s : t   x m l : s p a c e = " p r e s e r v e " >  N�[lQ�S�v;`D��Nĉ!j�Nh�ُ�[lQ�S�c�c�vD��nĉ!j�_N1\/fُ�[lQ�S�v�[�R0< / s : t > < / s : r > < / s : t e x t > < / i t e m > < / c o m m e n t > < c o m m e n t   s : r e f = " C 6 "   r g b C l r = " F F 0 0 0 0 " > < i t e m   i d = " { 6 f 2 2 3 c 0 9 - 0 0 e 4 - 4 4 4 7 - 9 4 2 3 - 7 b 5 5 9 5 8 0 6 4 9 6 } "   i s N o r m a l = " 1 " > < s : t e x t > < s : r > < s : t   x m l : s p a c e = " p r e s e r v e " >  
 A ��^:W;`D��N'Y�ĉ!j� 
 *bbk2 0 2 0 t^1 2 g(WA ��4 0 0 0 Y�[
N^lQ�S-N� 
 ;`D��N'Y�N5 0 0 �N�v'Y�i3 0 0 Y�[� 
 ;`D��N'Y�N1 0 0 �N�v'Y�i1 0 0 0 Y�[� 
 ;`D��N'Y�N5 0 �N�v'Y�i1 7 0 0 Y�[0< / s : t > < / s : r > < / s : t e x t > < / i t e m > < / c o m m e n t > < c o m m e n t   s : r e f = " C 7 "   r g b C l r = " F F 0 0 0 0 " > < i t e m   i d = " { 3 1 9 3 9 3 5 1 - d b 6 a - 4 8 f 4 - b e 4 a - d 0 f b 3 4 e 2 1 4 3 e } "   i s N o r m a l = " 1 " > < s : t e x t > < s : r > < s : t   x m l : s p a c e = " p r e s e r v e " > �X��s  =   �,gt^;`D��N  -   
Nt^;`D��N	�/   
Nt^;`D��N 
  
 ;`D��N�X��s'Y�N1 0 % ��flQ�S(Wib _KN-N�b�'`��}Y 
 \�N0 �lQ�S�_�S��Y�N6e)b�p� �KN-N< / s : t > < / s : r > < / s : t e x t > < / i t e m > < / c o m m e n t > < c o m m e n t   s : r e f = " B 8 "   r g b C l r = " F F 0 0 0 0 " > < i t e m   i d = " { 0 f 8 2 0 e 4 6 - f e 7 0 - 4 c f 8 - 9 c 7 a - 9 f 3 7 7 c 1 4 b e 4 9 } "   i s N o r m a l = " 1 " > < s : t e x t > < s : r > < s : t   x m l : s p a c e = " p r e s e r v e " >  
 D��N�:P�s'Y�N6 0 % �vlQ�S�:P�RΘi���'Y��mpl�c0< / s : t > < / s : r > < / s : t e x t > < / i t e m > < / c o m m e n t > < c o m m e n t   s : r e f = " C 9 "   r g b C l r = " F F 0 0 0 0 " > < i t e m   i d = " { 6 0 d e a 1 3 3 - d 4 4 2 - 4 6 3 a - 8 1 3 7 - 7 8 4 e d 0 1 8 d b a e } "   i s N o r m a l = " 1 " > < s : t e x t > < s : r > < s : t   x m l : s p a c e = " p r e s e r v e " > D��N�:P�s  =   ;`�:P  /   ;`D��N 
  
 D��N�:P�s= �:PT��/ D��N;`��< / s : t > < / s : r > < / s : t e x t > < / i t e m > < / c o m m e n t > < c o m m e n t   s : r e f = " B 1 0 "   r g b C l r = " F F 0 0 0 0 " > < i t e m   i d = " { 5 7 1 9 6 9 f 7 - 1 7 4 b - 4 7 4 2 - 8 b 5 7 - d 9 d d 9 2 e 6 d 0 a 3 } "   i s N o r m a l = " 1 " > < s : t e x t > < s : r > < s : t   x m l : s p a c e = " p r e s e r v e " > �Q'�^D�ё�Q	go`�:P\�N0 �vlQ�S��mpl0< / s : t > < / s : r > < / s : t e x t > < / i t e m > < / c o m m e n t > < c o m m e n t   s : r e f = " C 1 2 "   r g b C l r = " F F 0 0 0 0 " > < i t e m   i d = " { 4 2 3 e 5 9 1 7 - 9 7 8 b - 4 d 8 3 - a 9 8 1 - 4 4 8 0 e 7 b a f 7 a a } "   i s N o r m a l = " 1 " > < s : t e x t > < s : r > < s : t   x m l : s p a c e = " p r e s e r v e " > d"} vQ�NAm�RD��N 6qT~b0R�~Ry�-N�v t"��N�T < / s : t > < / s : r > < / s : t e x t > < / i t e m > < / c o m m e n t > < c o m m e n t   s : r e f = " C 1 3 "   r g b C l r = " F F 0 0 0 0 " > < i t e m   i d = " { 1 6 9 a e 2 2 c - d 4 a 7 - 4 4 a f - a b 7 6 - 9 c d 6 6 8 4 d b 8 8 a } "   i s N o r m a l = " 1 " > < s : t e x t > < s : r > < s : t   x m l : s p a c e = " p r e s e r v e " > d"} �~�g'`X[>k ��S��(WvQ�NAm�RD��N�_N�S��(WvQ�N�y�v< / s : t > < / s : r > < / s : t e x t > < / i t e m > < / c o m m e n t > < c o m m e n t   s : r e f = " C 1 4 "   r g b C l r = " F F 0 0 0 0 " > < i t e m   i d = " { 0 b 6 7 c 4 8 2 - d 0 7 6 - 4 f a f - 8 e 2 e - a 7 c 9 e c 3 e 0 e c f } "   i s N o r m a l = " 1 " > < s : t e x t > < s : r > < s : t   x m l : s p a c e = " p r e s e r v e " > �Q'�^D�ё  =     '�^D�ё+ �Nf'`ё��D��N+ vQ�NAm�RD��N̑�vt"��N�T+ �~�g'`X[>k< / s : t > < / s : r > < / s : t e x t > < / i t e m > < / c o m m e n t > < c o m m e n t   s : r e f = " C 1 9 "   r g b C l r = " F F 0 0 0 0 " > < i t e m   i d = " { 3 4 b e 6 3 d d - c 3 d a - 4 9 8 1 - 8 3 2 2 - 7 a a 8 b 6 c e 5 4 c 8 } "   i s N o r m a l = " 1 " > < s : t e x t > < s : r > < s : t   x m l : s p a c e = " p r e s e r v e " > �~T�g�^�N>k�y�v�lʑ�wwQSOf�~y��$R�e/f	go`�:P؏/f�eo`�:P< / s : t > < / s : r > < / s : t e x t > < / i t e m > < / c o m m e n t > < c o m m e n t   s : r e f = " C 2 0 "   r g b C l r = " F F 0 0 0 0 " > < i t e m   i d = " { 4 e 0 c 0 0 d 8 - 1 5 b e - 4 3 a a - 9 5 0 f - 7 2 8 4 8 5 c 7 0 e 2 e } "   i s N o r m a l = " 1 " > < s : t e x t > < s : r > < s : t   x m l : s p a c e = " p r e s e r v e " >  
 	go`�:P= �wgP>k+  Nt^�Q0Rg�v^�Am�R�:P+ �gP>k+ �^�N:P8R+ �g�^�N>k< / s : t > < / s : r > < / s : t e x t > < / i t e m > < / c o m m e n t > < c o m m e n t   s : r e f = " C 2 1 "   r g b C l r = " F F 0 0 0 0 " > < i t e m   i d = " { e 3 9 d d b 7 6 - 7 d d c - 4 8 9 e - b 0 a d - 8 5 c 0 9 b 7 4 c 9 8 2 } "   i s N o r m a l = " 1 " > < s : t e x t > < s : r > < s : t   x m l : s p a c e = " p r e s e r v e " >  
 �]��  =   �Q'�^D�ё  -   	go`�:P 
  
 'Y�N0 ��eP:PΘi�0  _8^�`�Q��Q'�^D�ё�T�wgP>kb�gP>k�vё�����_'Y��_�S��ON�[E��l	g���TgΘi��_'Y0 
  
 \�N0 �	gP:PΘi�0 
 < / s : t > < / s : r > < / s : t e x t > < / i t e m > < / c o m m e n t > < c o m m e n t   s : r e f = " B 2 2 "   r g b C l r = " F F 0 0 0 0 " > < i t e m   i d = " { c e 9 b f 2 7 8 - b b 4 8 - 4 9 a 1 - a 3 6 c - 5 0 0 7 9 0 a f 5 d 7 6 } "   i s N o r m a l = " 1 " > < s : t e x t > < s : r > < s : t   x m l : s p a c e = " p r e s e r v e " > ���{lQ_� 
 ��^�N&�>k+ �^�Nhync+ ��6e>ky�+ TT�:P	�- ��^6e&�>k+ �^6ehync+ ���N>ky�+ TTD��N+ �^6e>ky���D�	� 
  
 �]��'Y�N0 �lQ�S�v�z�N�R��:_�wQ	g $N4YT �v���R 
 �]��0 ���vQ�NlQ�S�eP`S(uD�ё�lQ�S�z�N�R�v�[��1_< / s : t > < / s : r > < / s : t e x t > < / i t e m > < / c o m m e n t > < c o m m e n t   s : r e f = " C 2 6 "   r g b C l r = " F F 0 0 0 0 " > < i t e m   i d = " { 5 a 6 a 7 1 4 6 - f 0 b 4 - 4 c e 5 - 9 c c 9 - f 9 b 0 8 a d 7 f 8 1 7 } "   i s N o r m a l = " 1 " > < s : t e x t > < s : r > < s : t   x m l : s p a c e = " p r e s e r v e " >  
 �^�N��6eT��  =   �^�Nhync  +   �^�N&�>k  +   ��6e>ky�  + TT�:P< / s : t > < / s : r > < / s : t e x t > < / i t e m > < / c o m m e n t > < c o m m e n t   s : r e f = " C 3 2 "   r g b C l r = " F F 0 0 0 0 " > < i t e m   i d = " { 3 c 2 8 6 9 b c - a 6 5 0 - 4 4 6 0 - 9 c a 6 - 3 1 8 b 9 3 f 3 b 6 6 a } "   i s N o r m a l = " 1 " > < s : t e x t > < s : r > < s : t   x m l : s p a c e = " p r e s e r v e " >  
 �^6e���NT��  =   �^6ehync  +   �^6e&�>k  +   ���N>ky�+ �^6e>ky���D�+ TTD��N< / s : t > < / s : r > < / s : t e x t > < / i t e m > < / c o m m e n t > < c o m m e n t   s : r e f = " C 3 3 "   r g b C l r = " F F 0 0 0 0 " > < i t e m   i d = " { 6 a b b c f f 9 - 2 5 1 e - 4 d 7 5 - a 0 4 4 - 1 a a 9 0 b 2 f b b c d } "   i s N o r m a l = " 1 " > < s : t e x t > < s : r > < s : t   x m l : s p a c e = " p r e s e r v e " >  
 �]��  =   ��^�Nhync+ �^�N&�>k+ ��6e>ky�+ TT�:P	�-   ��^6ehync+ �^6e&�>k+ ���N>ky�+ �^6e>ky���D�+ TTD��N	� 
   �{�Q=   �^�N��6e  -   �^6e���N   
  
  
 'Y�N0 ��]��:NlQ�S�eP`S(u
N8n�O�^FU�TN8n�~ �FU�vD�ёё��0�vS_�N
NN8nON:NlQ�S�c�O�N'Yϑ�v�eo`7�>k0ё����'Y�lQ�S�v�z�N�R��:_0�Y�g/fL�N��4Y�RlQ�SwQ	g $N4YT �v���R 
  
 \�N0 �lQ�S�v�	gD�ё��vQ�NlQ�S�eP`S(u�ُ7h�vlQ�S�z�N�R�v�[��1_0< / s : t > < / s : r > < / s : t e x t > < / i t e m > < / c o m m e n t > < c o m m e n t   s : r e f = " B 3 4 "   r g b C l r = " F F 0 0 0 0 " > < i t e m   i d = " { 9 c f b 2 1 b 2 - 7 2 8 7 - 4 0 0 d - 8 a 8 c - 1 d 3 e 4 3 f e 8 a c d } "   i s N o r m a l = " 1 " > < s : t e x t > < s : r > < s : t   x m l : s p a c e = " p r e s e r v e " > ��^6e&�>k+ TTD��N	�`S;`D��N�v�k�s 
 �k�s\�N1 % � g}Y�vlQ�S�lQ�S�N�T�_Eu �� 
 �k�s\�N3 % �O�y�vlQ�S�lQ�S�N�TEu �� 
 �k�s'Y�N1 0 % �lQ�S�v�N�T�k���� �.U� 
 �k�s'Y�N2 0 % �lQ�S�v�N�T�_�� �.U0 
  
 �[��-N�b�NO�b��^6e&�>k+ TTD��N	�`SD��N;`���v�k�s'Y�N1 5 % �vlQ�S�mpl�c0(Wyr+R�`�QN��[�NL�N,{ NTv^NT�ewQ	g3 *Nb�N
N8h�_�z�N�R�vlQ�S�S�N>e�[0R2 0 % �'Y�N2 0 % �v N�_�mpl�c0< / s : t > < / s : r > < / s : t e x t > < / i t e m > < / c o m m e n t > < c o m m e n t   s : r e f = " B 3 9 "   r g b C l r = " F F 0 0 0 0 " > < i t e m   i d = " { 7 f 4 0 d 4 d 0 - 1 c a 0 - 4 b 4 7 - 9 b f e - e e c d 8 2 6 3 3 c 6 a } "   i s N o r m a l = " 1 " > < s : t e x t > < s : r > < s : t   x m l : s p a c e = " p r e s e r v e " > ��V�[D��N+ (W�^�]z+ �]zirD�	�/ ;`D��N 
  
 �k�s'Y�N4 0 % �͑D��N�WlQ�S0�~c�z�N�R�vb,g�k��ؚ�Θi��v�[��'Y0 
 �k�s\�N4 0 % �{�D��N�WlQ�S0�Occ�~�v�z�N�Rb,g�v�[��NO N�N0 
  
 b�N N,�	��b��V�[D��N+ (W�^�]z	�N;`D��N�k�s\�N2 0 %   �v{�D��N�WlQ�S0�[�NL�N,{ NTv^NT�ewQ	g3 *Nb�N
N8h�_�z�N�R�vlQ�S�S�N>e�[0R5 0 % �'Y�N5 0 % �v N�_�mpl�c0< / s : t > < / s : r > < / s : t e x t > < / i t e m > < / c o m m e n t > < c o m m e n t   s : r e f = " B 4 5 "   r g b C l r = " F F 0 0 0 0 " > < i t e m   i d = " { 7 4 6 d a f 6 5 - 2 4 4 1 - 4 4 9 d - a 2 2 b - 6 f 3 8 5 2 b 0 c 5 3 0 } "   i s N o r m a l = " 1 " > < s : t e x t > < s : r > < s : t   x m l : s p a c e = " p r e s e r v e " > ���{lQ_� 
 �bD�{|D��NT��= vQ�NCg�v�]wQ�bD�+ :PCg�bD�+ vQ�N:PCg�bD�+ vQ�N^�Am�Rё��D��N+ �S�O�Q.Uё��D��N+ c	g�0Rg�bD�+ �g��Cg�bD�+ �bD�'`?b0W�N+ �NlQAQ�N<P��ϑNvQ�S�R��eQS_g_c�v�vё��D��N 
  
 `S;`D��N�v�k<P\�N1 0 % �N�l�N;NN�^\�NO�y�vlQ�S��k<P'Y�N1 0 % �NYN�l�N;NN0 
  
  N�[^�8^N�l�N;NN�vlQ�S�(W*gegc�~�Oc�z�NO�R�v�i�s��'Y< / s : t > < / s : r > < / s : t e x t > < / i t e m > < / c o m m e n t > < c o m m e n t   s : r e f = " C 5 4 "   r g b C l r = " F F 0 0 0 0 " > < i t e m   i d = " { 8 b 2 5 0 b a 5 - 0 1 f c - 4 3 2 4 - 9 d 2 2 - f 7 8 3 e c 4 5 9 c 2 2 } "   i s N o r m a l = " 1 " > < s : t e x t > < s : r > < s : t   x m l : s p a c e = " p r e s e r v e " >  
 N;NN�esQ�bD�{|D��NT��  =   �NlQAQ�N<P��ϑNvQ�S�R��eQS_g_c�v�vё��D��N  +   �S�O�Q.Uё��D��N  +   vQ�NCg�v�]wQ�bD�+ vQ�N:PCg�bD�+ c	g�0Rg�bD�+ :PCg�bD�  + vQ�N^�Am�Rё��D��N+ �bD�'`?b0W�N  +   �g��Cg�bD�< / s : t > < / s : r > < / s : t e x t > < / i t e m > < / c o m m e n t > < c o m m e n t   s : r e f = " C 5 6 "   r g b C l r = " F F 0 0 0 0 " > < i t e m   i d = " { d 4 5 0 a 1 2 2 - 6 d 9 7 - 4 f 2 e - 9 a 8 4 - 2 7 c 8 3 1 f b f 5 4 f } "   i s N o r m a l = " 1 " > < s : t e x t > < s : r > < s : t   x m l : s p a c e = " p r e s e r v e " > �k�s  =   N;NN�esQ�v�bD�{|D��N  /   ;`D��N 
  
 'Y�N1 0 % �NYNN��mpl� 
  
 \�N1 0 % �O�y�vlQ�S N�[/fN�l�N;NN�vlQ�S�N;NN�esQ�v�bD�{|D��N`S;`D��N�v�k�O�^S_�_NOMb�[� g}Y:N0 0 
  
 �~���   N�[^�8^N�l�N;NN�vlQ�S�(W*gegc�~�Oc�z�NO�y�v�i�s��'Y0< / s : t > < / s : r > < / s : t e x t > < / i t e m > < / c o m m e n t > < c o m m e n t   s : r e f = " B 5 7 "   r g b C l r = " F F 0 0 0 0 " > < i t e m   i d = " { 8 0 9 0 2 b c c - 6 2 a 3 - 4 7 c 6 - 8 4 e 2 - f 1 7 3 4 5 0 b 0 3 4 5 } "   i s N o r m a l = " 1 " > < s : t e x t > < s : r > < s : t   x m l : s p a c e = " p r e s e r v e " > �[�N�^6e&�>k`S;`D��N�v�k�s'Y�N5 % v^NX['�`S;`D��N�v�k�s'Y�N1 5 % �vlQ�SX[(W*gegr��Θi�0 
 < / s : t > < / s : r > < / s : t e x t > < / i t e m > < / c o m m e n t > < c o m m e n t   s : r e f = " C 5 9 "   r g b C l r = " F F 0 0 0 0 " > < i t e m   i d = " { 0 3 0 5 a 9 7 5 - f f 1 1 - 4 0 b 0 - a 7 4 0 - 9 9 2 b 0 a 2 7 d 5 7 d } "   i s N o r m a l = " 1 " > < s : t e x t > < s : r > < s : t   x m l : s p a c e = " p r e s e r v e " >  ����~T �^�N��6e �Q �^6e���N �v�]���T�^6e&�>k`S;`D��N�k�s�f�meQ�vw< / s : t > < / s : r > < / s : t e x t > < / i t e m > < / c o m m e n t > < c o m m e n t   s : r e f = " B 6 4 "   r g b C l r = " F F 0 0 0 0 " > < i t e m   i d = " { 5 3 8 1 a 2 0 9 - 2 7 f 0 - 4 f e b - b 2 0 6 - c 5 8 e 3 e c b c 5 0 4 } "   i s N o r m a l = " 1 " > < s : t e x t > < s : r > < s : t   x m l : s p a c e = " p r e s e r v e " >  
 %�N6eeQ;N��w$N�p�ĉ!j�T�X��s0%�N6eeQ�vĉ!j��'Y��}Y��X��s g}Y��'Y�N1 0 % ���ؚ��}Y0 
 < / s : t > < / s : r > < / s : t e x t > < / i t e m > < / c o m m e n t > < c o m m e n t   s : r e f = " C 6 5 "   r g b C l r = " F F 0 0 0 0 " > < i t e m   i d = " { c 9 7 2 9 8 1 b - 6 4 6 c - 4 8 3 c - a d d b - c 8 3 5 c 6 1 d b c e 4 } "   i s N o r m a l = " 1 " > < s : t e x t > < s : r > < s : t   x m l : s p a c e = " p r e s e r v e " > �X��s  =   �,gg%�N6eeQ  -   
Ng%�N6eeQ	�/   
Ng%�N6eeQ 
  
 'Y�N1 0 % ��flQ�SY�Nb����_�MRof��}Y0 
 \�N1 0 % ��flQ�Sb�ba0 
 \�N0 ��flQ�S�S��ck(WY�Np�=�KN-N0 
  
 �~��� 
 1 0 N,�eg�%�N6eeQё��'Y�vlQ�S�[�R_N�v�[��:_� 
 2 0	��b%�N6eeQ�X��s'Y�N1 0 % �vlQ�S�%�N6eeQ�X��s\�N1 0 % �vlQ�S N,�O���mpl�c0< / s : t > < / s : r > < / s : t e x t > < / i t e m > < / c o m m e n t > < c o m m e n t   s : r e f = " B 6 6 "   r g b C l r = " F F 0 0 0 0 " > < i t e m   i d = " { 9 3 1 4 0 b 5 e - 1 6 1 c - 4 a 3 1 - a b 6 b - 7 7 4 8 4 9 4 e c 4 1 e } "   i s N o r m a l = " 1 " > < s : t e x t > < s : r > < s : t   x m l : s p a c e = " p r e s e r v e " >  
 �k)R�s;N��w$N�p�pe<P�T�lE^0�k)R�s\�N4 0 % b�l�RE^�^'Y�N2 0 % �vlQ�S�mpl�c0 
  N,��k)R�s'Y�N4 0 % 1\asT@wlQ�S�v�N�T�z�N�R��:_��k)R�sؚ�vlQ�S�Θi��v�[��\0 
 �k)R�s\�N4 0 % �vlQ�S��N�T�v�z�N�R��1_ 
  
 �k)R�s�v�l�RE^�^\�N1 0 % �:NO�y�vlQ�S��l�RE^�^'Y�N2 0 % �lQ�S�~%�b"��R �GP�vΘi�'Y0 
  
 (W�bD��[��-N� N,��b�k)R�s\�N4 0 % �vlQ�Sb��k)R�s�lE^'Y�N2 0 % �vlQ�S�mpl�c0< / s : t > < / s : r > < / s : t e x t > < / i t e m > < / c o m m e n t > < c o m m e n t   s : r e f = " C 6 7 "   r g b C l r = " F F 0 0 0 0 " > < i t e m   i d = " { e 7 9 7 a 8 8 0 - 0 d c b - 4 2 e 7 - a 0 d c - 2 b 8 c 4 0 2 7 4 a 3 9 } "   i s N o r m a l = " 1 " > < s : t e x t > < s : r > < s : t   x m l : s p a c e = " p r e s e r v e " > �k)R�s  =   �%�N6eeQ  -   %�Nb,g	�  /   %�N6eeQ  =   �k)R  /   %�N6eeQ 
  
 1 0'Y�N4 0 % �lQ�S��	g�g�y8h�_�z�N�R� 
  
 2 0\�N4 0 % �lQ�S N,�b�4N�v�z�N�S�R����'Y�Θi�_N��'Y� 
  
  
 �~��� 
 1 0NO�k)R�s�vlQ�S���`���_b�R ����kؚ�k)R�s�vlQ�S�N�Q�f'Y�v�N�N�ُ1\�X�R�NlQ�S�vΘi�0 
 2 0�b�k)R�s\�N4 0 % �vlQ�S�mpl�c0< / s : t > < / s : r > < / s : t e x t > < / i t e m > < / c o m m e n t > < c o m m e n t   s : r e f = " C 6 8 "   r g b C l r = " F F 0 0 0 0 " > < i t e m   i d = " { 3 d 7 8 b a 8 6 - 8 9 0 5 - 4 4 5 5 - a 1 5 1 - f 1 6 9 e f d 3 2 f 1 7 } "   i s N o r m a l = " 1 " > < s : t e x t > < s : r > < s : t   x m l : s p a c e = " p r e s e r v e " > �k)R�s  =   �%�N6eeQ  -   %�Nb,g	�  /   %�N6eeQ  =   �k)R  /   %�N6eeQ 
  
 1 0'Y�N4 0 % �lQ�S��	g�g�y8h�_�z�N�R� 
  
 2 0\�N4 0 % �lQ�S N,�b�4N�v�z�N�S�R����'Y�Θi�_N��'Y� 
  
  
 �~��� 
 1 0NO�k)R�s�vlQ�S���`���_b�R ����kؚ�k)R�s�vlQ�S�N�Q�f'Y�v�N�N�ُ1\�X�R�NlQ�S�vΘi�0 
 2 0�b�k)R�s\�N4 0 % �vlQ�S�mpl�c0< / s : t > < / s : r > < / s : t e x t > < / i t e m > < / c o m m e n t > < c o m m e n t   s : r e f = " B 6 9 "   r g b C l r = " F F 0 0 0 0 " > < i t e m   i d = " { 1 3 0 a 3 8 5 8 - 0 6 a 2 - 4 f b 8 - b 7 c a - 3 8 4 5 4 c 3 2 b 0 4 8 } "   i s N o r m a l = " 1 " > < s : t e x t > < s : r > < s : t   x m l : s p a c e = " p r e s e r v e " >  
 O�ylQ�S�v9�(u�sN�k)R�s�v�k�s N,�\�N4 0 % 0 
  
 (W�bD��[��-N� N,��bg��9�(u�sN�k)R�s�v�k�s'Y�N6 0 % �vlQ�S�mpl�c0 
 < / s : t > < / s : r > < / s : t e x t > < / i t e m > < / c o m m e n t > < c o m m e n t   s : r e f = " C 7 1 "   r g b C l r = " F F 0 0 0 0 " > < i t e m   i d = " { e c a f a 7 c 4 - c 0 5 e - 4 2 1 d - a f b 5 - b c a 0 d 5 e 2 b 4 b f } "   i s N o r m a l = " 1 " > < s : t e x t > < s : r > < s : t   x m l : s p a c e = " p r e s e r v e " >  
 2 0 1 8 t^��eO���QR�x�S9�(u�N�{t9�(ȗUS���y�v0 
 < / s : t > < / s : r > < / s : t e x t > < / i t e m > < / c o m m e n t > < c o m m e n t   s : r e f = " C 7 2 "   r g b C l r = " F F 0 0 0 0 " > < i t e m   i d = " { c 8 b 5 1 a 9 e - 7 0 2 9 - 4 6 7 6 - 8 8 d 8 - 1 8 8 f 1 5 e 8 0 f c 8 } "   i s N o r m a l = " 1 " > < s : t e x t > < s : r > < s : t   x m l : s p a c e = " p r e s e r v e " > �Q�N�O�[�Q�� 
  
 �Y�g "��R9�(u /fckpe�1\�b "��R9�(u ���{(W�Q0 
 �Y�g "��R9�(u /f�pe�1\N�b "��R9�(u ���{(W�Q0< / s : t > < / s : r > < / s : t e x t > < / i t e m > < / c o m m e n t > < c o m m e n t   s : r e f = " C 7 3 "   r g b C l r = " F F 0 0 0 0 " > < i t e m   i d = " { 7 0 4 3 7 1 a 3 - 7 6 7 8 - 4 b 4 8 - 8 b 8 5 - c 7 0 9 4 8 f 9 3 2 2 0 } "   i s N o r m a l = " 1 " > < s : t e x t > < s : r > < s : t   x m l : s p a c e = " p r e s e r v e " >  
 �V9�T��  =    �.U9�(u  +   �{t9�(u  +   x�S9�(u  +   "��R9�(u 
  
 2 0 1 8 t^��eO���QR�x�S9�(u�N�{t9�(ȗUS���y�v�@b�N�N 	N9� �S:N �V9� 0 
  
 ُ̑�la NN�S_b�N���{ �V9� �e��Q�N�O�[�Q�� 
  
 �Y�g "��R9�(u /fckpe�1\�b "��R9�(u ���{(W�Q0 
  
 �Y�g "��R9�(u /f�pe�1\N�b "��R9�(u ���{(W�Q0< / s : t > < / s : r > < / s : t e x t > < / i t e m > < / c o m m e n t > < c o m m e n t   s : r e f = " C 7 5 "   r g b C l r = " F F 0 0 0 0 " > < i t e m   i d = " { f f a 3 0 1 7 f - 6 5 c d - 4 d 6 8 - a d c 3 - 3 2 7 7 d 2 1 c 3 3 3 e } "   i s N o r m a l = " 1 " > < s : t e x t > < s : r > < s : t   x m l : s p a c e = " p r e s e r v e " > g��9�(u�s  =   � �.U9�(u  +   �{t9�(u  +   x�S9�(u  +   "��R9�(u	�  /   %�N6eeQ  =   �V9�T��/   %�N6eeQ  *   1 0 0 %  
 < / s : t > < / s : r > < / s : t e x t > < / i t e m > < / c o m m e n t > < c o m m e n t   s : r e f = " C 7 6 "   r g b C l r = " F F 0 0 0 0 " > < i t e m   i d = " { 1 4 8 9 a 7 f 5 - 1 3 7 9 - 4 d e 0 - a c f 2 - 0 1 1 6 a 6 6 d 1 f 3 0 } "   i s N o r m a l = " 1 " > < s : t e x t > < s : r > < s : t   x m l : s p a c e = " p r e s e r v e " > �k)R�s  =   �%�N6eeQ  -   %�Nb,g	�  /   %�N6eeQ  =   �k)R  /   %�N6eeQ 
  
 < / s : t > < / s : r > < / s : t e x t > < / i t e m > < / c o m m e n t > < c o m m e n t   s : r e f = " C 7 7 "   r g b C l r = " F F 0 0 0 0 " > < i t e m   i d = " { c f 8 8 e 8 0 0 - 1 b 6 9 - 4 5 8 c - 8 a 2 7 - f d 3 3 0 f c b d 4 7 7 } "   i s N o r m a l = " 1 " > < s : t e x t > < s : r > < s : t   x m l : s p a c e = " p r e s e r v e " >  
 �k�s  = g��9�(u�s  /   �k)R�s 
  
 \�N4 0 % �b,g�c6R���R}Y�^\�NO�y�vON� 
 'Y�N4 0 % �b,g�c6R���R�] 
 < / s : t > < / s : r > < / s : t e x t > < / i t e m > < / c o m m e n t > < c o m m e n t   s : r e f = " B 7 8 "   r g b C l r = " F F 0 0 0 0 " > < i t e m   i d = " { 2 6 6 f c c 4 a - 5 c 4 5 - 4 4 3 7 - 9 b b f - 3 7 f f f 0 6 4 b c 1 7 } "   i s N o r m a l = " 1 " > < s : t e x t > < s : r > < s : t   x m l : s p a c e = " p r e s e r v e " >  
  �.U9�(u�s;N��w$N�p�pe<P�T�S�R���R0 
  �.U9�(u�s\�N1 5 % �vlQ�S�vQ�N�T�k���[f �.U� �.UΘi��v�[��\0 
  �.U9�(u�s'Y�N3 0 % �vlQ�S�vQ�N�T �.U���^'Y� �.UΘi�_N'Y0 
  
 (W�bD��[��-N� N,��b �.U9�(u�s'Y�N3 0 % �vlQ�S�mpl�c0< / s : t > < / s : r > < / s : t e x t > < / i t e m > < / c o m m e n t > < c o m m e n t   s : r e f = " B 8 1 "   r g b C l r = " F F 0 0 0 0 " > < i t e m   i d = " { 7 d 9 8 e 3 1 d - c 3 7 0 - 4 f 4 8 - 9 3 f e - e c b c 8 9 2 f 9 5 2 6 } "   i s N o r m a l = " 1 " > < s : t e x t > < s : r > < s : t   x m l : s p a c e = " p r e s e r v e " >  
 ;N%�)R�m;N��w$N�p�;N%�)R�m�s�T;N%�)R�mN%�N)R�m�v�k�s0 
 ;N%�)R�m�s\�N1 5 % �vlQ�S;NN�v)R���R�]��mpl�c0 
 ;N%�)R�mN%�N)R�m�v�k�s\�N8 0 % �vlQ�S)R�m(�ϑ���]��mpl�c0 
  
 (W�bD��[��-N�;N%�)R�mN%�N)R�m�v�k�s\�N8 0 % b;N%�)R�m�s\�N1 5 % �vlQ�S� N,��mpl�c�ُ7h�vlQ�SNwQYc�~�v�z�N�R0< / s : t > < / s : r > < / s : t e x t > < / i t e m > < / c o m m e n t > < c o m m e n t   s : r e f = " C 8 5 "   r g b C l r = " F F 0 0 0 0 " > < i t e m   i d = " { a 2 8 5 c 8 e c - c a 6 d - 4 c f 6 - b 3 6 3 - d 4 1 7 4 3 3 8 3 c e 9 } "   i s N o r m a l = " 1 " > < s : t e x t > < s : r > < s : t   x m l : s p a c e = " p r e s e r v e " >  
 ;N%�)R�m  =   %�N6eeQ  -   %�Nb,g  -   zё�SD��R  -   � �.U9�(u  +   �{t9�(u  +   "��R9�(u  +   x�S9�(u	�< / s : t > < / s : r > < / s : t e x t > < / i t e m > < / c o m m e n t > < c o m m e n t   s : r e f = " C 8 6 "   r g b C l r = " F F 0 0 0 0 " > < i t e m   i d = " { d d 0 d 3 6 4 7 - a d 8 e - 4 5 2 0 - a 9 8 0 - 3 3 5 2 7 d 3 0 e d b 3 } "   i s N o r m a l = " 1 " > < s : t e x t > < s : r > < s : t   x m l : s p a c e = " p r e s e r v e " >  
 ;N%�)R�m�s  =   ;N%�)R�m  /   %�N6eeQ  *   1 0 0 %  
  
 'Y�N1 5 % �;NN�v)R���R:_ 
 \�N1 5 % �;NN�v)R���R1_< / s : t > < / s : r > < / s : t e x t > < / i t e m > < / c o m m e n t > < c o m m e n t   s : r e f = " C 8 8 "   r g b C l r = " F F 0 0 0 0 " > < i t e m   i d = " { c f 4 8 9 6 9 e - 6 9 d 4 - 4 9 e a - 9 5 8 e - d 1 d 1 d 9 8 5 9 b c d } "   i s N o r m a l = " 1 " > < s : t e x t > < s : r > < s : t   x m l : s p a c e = " p r e s e r v e " > �k�s  =   ;N%�)R�m  /   %�N)R�m 
  
 'Y�N8 0 % ��f %�N)R�m -N�v�~'Y�R)R�m/f1u;NNR ��v�ُ7h�v)R�m�~�gMb/feP�^�v�ُ7h�v)R�mMb/f�Sc�~�v0 
  
 \�N8 0 % �ُ7h�vlQ�SNwQYc�~�v�z�N�R��mpl0 
  
 ُ*N�k�s��ؚ��}Y0< / s : t > < / s : r > < / s : t e x t > < / i t e m > < / c o m m e n t > < c o m m e n t   s : r e f = " B 8 9 "   r g b C l r = " F F 0 0 0 0 " > < i t e m   i d = " { d 8 d 8 e b b 7 - f 0 3 b - 4 e 5 9 - b 5 e 7 - f a 4 2 c 9 5 8 3 b b b } "   i s N o r m a l = " 1 " > < s : t e x t > < s : r > < s : t   x m l : s p a c e = " p r e s e r v e " > Ǐ�S5 t^�vs^GW�Q)R�m�sё�k�s\�N1 0 0 % �vlQ�S��mpl�c0< / s : t > < / s : r > < / s : t e x t > < / i t e m > < / c o m m e n t > < c o m m e n t   s : r e f = " C 9 1 "   r g b C l r = " F F 0 0 0 0 " > < i t e m   i d = " { 2 e 4 e 8 0 b c - 7 4 1 b - 4 0 8 1 - a c 1 7 - e c 9 b b f a 2 6 2 4 1 } "   i s N o r m a l = " 1 " > < s : t e x t > < s : r > < s : t   x m l : s p a c e = " p r e s e r v e " >  
 �k�s  =   �~%�;m�R�Nu�v�sёAmϑ�Q��  /   �Q)R�m  *   1 0 0 %  
  
 �k�s\�N1 0 0 % �vlQ�S��mpl0 
  
 O�ylQ�S�v �Q)R�m�sё�k�s Oc�~�v'Y�N1 0 0 % 0< / s : t > < / s : r > < / s : t e x t > < / i t e m > < / c o m m e n t > < c o m m e n t   s : r e f = " B 9 2 "   r g b C l r = " F F 0 0 0 0 " > < i t e m   i d = " { 3 b 3 b 2 0 f 3 - 2 a 3 2 - 4 9 c 7 - 9 2 0 a - 8 0 4 e 3 9 2 0 e 6 b f } "   i s N o r m a l = " 1 " > < s : t e x t > < s : r > < s : t   x m l : s p a c e = " p r e s e r v e " >  
 (u R_�k�Q)R�m �T R_�k��NCg�v �S�N���{�QlQ�S�v�QD��N6e�v�s�_N�SR O E  
  gO�ylQ�S�vR O E  N,�Oc�~'Y�N2 0 % �O�ylQ�S�vR O E _NOc�~'Y�N1 5 % 0 
 R O E \�N1 5 % �vlQ�S ����mpl�c0�SYR_�k�Q)R�m�X��sc�~\�N1 0 % �vlQ�S_N���mpl�c0< / s : t > < / s : r > < / s : t e x t > < / i t e m > < / c o m m e n t > < c o m m e n t   s : r e f = " C 9 4 "   r g b C l r = " F F 0 0 0 0 " > < i t e m   i d = " { c 4 1 3 1 2 4 f - 0 6 4 1 - 4 e 2 8 - 8 e 2 0 - 3 4 6 7 b 6 2 4 3 6 6 b } "   i s N o r m a l = " 1 " > < s : t e x t > < s : r > < s : t   x m l : s p a c e = " p r e s e r v e " > R O E \�N1 5 % �vlQ�S ����mpl�c< / s : t > < / s : r > < / s : t e x t > < / i t e m > < / c o m m e n t > < c o m m e n t   s : r e f = " C 9 5 "   r g b C l r = " F F 0 0 0 0 " > < i t e m   i d = " { f 9 b 7 4 6 d 3 - 7 6 f 6 - 4 f 1 2 - 9 2 e 3 - 3 f 7 f e e e 4 7 e f 1 } "   i s N o r m a l = " 1 " > < s : t e x t > < s : r > < s : t   x m l : s p a c e = " p r e s e r v e " > R_�k�Q)R�m�X��sc�~\�N1 0 % �vlQ�S�mpl< / s : t > < / s : r > < / s : t e x t > < / i t e m > < / c o m m e n t > < c o m m e n t   s : r e f = " B 9 6 "   r g b C l r = " F F 0 0 0 0 " > < i t e m   i d = " { 8 7 f c 0 d 5 1 - d 6 d 7 - 4 3 8 0 - a 9 9 f - f 5 9 6 5 0 d 7 e a 6 8 } "   i s N o r m a l = " 1 " > < s : t e x t > < s : r > < s : t   x m l : s p a c e = " p r e s e r v e " >  
 -��^�V�[D��N0�eb_D��N�TvQ�N�gD��N/e�N�v�sёN�~%�;m�R�Nu�v�sёAmϑ�Q���v�k�s'Y�N1 0 0 % bc�~\�N3 % �vlQ�S ����mpl�c0ُ$N�y{|�W�vlQ�SMR�Θi���'Y�T��V�b��NO0< / s : t > < / s : r > < / s : t e x t > < / i t e m > < / c o m m e n t > < c o m m e n t   s : r e f = " C 9 8 "   r g b C l r = " F F 0 0 0 0 " > < i t e m   i d = " { f 0 9 f a 9 e 3 - 6 8 d 2 - 4 0 a 6 - a c 5 4 - 6 e b 0 0 1 e 7 5 7 9 a } "   i s N o r m a l = " 1 " > < s : t e x t > < s : r > < s : t   x m l : s p a c e = " p r e s e r v e " >  
 �k�s  =   -��^�V�[D��N0�eb_D��N�TvQ�N�gD��N/e�N�v�sё  /   �~%�;m�R�Nu�v�sёAmϑ�Q��  *   1 0 0 %  
 3 % - 6 0 % �lQ�S�X�\o�R��'Yv^NΘi��v�[��\� 
 'Y�N1 0 0 % bc�~\�N3 % �MR�Θi���'Y�T��V�b��NO< / s : t > < / s : r > < / s : t e x t > < / i t e m > < / c o m m e n t > < c o m m e n t   s : r e f = " B 9 9 "   r g b C l r = " F F 0 0 0 0 " > < i t e m   i d = " { e 9 d 6 7 e 4 0 - 2 e 9 7 - 4 c 8 3 - b 5 5 b - a e f 6 d d 1 9 9 f 0 3 } "   i s N o r m a l = " 1 " > < s : t e x t > < s : r > < s : t   x m l : s p a c e = " p r e s e r v e " > RM���)R0)R�mbP�N)Ro`/e�N�v�sёN�~%�;m�R�Nu�v�sёAmϑ�Q���v�k�s g}Y(W2 0 % - 7 0 % KN����k�s\�N2 0 % NY�SS��'Y�N7 0 % ���Nc�~0< / s : t > < / s : r > < / s : t e x t > < / i t e m > < / c o m m e n t > < / c o m m e n t L i s t > < / c o m m e n t s > 
</file>

<file path=customXml/itemProps1.xml><?xml version="1.0" encoding="utf-8"?>
<ds:datastoreItem xmlns:ds="http://schemas.openxmlformats.org/officeDocument/2006/customXml" ds:itemID="{9F91F69C-6E8C-4246-BC25-297BFDC75D90}">
  <ds:schemaRefs/>
</ds:datastoreItem>
</file>

<file path=customXml/itemProps2.xml><?xml version="1.0" encoding="utf-8"?>
<ds:datastoreItem xmlns:ds="http://schemas.openxmlformats.org/officeDocument/2006/customXml" ds:itemID="{5A5607D9-04D2-4DE1-AC0E-A7772F01BC71}">
  <ds:schemaRefs/>
</ds:datastoreItem>
</file>

<file path=customXml/itemProps3.xml><?xml version="1.0" encoding="utf-8"?>
<ds:datastoreItem xmlns:ds="http://schemas.openxmlformats.org/officeDocument/2006/customXml" ds:itemID="{3F8FC9E7-9E3E-4D00-BC07-C2C84DFACBCF}">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224D003E-15C9-4FFE-AB16-9E66474EAE4E}">
  <ds:schemaRefs/>
</ds:datastoreItem>
</file>

<file path=customXml/itemProps6.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报表下载操作指南</vt:lpstr>
      <vt:lpstr>报表汇总</vt:lpstr>
      <vt:lpstr>取数表</vt:lpstr>
      <vt:lpstr>18步数据分析表</vt:lpstr>
      <vt:lpstr>自动评价表</vt:lpstr>
      <vt:lpstr>公司估值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喬有堃</dc:creator>
  <cp:lastModifiedBy>Administrator</cp:lastModifiedBy>
  <dcterms:created xsi:type="dcterms:W3CDTF">2006-09-17T00:00:00Z</dcterms:created>
  <cp:lastPrinted>2021-10-26T03:04:00Z</cp:lastPrinted>
  <dcterms:modified xsi:type="dcterms:W3CDTF">2021-11-12T15:14:51Z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2052-11.1.0.11045</vt:lpwstr>
  </property>
  <property fmtid="{D5CDD505-2E9C-101B-9397-08002B2CF9AE}" pid="4" name="ICV">
    <vt:lpwstr>E4E6277A93E34F7FB1F30FF41F20BBD3</vt:lpwstr>
  </property>
</Properties>
</file>