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680" firstSheet="1" activeTab="5"/>
  </bookViews>
  <sheets>
    <sheet name="Sheet2" sheetId="2" state="hidden" r:id="rId1"/>
    <sheet name="第11周" sheetId="12" r:id="rId2"/>
    <sheet name="第12周" sheetId="4" r:id="rId3"/>
    <sheet name="第13周" sheetId="5" r:id="rId4"/>
    <sheet name="第14周" sheetId="6" r:id="rId5"/>
    <sheet name="第15周" sheetId="7" r:id="rId6"/>
    <sheet name="小白营" sheetId="16" state="hidden" r:id="rId7"/>
    <sheet name="Sheet13" sheetId="14" state="hidden" r:id="rId8"/>
    <sheet name="Sheet14" sheetId="15" state="hidden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<sst xmlns="http://schemas.openxmlformats.org/spreadsheetml/2006/main" count="797" uniqueCount="328">
  <si>
    <t>公司名称</t>
  </si>
  <si>
    <t>科目名称</t>
  </si>
  <si>
    <r>
      <rPr>
        <b/>
        <sz val="11"/>
        <color theme="1"/>
        <rFont val="宋体"/>
        <charset val="134"/>
        <scheme val="minor"/>
      </rPr>
      <t>2019</t>
    </r>
    <r>
      <rPr>
        <b/>
        <sz val="11"/>
        <color theme="1"/>
        <rFont val="宋体"/>
        <charset val="134"/>
      </rPr>
      <t>年</t>
    </r>
    <r>
      <rPr>
        <b/>
        <sz val="11"/>
        <color theme="1"/>
        <rFont val="等线"/>
        <charset val="134"/>
      </rPr>
      <t>中报</t>
    </r>
  </si>
  <si>
    <r>
      <rPr>
        <b/>
        <sz val="11"/>
        <color theme="1"/>
        <rFont val="宋体"/>
        <charset val="134"/>
        <scheme val="minor"/>
      </rPr>
      <t>2018</t>
    </r>
    <r>
      <rPr>
        <b/>
        <sz val="11"/>
        <color theme="1"/>
        <rFont val="宋体"/>
        <charset val="134"/>
      </rPr>
      <t>年中报</t>
    </r>
  </si>
  <si>
    <t>变动率</t>
  </si>
  <si>
    <t>洋河股份</t>
  </si>
  <si>
    <t>净利润</t>
  </si>
  <si>
    <t>所有者权益</t>
  </si>
  <si>
    <t>净资产收益率</t>
  </si>
  <si>
    <t>经营活动产生的现金流量净额</t>
  </si>
  <si>
    <t>净利润现金比率</t>
  </si>
  <si>
    <t>负债</t>
  </si>
  <si>
    <t xml:space="preserve">资产 </t>
  </si>
  <si>
    <t>资产负债率</t>
  </si>
  <si>
    <t>主营业务收入</t>
  </si>
  <si>
    <t>主营业务成本</t>
  </si>
  <si>
    <t>毛利率</t>
  </si>
  <si>
    <t>营业收入</t>
  </si>
  <si>
    <t>营业利润</t>
  </si>
  <si>
    <t>营业利润率</t>
  </si>
  <si>
    <t>2017年中报</t>
  </si>
  <si>
    <t>营业收入增长率</t>
  </si>
  <si>
    <t>现金分红金额</t>
  </si>
  <si>
    <t>分红率</t>
  </si>
  <si>
    <t>固定资产</t>
  </si>
  <si>
    <t>在建工程</t>
  </si>
  <si>
    <t>工程物资</t>
  </si>
  <si>
    <t>小计</t>
  </si>
  <si>
    <t>总资产</t>
  </si>
  <si>
    <t>固定资产及在建工程占总资产比率</t>
  </si>
  <si>
    <t>第11周课程实践作业指导-企业基本信息分析</t>
  </si>
  <si>
    <t>按要求找到位置</t>
  </si>
  <si>
    <t>公司业务概要</t>
  </si>
  <si>
    <t>在巨潮资讯网下载洋河股份2020年年报PDF，然后打开文件。在福昕阅读器的书签里目录栏找到对应的标题（有的上市公司年报没有明确的书签，那就根据年报内的目录去找具体在哪个位置），点击跳转到该页。</t>
  </si>
  <si>
    <t>经营情况讨论与分析</t>
  </si>
  <si>
    <t>重要事项</t>
  </si>
  <si>
    <t>股份变动及股东情况</t>
  </si>
  <si>
    <t>董监高管理人员和员工情况</t>
  </si>
  <si>
    <t>财务报告</t>
  </si>
  <si>
    <t>回答问题</t>
  </si>
  <si>
    <t>公司的基本信息是什么？</t>
  </si>
  <si>
    <t>打开2020年年报搜索“公司基本情况”，调转到公司基本情况部分，从中提炼出公司名称、企业地址、上市日期、上市地点。</t>
  </si>
  <si>
    <t>公司是做什么的？</t>
  </si>
  <si>
    <t>在“第三节 公司业务概要”中，可以看到主要业务信息。</t>
  </si>
  <si>
    <t>所处行业是什么行业？</t>
  </si>
  <si>
    <t>在“第三节 公司业务概要”中，可以看到公司所属行业。再从同花顺个股中看行业分析中的营业总收入，了解公司的行业竞争力。</t>
  </si>
  <si>
    <t>第12周课程实践作业指导-企业经营情况分析</t>
  </si>
  <si>
    <t>产品分析</t>
  </si>
  <si>
    <t>登录企业官网，回答企业都有哪些产品？如果是日常消费品，需要在京东、淘宝等公共平台了解产品价格定位。</t>
  </si>
  <si>
    <t>营业收入分析</t>
  </si>
  <si>
    <t>营业收入规模分析</t>
  </si>
  <si>
    <t>和同行业企业进行对比</t>
  </si>
  <si>
    <t>同花顺：http://stockpage.10jqka.com.cn/</t>
  </si>
  <si>
    <t>打开网站后在搜索框输入要分析的股票的代码或者简称，跳转到对应主页面后选择行业分析—行业地位-营业总收入，看行业排名。</t>
  </si>
  <si>
    <t xml:space="preserve">i问财：http://www.10jqka.com.cn/ </t>
  </si>
  <si>
    <t>输入“XX公司2020年营业总收入在XX行业的排名”，看行业排名，同时与同花顺的排名对比，看排名稳定性。</t>
  </si>
  <si>
    <t>营业收入增长率分析</t>
  </si>
  <si>
    <t>某年的收入增长率低于（复合增长率-10%）或者增长率为负数，我们就列为异常，通过年报列示的行业、产品、区域三个维度分析原因。</t>
  </si>
  <si>
    <t>毛利率分析</t>
  </si>
  <si>
    <t>毛利率排名</t>
  </si>
  <si>
    <t>打开网站后在搜索框输入要分析的股票的代码或者简称，跳转到对应主页面后选择行业分析—行业地位-销售毛利率，看行业排名。</t>
  </si>
  <si>
    <t>输入“XX公司2020年销售毛利率在XX行业的排名”，看行业排名，同时与同花顺的排名对比，看排名稳定性。</t>
  </si>
  <si>
    <t>毛利率变动</t>
  </si>
  <si>
    <t>从营业收入和营业成本的变动导致</t>
  </si>
  <si>
    <t>看营业收入和营业成本的细分</t>
  </si>
  <si>
    <t>经营优势劣势</t>
  </si>
  <si>
    <t>优势分析</t>
  </si>
  <si>
    <t>需要根据以上的内容和年报的信息（比如第三节“公司业务概要”中核心竞争力）进行归纳总结</t>
  </si>
  <si>
    <t>劣势分析</t>
  </si>
  <si>
    <t>第13周课程实践作业指导</t>
  </si>
  <si>
    <t>股权结构分析</t>
  </si>
  <si>
    <t>搜索实际控制人情况</t>
  </si>
  <si>
    <t>记录实控人是谁并查看公司与实际控制人关系的框架图。</t>
  </si>
  <si>
    <t>搜索持股情况</t>
  </si>
  <si>
    <t>看实际控制人持股情况</t>
  </si>
  <si>
    <r>
      <rPr>
        <sz val="11"/>
        <color theme="1"/>
        <rFont val="宋体"/>
        <charset val="134"/>
        <scheme val="minor"/>
      </rPr>
      <t>低于3</t>
    </r>
    <r>
      <rPr>
        <sz val="11"/>
        <color theme="1"/>
        <rFont val="宋体"/>
        <charset val="134"/>
        <scheme val="minor"/>
      </rPr>
      <t>4%就是分散的股权结构</t>
    </r>
  </si>
  <si>
    <t>处于34%-66%是合理区间，越高越集中。</t>
  </si>
  <si>
    <t>其他股权风险</t>
  </si>
  <si>
    <t>减持风险</t>
  </si>
  <si>
    <t>核心人员减持超过总股份1%就有减持风险。</t>
  </si>
  <si>
    <t>质押风险</t>
  </si>
  <si>
    <t>前10大股东质押总数超过总股本数10%都有质押风险。</t>
  </si>
  <si>
    <t>分红</t>
  </si>
  <si>
    <t>重要事项的第一节分红，了解分红方案</t>
  </si>
  <si>
    <t>分红方案的最终数据，通过同花顺个股网站的分红融资查看近五年股利支付率</t>
  </si>
  <si>
    <t>第14周课程实践作业指导</t>
  </si>
  <si>
    <t>企业资产综合分析</t>
  </si>
  <si>
    <t>企业经营有关的主要资产</t>
  </si>
  <si>
    <t>查询近5年数据</t>
  </si>
  <si>
    <t>企业经营有关的主要资产包含</t>
  </si>
  <si>
    <t>货币资金、交易性金融资产、其他流动资产里的理财产品、其他流动资产里的结构性存款、应收票据、应收账款、应收款项融资、预付款项、存货、合同资产、长期应收款、固定资产、在建工程、使用权资产、无形资产、开发支出、长期待摊费用、递延所得税资产</t>
  </si>
  <si>
    <t>资产总计</t>
  </si>
  <si>
    <t>看企业经营有关的资产占资产总计比例</t>
  </si>
  <si>
    <r>
      <rPr>
        <sz val="11"/>
        <color theme="1"/>
        <rFont val="宋体"/>
        <charset val="134"/>
        <scheme val="minor"/>
      </rPr>
      <t>比值大于9</t>
    </r>
    <r>
      <rPr>
        <sz val="11"/>
        <color theme="1"/>
        <rFont val="宋体"/>
        <charset val="134"/>
        <scheme val="minor"/>
      </rPr>
      <t>0%</t>
    </r>
  </si>
  <si>
    <t>专注于主业，资产质量较好</t>
  </si>
  <si>
    <t>比值小于90%</t>
  </si>
  <si>
    <t>不够专注于主业，资产质量较差</t>
  </si>
  <si>
    <t>经验</t>
  </si>
  <si>
    <t>与企业经营无关的资产之和占总资产的比率（1-企业经营有关的主要资产/资产总计）最好不要超过10%。</t>
  </si>
  <si>
    <t>准货币资金</t>
  </si>
  <si>
    <t>货币资金</t>
  </si>
  <si>
    <t>交易性金融资产</t>
  </si>
  <si>
    <t>其他流动资产里的理财产品</t>
  </si>
  <si>
    <t>查询近5年数据，在其他流动资产的注释中查找理财产品，如果没有理财产品，此项的金额就为0。</t>
  </si>
  <si>
    <t>其他流动资产里的结构性存款</t>
  </si>
  <si>
    <t>查询近5年数据，在其他流动资产的注释中查找结构性存款，如果没有结构性存款，此项的金额就为0。</t>
  </si>
  <si>
    <t>= 货币资金+交易性金融资产+其他流动资产里的理财产品+其他流动资产里的结构性存款</t>
  </si>
  <si>
    <t>看准货币资金占资产总计比例</t>
  </si>
  <si>
    <t>比值大于50%</t>
  </si>
  <si>
    <t>最好的公司</t>
  </si>
  <si>
    <t>比值大于25%</t>
  </si>
  <si>
    <t>优秀的公司</t>
  </si>
  <si>
    <t>比值小于25%</t>
  </si>
  <si>
    <t>不够优秀的公司</t>
  </si>
  <si>
    <t>准货币资金属于优质资产，在资产总计中的占比越高越好。</t>
  </si>
  <si>
    <t>应收账款</t>
  </si>
  <si>
    <t>看应收账款占资产总计的比例</t>
  </si>
  <si>
    <t>比值小于1%</t>
  </si>
  <si>
    <t>比值小于3%</t>
  </si>
  <si>
    <t>比值大于15%</t>
  </si>
  <si>
    <t>业绩爆雷的可能性较大</t>
  </si>
  <si>
    <t>在选择公司时，我们一般把应收账款占资产总计的比率大于15%的公司淘汰掉。</t>
  </si>
  <si>
    <t>预付款项</t>
  </si>
  <si>
    <t>看预付款项占资产总计的比例</t>
  </si>
  <si>
    <t>公司实力强，信用好，风险较小。</t>
  </si>
  <si>
    <t>比值大于3%</t>
  </si>
  <si>
    <t>公司实力弱，信用差，风险较大。</t>
  </si>
  <si>
    <t>预付款项占资产总计的比率大于3%的公司风险较大，这个比率越大，风险就越大。</t>
  </si>
  <si>
    <t>看固定资产占资产总计的比例</t>
  </si>
  <si>
    <t>大于40%</t>
  </si>
  <si>
    <t xml:space="preserve"> 重资产型企业，经营风险较大。</t>
  </si>
  <si>
    <t>小于40%</t>
  </si>
  <si>
    <t>轻资产型企业，经营风险较小。</t>
  </si>
  <si>
    <t>在投资实践中，一般把固定资产占资产总计的比率大于40%的公司淘汰掉，相对有重资产型公司，我们更喜欢固定资产占资产总计的比率小于20%的轻资产型公司。</t>
  </si>
  <si>
    <t>第15周课程实践作业指导-通过资产负债表快速看懂一家企业</t>
  </si>
  <si>
    <t>第一步，看总资产</t>
  </si>
  <si>
    <t>总资产增长率</t>
  </si>
  <si>
    <t>= (本年资产总计-上年资产总计)/上年资产总计</t>
  </si>
  <si>
    <t>分析点1：看总资产规模</t>
  </si>
  <si>
    <t>看总资产规模在同行业中的排名</t>
  </si>
  <si>
    <t>分析点2：看总资产增长幅度</t>
  </si>
  <si>
    <r>
      <rPr>
        <sz val="11"/>
        <color theme="1"/>
        <rFont val="宋体"/>
        <charset val="134"/>
        <scheme val="minor"/>
      </rPr>
      <t>大于1</t>
    </r>
    <r>
      <rPr>
        <sz val="11"/>
        <color theme="1"/>
        <rFont val="宋体"/>
        <charset val="134"/>
        <scheme val="minor"/>
      </rPr>
      <t>0%</t>
    </r>
  </si>
  <si>
    <t>公司在扩张之中，成长性较好</t>
  </si>
  <si>
    <t>小于0</t>
  </si>
  <si>
    <t>公司很可能处于收缩或者衰退之中</t>
  </si>
  <si>
    <t>一家公司的总资产规模代表这家公司掌控的资源规模，也就是这家公司的实力。</t>
  </si>
  <si>
    <t>第二步，看负债</t>
  </si>
  <si>
    <t>负债合计</t>
  </si>
  <si>
    <t>短期借款</t>
  </si>
  <si>
    <t>一年内到期非流动负债</t>
  </si>
  <si>
    <t>长期借款</t>
  </si>
  <si>
    <t>应付债券</t>
  </si>
  <si>
    <t>长期应付款</t>
  </si>
  <si>
    <t>= 负债合计/资产总计</t>
  </si>
  <si>
    <t>有息负债</t>
  </si>
  <si>
    <t>有息负债=短期借款+一年内到期的非流动负债+长期借款+应付债券+长期应付款</t>
  </si>
  <si>
    <t>分析点1：看资产负债率</t>
  </si>
  <si>
    <t>大于70%</t>
  </si>
  <si>
    <t>发生债务危机的可能性较大</t>
  </si>
  <si>
    <t>基本没有偿债风险</t>
  </si>
  <si>
    <t>大于40%，小于60%</t>
  </si>
  <si>
    <t>偿债风险较小，但在特殊情况下依然可能发生偿债危机</t>
  </si>
  <si>
    <t>分析点2：准货币资金-有息负债</t>
  </si>
  <si>
    <t>大于0</t>
  </si>
  <si>
    <t>无偿债压力</t>
  </si>
  <si>
    <t>准货币资金与短期借款、长期借款金额都很高，公司可能没有钱</t>
  </si>
  <si>
    <t>有偿债风险</t>
  </si>
  <si>
    <t>第三步，看应付预收与应收预付的差额</t>
  </si>
  <si>
    <t>应收票据</t>
  </si>
  <si>
    <t>应收款项融资</t>
  </si>
  <si>
    <t>合同资产</t>
  </si>
  <si>
    <t>应付账款</t>
  </si>
  <si>
    <t>应付票据</t>
  </si>
  <si>
    <t>预收款项</t>
  </si>
  <si>
    <t>合同负债</t>
  </si>
  <si>
    <t>（应付账款+应付票据+预收款项+合同负债）-（应收账款+应收票据+预付款项+合同资产+应收款项融资）</t>
  </si>
  <si>
    <t>差额大于0</t>
  </si>
  <si>
    <t>公司的竞争力较强，具有“两头吃”的能力</t>
  </si>
  <si>
    <t>差额小于0</t>
  </si>
  <si>
    <t>被其他公司无偿占用资金，公司竞争力相对较弱</t>
  </si>
  <si>
    <t>应付预收</t>
  </si>
  <si>
    <t>金额越大，代表公司竞争力越强，行业地位越高</t>
  </si>
  <si>
    <t>应收预付</t>
  </si>
  <si>
    <t>金额越小，代表公司竞争力越强，行业地位越高</t>
  </si>
  <si>
    <t>第四步，看应收账款和合同资产</t>
  </si>
  <si>
    <t>看应收账款和合同资产之和占总资产的比重</t>
  </si>
  <si>
    <t>比率小于1%</t>
  </si>
  <si>
    <t>最好的公司，公司产品很畅销</t>
  </si>
  <si>
    <t>比率小于3%</t>
  </si>
  <si>
    <t>优秀的公司，公司产品畅销</t>
  </si>
  <si>
    <t>比率大于10%</t>
  </si>
  <si>
    <t>公司的产品比较难销售</t>
  </si>
  <si>
    <t>比率大于20%</t>
  </si>
  <si>
    <t>公司的产品很难销售</t>
  </si>
  <si>
    <t>实践中，我们会把（应收账款+合同资产）占资产总计的比率大于15%的公司淘汰掉。在特别情况下，对于行业第一名并且同时具有3个或以上核心竞争力的公司可以放宽到20%，大于20%的一律淘汰掉。</t>
  </si>
  <si>
    <t>第五步，看固定资产</t>
  </si>
  <si>
    <t>看固定资产和在建工程之和占资产总计的比例</t>
  </si>
  <si>
    <t>比率大于40%</t>
  </si>
  <si>
    <t>重资产型公司，维持竞争力成本高，风险相对较大</t>
  </si>
  <si>
    <t>比率小于40%</t>
  </si>
  <si>
    <t>轻资产型公司，保持持续的竞争力成本相对要低一些</t>
  </si>
  <si>
    <t>我们一般选择（固定资产+在建工程）与总资产比率小于20% 的轻资产型公司。对于行业第一名并且同时具有3个或以上核心竞争力的公司可以放宽到50%，大于50%的一律淘汰掉。</t>
  </si>
  <si>
    <t>第六步，看投资类资产</t>
  </si>
  <si>
    <t>其他权益工具投资</t>
  </si>
  <si>
    <t>债权投资</t>
  </si>
  <si>
    <t>其他债权投资</t>
  </si>
  <si>
    <t>其他非流动金融资产</t>
  </si>
  <si>
    <t>可供出售金融资产</t>
  </si>
  <si>
    <t>持有至到期投资</t>
  </si>
  <si>
    <t>长期股权投资</t>
  </si>
  <si>
    <t>投资性房地产</t>
  </si>
  <si>
    <t>投资类资产</t>
  </si>
  <si>
    <t>=其他权益工具投资+债权投资+其他债权投资+其他非流动金融资产+可供出售金融资产+持有至到期投资+长期股权投资+投资性房地产</t>
  </si>
  <si>
    <t>看投资类资产占总资产的比例</t>
  </si>
  <si>
    <t>比值小于10%</t>
  </si>
  <si>
    <t>专注于主业，属于优秀的公司</t>
  </si>
  <si>
    <t>比值大于10%</t>
  </si>
  <si>
    <t>不够专注于主业</t>
  </si>
  <si>
    <t>一家非常专注于主业的公司，在未来持续保持竞争优势的概率较大</t>
  </si>
  <si>
    <t>第七步，看存货和商誉</t>
  </si>
  <si>
    <r>
      <rPr>
        <sz val="11"/>
        <color theme="1"/>
        <rFont val="微软雅黑"/>
        <charset val="134"/>
      </rPr>
      <t>①</t>
    </r>
    <r>
      <rPr>
        <sz val="11"/>
        <color theme="1"/>
        <rFont val="宋体"/>
        <charset val="134"/>
        <scheme val="minor"/>
      </rPr>
      <t>存货</t>
    </r>
  </si>
  <si>
    <t>存货</t>
  </si>
  <si>
    <t>=应付票据+应付账款+预收款项+合同负债</t>
  </si>
  <si>
    <t>=应收账款+应收票据+预付款项+应收款项融资</t>
  </si>
  <si>
    <t>应付预收-应收预付&gt;0且应收账款/资产总计&lt;1%</t>
  </si>
  <si>
    <t>存货基本没有爆雷的风险。</t>
  </si>
  <si>
    <t>应收账款/资产总计&gt;5%且存货/资产总计&gt;15%</t>
  </si>
  <si>
    <t>爆雷的风险比较大，需要淘汰掉。</t>
  </si>
  <si>
    <t>对于应收账款占总资产的比率大于5%并且存货占总资产的比率大于15%的公司存在未来爆雷风险。</t>
  </si>
  <si>
    <t>②商誉</t>
  </si>
  <si>
    <t>商誉</t>
  </si>
  <si>
    <t>看商誉占资产总计的比例</t>
  </si>
  <si>
    <t>大于10%</t>
  </si>
  <si>
    <t>商誉有爆雷的风险</t>
  </si>
  <si>
    <t>小于10%</t>
  </si>
  <si>
    <t>商誉没有爆雷的风险</t>
  </si>
  <si>
    <t>记忆力</t>
  </si>
  <si>
    <t>时间段</t>
  </si>
  <si>
    <t>只听不做</t>
  </si>
  <si>
    <t>边听边做</t>
  </si>
  <si>
    <t>授课3小时后记得的内容</t>
  </si>
  <si>
    <t>授课3天后记得的内容</t>
  </si>
  <si>
    <r>
      <rPr>
        <b/>
        <sz val="12"/>
        <color theme="1"/>
        <rFont val="宋体"/>
        <charset val="134"/>
      </rPr>
      <t>通过财报读懂企业的</t>
    </r>
    <r>
      <rPr>
        <b/>
        <sz val="12"/>
        <color theme="1"/>
        <rFont val="Arial"/>
        <charset val="134"/>
      </rPr>
      <t>23</t>
    </r>
    <r>
      <rPr>
        <b/>
        <sz val="12"/>
        <color theme="1"/>
        <rFont val="宋体"/>
        <charset val="134"/>
      </rPr>
      <t>个步骤</t>
    </r>
  </si>
  <si>
    <t>第1步，准备好相关公司的年报。洋河股份过去5-10年的年报，同行业前3名的公司过去5-10年的年报也要下载下来</t>
  </si>
  <si>
    <r>
      <rPr>
        <b/>
        <sz val="10.5"/>
        <color theme="1"/>
        <rFont val="微软雅黑"/>
        <charset val="134"/>
      </rPr>
      <t>第2步，先看洋河股份最近期的年报。</t>
    </r>
    <r>
      <rPr>
        <sz val="10.5"/>
        <color theme="1"/>
        <rFont val="微软雅黑"/>
        <charset val="134"/>
      </rPr>
      <t>先从“合并资产负债表”开始看起。</t>
    </r>
  </si>
  <si>
    <r>
      <rPr>
        <b/>
        <sz val="10.5"/>
        <color theme="1"/>
        <rFont val="微软雅黑"/>
        <charset val="134"/>
      </rPr>
      <t>第3步，把合并资产负债表各个科目看一遍，标记异常科目。</t>
    </r>
    <r>
      <rPr>
        <sz val="10.5"/>
        <color theme="1"/>
        <rFont val="微软雅黑"/>
        <charset val="134"/>
      </rPr>
      <t>先把资产负债表的每个科目快速看一遍，把占总资产比率大于3%且同比增长或下降大于30%的科目标记一下。</t>
    </r>
  </si>
  <si>
    <t>第4步，搜索异常科目，查明原因。</t>
  </si>
  <si>
    <t>第5步，看总资产，判断公司实力及扩张能力。（总资产看2点：一看金额，二看增长率）一般来说，总资产金额大的公司实力更强，总资产同比增长快的企业扩张能力更强。</t>
  </si>
  <si>
    <r>
      <rPr>
        <b/>
        <sz val="11"/>
        <color theme="1"/>
        <rFont val="宋体"/>
        <charset val="134"/>
        <scheme val="minor"/>
      </rPr>
      <t>2018</t>
    </r>
    <r>
      <rPr>
        <sz val="10"/>
        <color theme="1"/>
        <rFont val="宋体"/>
        <charset val="134"/>
      </rPr>
      <t>年</t>
    </r>
  </si>
  <si>
    <r>
      <rPr>
        <b/>
        <sz val="11"/>
        <color theme="1"/>
        <rFont val="宋体"/>
        <charset val="134"/>
        <scheme val="minor"/>
      </rPr>
      <t>2017</t>
    </r>
    <r>
      <rPr>
        <sz val="10"/>
        <color theme="1"/>
        <rFont val="宋体"/>
        <charset val="134"/>
      </rPr>
      <t>年</t>
    </r>
  </si>
  <si>
    <t>贵州茅台</t>
  </si>
  <si>
    <t>五粮液</t>
  </si>
  <si>
    <t>第6步，看资产负债率，判断公司的债务风险。资产负债率大于60%的企业，偿债风险较大，淘汰。</t>
  </si>
  <si>
    <r>
      <rPr>
        <b/>
        <sz val="11"/>
        <color theme="1"/>
        <rFont val="宋体"/>
        <charset val="134"/>
        <scheme val="minor"/>
      </rPr>
      <t>2018</t>
    </r>
    <r>
      <rPr>
        <sz val="11"/>
        <color theme="1"/>
        <rFont val="宋体"/>
        <charset val="134"/>
      </rPr>
      <t>年</t>
    </r>
  </si>
  <si>
    <r>
      <rPr>
        <b/>
        <sz val="11"/>
        <color theme="1"/>
        <rFont val="宋体"/>
        <charset val="134"/>
        <scheme val="minor"/>
      </rPr>
      <t>2017</t>
    </r>
    <r>
      <rPr>
        <sz val="11"/>
        <color theme="1"/>
        <rFont val="宋体"/>
        <charset val="134"/>
      </rPr>
      <t>年</t>
    </r>
  </si>
  <si>
    <t>资产负债率2018</t>
  </si>
  <si>
    <t>资产负债率2017</t>
  </si>
  <si>
    <t>第7步，看有息负债和货币资金，判断偿债风险。（看2点：1看两者大小，2看有无异常-比如货币资金和短期借款、长期借款金额都很大，很可能企业实际没钱）资产负债率大于40%，货币资金小于有息负债的公司，淘汰。</t>
  </si>
  <si>
    <r>
      <rPr>
        <sz val="9"/>
        <rFont val="Noto Sans CJK JP Regular"/>
        <charset val="134"/>
      </rPr>
      <t>其中：应付利息</t>
    </r>
  </si>
  <si>
    <t>一年内到期的非流动负债</t>
  </si>
  <si>
    <t>第8步，看“应收应付”和“预付预收”，判断公司的行业地位。（看2点，1看应付预收-应收预付的差额，2看应收账款占总资产的比率）应收预付金额越小，代表公司竞争力越强，行业地位越高，应付预收-应收预付</t>
  </si>
  <si>
    <t>2018年金额</t>
  </si>
  <si>
    <t>2017年金额</t>
  </si>
  <si>
    <t>2016年金额</t>
  </si>
  <si>
    <t>应付票据及应付账款</t>
  </si>
  <si>
    <t>预收账款</t>
  </si>
  <si>
    <t>预付账款</t>
  </si>
  <si>
    <t>洋河股份无偿占用上下游资金金额：</t>
  </si>
  <si>
    <t>贵州茅台无偿占用上下游资金金额：</t>
  </si>
  <si>
    <t>五粮液被上下游无偿占用资金金额：</t>
  </si>
  <si>
    <t>2016年</t>
  </si>
  <si>
    <t>2015年</t>
  </si>
  <si>
    <t>2014年</t>
  </si>
  <si>
    <t>应收账款/总资产</t>
  </si>
  <si>
    <t>第9步，看固定资产，判断公司的轻重。（固定资产+在建工程+工程物资）//总资产*100%&gt;40%,属于重资产型公司，反之轻资产公司）重资产型公司维持竞争力的成本比较高，风险比较大，但不代表公司盈利能力差。</t>
  </si>
  <si>
    <t>第10步，看投资类资产，判断公司的专注程度。优秀公司的主业无关的投资类资产很多为0，主业无关的投资类资产占总资产比率大于10%的公司淘汰掉</t>
  </si>
  <si>
    <t>以公允价值计量且其变动计入当 期损益的金融资产</t>
  </si>
  <si>
    <t xml:space="preserve">持有至到期投资 </t>
  </si>
  <si>
    <t>与主业无关</t>
  </si>
  <si>
    <t>与主业无关的投资小计</t>
  </si>
  <si>
    <t>与主业无关的投资占总资产的比率</t>
  </si>
  <si>
    <t>第11步，把合并利润表和现金流量表各个科目看一遍，标记异常科目。(占总资产比率大于3%且增降幅度大于30%的异常科目标)</t>
  </si>
  <si>
    <t>第12步，搜索异常科目，查明原因。</t>
  </si>
  <si>
    <t>第13步，看营业收入，判断公司的行业地位及成长能力。销售商品、提供劳务收到的现金”与“营业收入”的比率小于100%的公司、营业收入增长率小于10%的公司淘汰掉</t>
  </si>
  <si>
    <r>
      <rPr>
        <b/>
        <sz val="11"/>
        <color theme="1"/>
        <rFont val="宋体"/>
        <charset val="134"/>
        <scheme val="minor"/>
      </rPr>
      <t>2016年</t>
    </r>
  </si>
  <si>
    <r>
      <rPr>
        <b/>
        <sz val="11"/>
        <color theme="1"/>
        <rFont val="宋体"/>
        <charset val="134"/>
        <scheme val="minor"/>
      </rPr>
      <t>2015年</t>
    </r>
  </si>
  <si>
    <r>
      <rPr>
        <b/>
        <sz val="11"/>
        <color theme="1"/>
        <rFont val="宋体"/>
        <charset val="134"/>
        <scheme val="minor"/>
      </rPr>
      <t>2014年</t>
    </r>
  </si>
  <si>
    <r>
      <rPr>
        <b/>
        <sz val="11"/>
        <color theme="1"/>
        <rFont val="宋体"/>
        <charset val="134"/>
        <scheme val="minor"/>
      </rPr>
      <t>2013年</t>
    </r>
  </si>
  <si>
    <t>销售商品、提供劳务收到的现金</t>
  </si>
  <si>
    <r>
      <rPr>
        <sz val="10"/>
        <color theme="1"/>
        <rFont val="宋体"/>
        <charset val="134"/>
      </rPr>
      <t>销售商品、提供劳务收到的现金</t>
    </r>
    <r>
      <rPr>
        <sz val="11"/>
        <color theme="1"/>
        <rFont val="宋体"/>
        <charset val="134"/>
        <scheme val="minor"/>
      </rPr>
      <t>/</t>
    </r>
    <r>
      <rPr>
        <sz val="10"/>
        <color theme="1"/>
        <rFont val="宋体"/>
        <charset val="134"/>
      </rPr>
      <t>营业收入</t>
    </r>
  </si>
  <si>
    <t>第14步，看毛利率，判断公司产品的竞争力。毛利率高的公司，竞争力较强，风险相对较小。毛利率小于40%的公司，淘汰</t>
  </si>
  <si>
    <t xml:space="preserve">第15步，看费用率，判断公司成本管控能力。优秀公司的费用率与毛利率的比率一般小于40%。（财务费用是负数，则保守期算法暂不参与计算）费用率与毛利率的比率大于60%的公司，淘汰。
</t>
  </si>
  <si>
    <t>销售费用</t>
  </si>
  <si>
    <t>管理费用</t>
  </si>
  <si>
    <t>研发费用</t>
  </si>
  <si>
    <t>财务费用</t>
  </si>
  <si>
    <t>费用率</t>
  </si>
  <si>
    <t>费用率/毛利率</t>
  </si>
  <si>
    <t>第16步，看主营利润，判断公司的盈利能力及利润质量。毛利率大于40%的公司，主营利润率至少应该大于15%。主营利润率小于15%的公司，淘汰。</t>
  </si>
  <si>
    <t>利润总额</t>
  </si>
  <si>
    <t>营业利润/利润总额</t>
  </si>
  <si>
    <t>第17步，看净利润，判断公司的经营成果及含金量。净利润金额越大越好。优秀公司的“净利润现金比率”会持续的大于100%，净利润小于0的公司，直接淘汰掉</t>
  </si>
  <si>
    <t>5年合计</t>
  </si>
  <si>
    <r>
      <rPr>
        <b/>
        <sz val="11"/>
        <color theme="1"/>
        <rFont val="宋体"/>
        <charset val="134"/>
        <scheme val="minor"/>
      </rPr>
      <t>2012年</t>
    </r>
  </si>
  <si>
    <t>第18步，看归母净利润，判断公司自有资本的获利能力。优秀公司的ROE一般会持续大于15%。ROE小于15%的公司，淘汰。需要看至少连续5年的数据。</t>
  </si>
  <si>
    <t>增长率</t>
  </si>
  <si>
    <t>归属于母公司所有者的综合收益 总额</t>
  </si>
  <si>
    <t>第19步，看经营活动产生的现金流量净额，判断公司的造血能力。营活动产生的现金流量净额越大，公司的造血能力越强经营活动产生的现金流量净额”持续小于（固定资产折旧和无形资产摊销+借款利息+现金股利）的公司，淘汰</t>
  </si>
  <si>
    <r>
      <rPr>
        <sz val="10"/>
        <color theme="1"/>
        <rFont val="宋体"/>
        <charset val="134"/>
      </rPr>
      <t>固定资产折旧</t>
    </r>
    <r>
      <rPr>
        <sz val="11"/>
        <color theme="1"/>
        <rFont val="宋体"/>
        <charset val="134"/>
        <scheme val="minor"/>
      </rPr>
      <t>+</t>
    </r>
    <r>
      <rPr>
        <sz val="10"/>
        <color theme="1"/>
        <rFont val="宋体"/>
        <charset val="134"/>
      </rPr>
      <t>无形资产摊销</t>
    </r>
    <r>
      <rPr>
        <sz val="11"/>
        <color theme="1"/>
        <rFont val="宋体"/>
        <charset val="134"/>
        <scheme val="minor"/>
      </rPr>
      <t>+</t>
    </r>
    <r>
      <rPr>
        <sz val="10"/>
        <color theme="1"/>
        <rFont val="宋体"/>
        <charset val="134"/>
      </rPr>
      <t>长期资产摊销</t>
    </r>
    <r>
      <rPr>
        <sz val="11"/>
        <color theme="1"/>
        <rFont val="宋体"/>
        <charset val="134"/>
        <scheme val="minor"/>
      </rPr>
      <t>+</t>
    </r>
    <r>
      <rPr>
        <sz val="10"/>
        <color theme="1"/>
        <rFont val="宋体"/>
        <charset val="134"/>
      </rPr>
      <t>借款利息</t>
    </r>
    <r>
      <rPr>
        <sz val="11"/>
        <color theme="1"/>
        <rFont val="宋体"/>
        <charset val="134"/>
        <scheme val="minor"/>
      </rPr>
      <t>+</t>
    </r>
    <r>
      <rPr>
        <sz val="10"/>
        <color theme="1"/>
        <rFont val="宋体"/>
        <charset val="134"/>
      </rPr>
      <t>现金股利</t>
    </r>
  </si>
  <si>
    <t>固定资产折旧、油气资产折耗、生产性生物资产折旧</t>
  </si>
  <si>
    <t>无形资产摊销</t>
  </si>
  <si>
    <t>长期待摊费用摊销</t>
  </si>
  <si>
    <t>应付利息</t>
  </si>
  <si>
    <t>分配股利、利润或偿付利息支付的现金</t>
  </si>
  <si>
    <t>差额</t>
  </si>
  <si>
    <t>第20步，看“购买固定资产、无形资产和其他长期资产支付的现金”，判断公司未来的成长能力。成长能力较强的公司，“购买固定资产、无形资产和其他长期资产支付的现金”与“经营活动现金流量净额”比率一般在10%-60%之间，这个比率连续2年高于100%或低于10%的公司，淘汰。</t>
  </si>
  <si>
    <t>购建固定资产、无形资产和其他长期资产支付的现金</t>
  </si>
  <si>
    <r>
      <rPr>
        <sz val="10"/>
        <color theme="1"/>
        <rFont val="宋体"/>
        <charset val="134"/>
      </rPr>
      <t>购建固定资产、无形资产和其他长期资产支付的现金</t>
    </r>
    <r>
      <rPr>
        <b/>
        <sz val="10"/>
        <color theme="1"/>
        <rFont val="宋体"/>
        <charset val="134"/>
      </rPr>
      <t>/</t>
    </r>
    <r>
      <rPr>
        <sz val="10"/>
        <color theme="1"/>
        <rFont val="宋体"/>
        <charset val="134"/>
      </rPr>
      <t>经营活动产生的现金流量净额</t>
    </r>
  </si>
  <si>
    <t>处置固定资产、无形资产和其他长期资产收回的现金净额</t>
  </si>
  <si>
    <t>收回与购买金额比率</t>
  </si>
  <si>
    <t xml:space="preserve"> 第21步，看分红判断公司的品质。优秀公司每年分红，且分红率大于30%。</t>
  </si>
  <si>
    <t>第22步，看三大活动现金流量净额的组合类型，选出最佳类型的公司。优秀公司的类型是正负负和正正负型，连续2年其他类型，淘汰。</t>
  </si>
  <si>
    <t>投资活动产生的现金流量净额</t>
  </si>
  <si>
    <t>筹资活动产生的现金流量净额</t>
  </si>
  <si>
    <r>
      <rPr>
        <b/>
        <sz val="10.5"/>
        <color theme="1"/>
        <rFont val="微软雅黑"/>
        <charset val="134"/>
      </rPr>
      <t>第23步，看“现金及现金等价物的净增加额”，判断公司的稳定性。</t>
    </r>
    <r>
      <rPr>
        <sz val="10.5"/>
        <color theme="1"/>
        <rFont val="微软雅黑"/>
        <charset val="134"/>
      </rPr>
      <t>“如果为负数，再加上当年分红的金额，看是否为正数。现金及现金等价物的净增加额持续小于0的公司很难稳定持续保持现有的竞争力。</t>
    </r>
  </si>
  <si>
    <t>现金及现金等价物的净增加额</t>
  </si>
  <si>
    <t>分红金额</t>
  </si>
  <si>
    <t>现金及现金等价物的净增加额+当年分红金额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</si>
</sst>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38">
    <font>
      <sz val="11"/>
      <color theme="1"/>
      <name val="宋体"/>
      <charset val="134"/>
      <scheme val="minor"/>
    </font>
    <font>
      <b/>
      <sz val="10.5"/>
      <color theme="1"/>
      <name val="微软雅黑"/>
      <charset val="134"/>
    </font>
    <font>
      <sz val="10"/>
      <color theme="1"/>
      <name val="宋体"/>
      <charset val="134"/>
    </font>
    <font>
      <sz val="11"/>
      <color rgb="FF000000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9"/>
      <name val="Noto Sans CJK JP Regular"/>
      <charset val="134"/>
    </font>
    <font>
      <sz val="10.5"/>
      <color theme="1"/>
      <name val="微软雅黑"/>
      <charset val="134"/>
    </font>
    <font>
      <b/>
      <sz val="10.5"/>
      <color rgb="FF333333"/>
      <name val="微软雅黑"/>
      <charset val="134"/>
    </font>
    <font>
      <sz val="16"/>
      <color theme="1"/>
      <name val="方正粗黑宋简体"/>
      <charset val="134"/>
    </font>
    <font>
      <b/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theme="1"/>
      <name val="Arial"/>
      <charset val="134"/>
    </font>
    <font>
      <b/>
      <sz val="10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9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46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9" fillId="0" borderId="4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0" borderId="4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0" borderId="44" applyNumberFormat="0" applyAlignment="0" applyProtection="0">
      <alignment vertical="center"/>
    </xf>
    <xf numFmtId="0" fontId="26" fillId="20" borderId="43" applyNumberFormat="0" applyAlignment="0" applyProtection="0">
      <alignment vertical="center"/>
    </xf>
    <xf numFmtId="0" fontId="15" fillId="16" borderId="42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0" borderId="41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0" fillId="0" borderId="0"/>
  </cellStyleXfs>
  <cellXfs count="35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" fontId="3" fillId="0" borderId="0" xfId="49" applyNumberFormat="1" applyFont="1" applyFill="1" applyBorder="1" applyAlignment="1">
      <alignment horizontal="right" vertical="top" shrinkToFit="1"/>
    </xf>
    <xf numFmtId="10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4" fontId="0" fillId="0" borderId="5" xfId="0" applyNumberFormat="1" applyBorder="1"/>
    <xf numFmtId="10" fontId="0" fillId="0" borderId="6" xfId="0" applyNumberForma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4" fontId="3" fillId="0" borderId="8" xfId="49" applyNumberFormat="1" applyFont="1" applyFill="1" applyBorder="1" applyAlignment="1">
      <alignment horizontal="right" vertical="top" shrinkToFit="1"/>
    </xf>
    <xf numFmtId="10" fontId="0" fillId="0" borderId="9" xfId="0" applyNumberFormat="1" applyBorder="1"/>
    <xf numFmtId="0" fontId="2" fillId="0" borderId="0" xfId="0" applyFont="1" applyBorder="1"/>
    <xf numFmtId="10" fontId="0" fillId="0" borderId="0" xfId="0" applyNumberFormat="1" applyBorder="1"/>
    <xf numFmtId="0" fontId="4" fillId="2" borderId="1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4" fontId="6" fillId="0" borderId="5" xfId="0" applyNumberFormat="1" applyFont="1" applyBorder="1"/>
    <xf numFmtId="10" fontId="6" fillId="0" borderId="5" xfId="0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" fontId="6" fillId="0" borderId="8" xfId="0" applyNumberFormat="1" applyFont="1" applyBorder="1"/>
    <xf numFmtId="10" fontId="6" fillId="0" borderId="8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7" fillId="0" borderId="2" xfId="49" applyFont="1" applyFill="1" applyBorder="1" applyAlignment="1">
      <alignment vertical="center" wrapText="1"/>
    </xf>
    <xf numFmtId="4" fontId="3" fillId="0" borderId="2" xfId="49" applyNumberFormat="1" applyFont="1" applyFill="1" applyBorder="1" applyAlignment="1">
      <alignment horizontal="right" vertical="top" shrinkToFit="1"/>
    </xf>
    <xf numFmtId="4" fontId="3" fillId="0" borderId="3" xfId="49" applyNumberFormat="1" applyFont="1" applyFill="1" applyBorder="1" applyAlignment="1">
      <alignment horizontal="right" vertical="top" shrinkToFit="1"/>
    </xf>
    <xf numFmtId="0" fontId="5" fillId="0" borderId="4" xfId="0" applyFont="1" applyBorder="1" applyAlignment="1">
      <alignment horizontal="center" vertical="center"/>
    </xf>
    <xf numFmtId="0" fontId="7" fillId="0" borderId="5" xfId="49" applyFont="1" applyFill="1" applyBorder="1" applyAlignment="1">
      <alignment vertical="center" wrapText="1"/>
    </xf>
    <xf numFmtId="4" fontId="3" fillId="0" borderId="5" xfId="49" applyNumberFormat="1" applyFont="1" applyFill="1" applyBorder="1" applyAlignment="1">
      <alignment horizontal="right" vertical="top" shrinkToFit="1"/>
    </xf>
    <xf numFmtId="4" fontId="3" fillId="0" borderId="6" xfId="49" applyNumberFormat="1" applyFont="1" applyFill="1" applyBorder="1" applyAlignment="1">
      <alignment horizontal="right" vertical="top" shrinkToFit="1"/>
    </xf>
    <xf numFmtId="0" fontId="5" fillId="0" borderId="7" xfId="0" applyFont="1" applyBorder="1" applyAlignment="1">
      <alignment horizontal="center" vertical="center"/>
    </xf>
    <xf numFmtId="0" fontId="7" fillId="0" borderId="8" xfId="49" applyFont="1" applyFill="1" applyBorder="1" applyAlignment="1">
      <alignment vertical="center" wrapText="1"/>
    </xf>
    <xf numFmtId="4" fontId="3" fillId="0" borderId="9" xfId="49" applyNumberFormat="1" applyFont="1" applyFill="1" applyBorder="1" applyAlignment="1">
      <alignment horizontal="right" vertical="top" shrinkToFit="1"/>
    </xf>
    <xf numFmtId="0" fontId="5" fillId="0" borderId="11" xfId="0" applyFont="1" applyBorder="1" applyAlignment="1">
      <alignment horizontal="center" vertical="center"/>
    </xf>
    <xf numFmtId="0" fontId="2" fillId="0" borderId="5" xfId="0" applyFont="1" applyBorder="1"/>
    <xf numFmtId="0" fontId="5" fillId="0" borderId="1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4" fontId="0" fillId="0" borderId="6" xfId="0" applyNumberFormat="1" applyBorder="1"/>
    <xf numFmtId="0" fontId="5" fillId="0" borderId="1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vertical="center"/>
    </xf>
    <xf numFmtId="0" fontId="0" fillId="0" borderId="9" xfId="0" applyBorder="1"/>
    <xf numFmtId="4" fontId="0" fillId="0" borderId="14" xfId="0" applyNumberFormat="1" applyBorder="1"/>
    <xf numFmtId="0" fontId="4" fillId="2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0" fillId="0" borderId="16" xfId="0" applyBorder="1"/>
    <xf numFmtId="0" fontId="4" fillId="2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3" fillId="0" borderId="5" xfId="49" applyNumberFormat="1" applyFont="1" applyFill="1" applyBorder="1" applyAlignment="1">
      <alignment horizontal="right" vertical="center" shrinkToFit="1"/>
    </xf>
    <xf numFmtId="0" fontId="2" fillId="0" borderId="8" xfId="0" applyFont="1" applyBorder="1" applyAlignment="1">
      <alignment horizontal="center" vertical="center"/>
    </xf>
    <xf numFmtId="10" fontId="0" fillId="0" borderId="8" xfId="0" applyNumberFormat="1" applyBorder="1"/>
    <xf numFmtId="0" fontId="5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" fontId="0" fillId="0" borderId="0" xfId="0" applyNumberFormat="1"/>
    <xf numFmtId="10" fontId="4" fillId="0" borderId="0" xfId="0" applyNumberFormat="1" applyFont="1" applyBorder="1" applyAlignment="1">
      <alignment horizontal="center" vertical="center"/>
    </xf>
    <xf numFmtId="0" fontId="0" fillId="0" borderId="5" xfId="0" applyFill="1" applyBorder="1"/>
    <xf numFmtId="0" fontId="5" fillId="0" borderId="20" xfId="0" applyFont="1" applyBorder="1" applyAlignment="1">
      <alignment horizontal="center" vertical="center"/>
    </xf>
    <xf numFmtId="0" fontId="4" fillId="0" borderId="8" xfId="0" applyFont="1" applyFill="1" applyBorder="1" applyAlignment="1">
      <alignment wrapText="1"/>
    </xf>
    <xf numFmtId="10" fontId="4" fillId="0" borderId="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10" fontId="4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10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/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2" fillId="0" borderId="18" xfId="0" applyFont="1" applyBorder="1"/>
    <xf numFmtId="0" fontId="0" fillId="0" borderId="18" xfId="0" applyBorder="1"/>
    <xf numFmtId="4" fontId="0" fillId="0" borderId="0" xfId="0" applyNumberFormat="1" applyBorder="1"/>
    <xf numFmtId="0" fontId="2" fillId="0" borderId="7" xfId="0" applyFont="1" applyBorder="1" applyAlignment="1">
      <alignment wrapText="1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10" fontId="0" fillId="0" borderId="5" xfId="0" applyNumberFormat="1" applyBorder="1"/>
    <xf numFmtId="0" fontId="5" fillId="0" borderId="25" xfId="0" applyFont="1" applyBorder="1" applyAlignment="1">
      <alignment horizontal="center" vertical="center"/>
    </xf>
    <xf numFmtId="0" fontId="2" fillId="0" borderId="8" xfId="0" applyFont="1" applyBorder="1"/>
    <xf numFmtId="0" fontId="2" fillId="0" borderId="23" xfId="0" applyFont="1" applyBorder="1"/>
    <xf numFmtId="10" fontId="0" fillId="0" borderId="23" xfId="0" applyNumberFormat="1" applyBorder="1"/>
    <xf numFmtId="0" fontId="4" fillId="2" borderId="26" xfId="0" applyFont="1" applyFill="1" applyBorder="1" applyAlignment="1">
      <alignment horizontal="center" vertical="center"/>
    </xf>
    <xf numFmtId="4" fontId="0" fillId="0" borderId="16" xfId="0" applyNumberFormat="1" applyBorder="1"/>
    <xf numFmtId="4" fontId="0" fillId="0" borderId="27" xfId="0" applyNumberFormat="1" applyBorder="1"/>
    <xf numFmtId="10" fontId="0" fillId="0" borderId="28" xfId="0" applyNumberFormat="1" applyBorder="1"/>
    <xf numFmtId="10" fontId="0" fillId="0" borderId="27" xfId="0" applyNumberFormat="1" applyBorder="1"/>
    <xf numFmtId="10" fontId="0" fillId="0" borderId="29" xfId="0" applyNumberFormat="1" applyBorder="1"/>
    <xf numFmtId="0" fontId="5" fillId="0" borderId="5" xfId="0" applyFont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10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176" fontId="0" fillId="0" borderId="0" xfId="0" applyNumberFormat="1"/>
    <xf numFmtId="0" fontId="9" fillId="0" borderId="0" xfId="0" applyFont="1" applyAlignment="1">
      <alignment horizontal="left" vertical="center"/>
    </xf>
    <xf numFmtId="0" fontId="2" fillId="0" borderId="5" xfId="0" applyFont="1" applyBorder="1" applyAlignment="1">
      <alignment wrapText="1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23" xfId="0" applyFont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2" fillId="0" borderId="2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/>
    <xf numFmtId="9" fontId="10" fillId="0" borderId="5" xfId="0" applyNumberFormat="1" applyFont="1" applyBorder="1" applyAlignment="1">
      <alignment horizontal="center"/>
    </xf>
    <xf numFmtId="9" fontId="10" fillId="0" borderId="6" xfId="0" applyNumberFormat="1" applyFont="1" applyBorder="1" applyAlignment="1">
      <alignment horizontal="center"/>
    </xf>
    <xf numFmtId="0" fontId="10" fillId="0" borderId="7" xfId="0" applyFont="1" applyBorder="1"/>
    <xf numFmtId="9" fontId="10" fillId="0" borderId="8" xfId="0" applyNumberFormat="1" applyFont="1" applyBorder="1" applyAlignment="1">
      <alignment horizontal="center"/>
    </xf>
    <xf numFmtId="9" fontId="10" fillId="0" borderId="9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3" borderId="5" xfId="0" applyFont="1" applyFill="1" applyBorder="1"/>
    <xf numFmtId="0" fontId="0" fillId="3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5" xfId="0" applyFont="1" applyFill="1" applyBorder="1"/>
    <xf numFmtId="49" fontId="0" fillId="5" borderId="5" xfId="0" applyNumberFormat="1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/>
    </xf>
    <xf numFmtId="0" fontId="0" fillId="5" borderId="5" xfId="0" applyFont="1" applyFill="1" applyBorder="1" applyAlignment="1"/>
    <xf numFmtId="0" fontId="4" fillId="6" borderId="5" xfId="0" applyFont="1" applyFill="1" applyBorder="1" applyAlignment="1">
      <alignment horizontal="center" vertical="center" wrapText="1"/>
    </xf>
    <xf numFmtId="0" fontId="0" fillId="6" borderId="5" xfId="0" applyFont="1" applyFill="1" applyBorder="1"/>
    <xf numFmtId="0" fontId="0" fillId="6" borderId="5" xfId="0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6" borderId="5" xfId="0" applyFont="1" applyFill="1" applyBorder="1" applyAlignment="1"/>
    <xf numFmtId="0" fontId="0" fillId="6" borderId="5" xfId="0" applyFont="1" applyFill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vertical="center" wrapText="1"/>
    </xf>
    <xf numFmtId="49" fontId="0" fillId="6" borderId="5" xfId="0" applyNumberFormat="1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/>
    </xf>
    <xf numFmtId="0" fontId="0" fillId="6" borderId="5" xfId="0" applyFill="1" applyBorder="1" applyAlignment="1">
      <alignment horizontal="left" vertical="center"/>
    </xf>
    <xf numFmtId="0" fontId="4" fillId="7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 wrapText="1"/>
    </xf>
    <xf numFmtId="0" fontId="0" fillId="7" borderId="5" xfId="0" applyFont="1" applyFill="1" applyBorder="1"/>
    <xf numFmtId="0" fontId="0" fillId="7" borderId="5" xfId="0" applyFont="1" applyFill="1" applyBorder="1" applyAlignment="1">
      <alignment horizontal="left" vertical="center" wrapText="1"/>
    </xf>
    <xf numFmtId="0" fontId="0" fillId="7" borderId="5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horizontal="left"/>
    </xf>
    <xf numFmtId="0" fontId="0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4" fillId="8" borderId="5" xfId="0" applyFont="1" applyFill="1" applyBorder="1" applyAlignment="1">
      <alignment horizontal="left" vertical="center" wrapText="1"/>
    </xf>
    <xf numFmtId="0" fontId="0" fillId="8" borderId="5" xfId="0" applyFont="1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5" xfId="0" applyFont="1" applyFill="1" applyBorder="1" applyAlignment="1">
      <alignment vertical="center" wrapText="1"/>
    </xf>
    <xf numFmtId="0" fontId="0" fillId="8" borderId="5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49" fontId="0" fillId="5" borderId="5" xfId="0" applyNumberFormat="1" applyFont="1" applyFill="1" applyBorder="1" applyAlignment="1">
      <alignment horizontal="left" wrapText="1"/>
    </xf>
    <xf numFmtId="0" fontId="4" fillId="9" borderId="5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ont="1" applyFill="1" applyBorder="1"/>
    <xf numFmtId="0" fontId="0" fillId="9" borderId="5" xfId="0" applyFill="1" applyBorder="1" applyAlignment="1">
      <alignment horizontal="left" vertical="center" wrapText="1"/>
    </xf>
    <xf numFmtId="0" fontId="0" fillId="9" borderId="5" xfId="0" applyFont="1" applyFill="1" applyBorder="1" applyAlignment="1">
      <alignment horizontal="left" vertical="center"/>
    </xf>
    <xf numFmtId="0" fontId="0" fillId="9" borderId="5" xfId="0" applyFont="1" applyFill="1" applyBorder="1" applyAlignment="1"/>
    <xf numFmtId="49" fontId="0" fillId="9" borderId="5" xfId="0" applyNumberFormat="1" applyFont="1" applyFill="1" applyBorder="1" applyAlignment="1">
      <alignment vertical="center" wrapText="1"/>
    </xf>
    <xf numFmtId="0" fontId="0" fillId="9" borderId="5" xfId="0" applyFont="1" applyFill="1" applyBorder="1" applyAlignment="1">
      <alignment vertical="center"/>
    </xf>
    <xf numFmtId="49" fontId="0" fillId="9" borderId="5" xfId="0" applyNumberFormat="1" applyFont="1" applyFill="1" applyBorder="1" applyAlignment="1">
      <alignment horizontal="left" vertical="center"/>
    </xf>
    <xf numFmtId="0" fontId="0" fillId="9" borderId="5" xfId="0" applyFont="1" applyFill="1" applyBorder="1" applyAlignment="1">
      <alignment horizontal="left" wrapText="1"/>
    </xf>
    <xf numFmtId="0" fontId="0" fillId="9" borderId="5" xfId="0" applyFont="1" applyFill="1" applyBorder="1" applyAlignment="1">
      <alignment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wrapText="1"/>
    </xf>
    <xf numFmtId="0" fontId="0" fillId="0" borderId="0" xfId="0" applyFill="1"/>
    <xf numFmtId="0" fontId="4" fillId="10" borderId="23" xfId="0" applyFont="1" applyFill="1" applyBorder="1" applyAlignment="1">
      <alignment horizontal="center" vertical="center"/>
    </xf>
    <xf numFmtId="0" fontId="0" fillId="10" borderId="5" xfId="0" applyFont="1" applyFill="1" applyBorder="1"/>
    <xf numFmtId="0" fontId="0" fillId="10" borderId="5" xfId="0" applyFont="1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/>
    </xf>
    <xf numFmtId="0" fontId="4" fillId="10" borderId="24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vertical="center"/>
    </xf>
    <xf numFmtId="0" fontId="0" fillId="10" borderId="5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23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left"/>
    </xf>
    <xf numFmtId="0" fontId="0" fillId="10" borderId="27" xfId="0" applyFont="1" applyFill="1" applyBorder="1" applyAlignment="1">
      <alignment horizontal="left"/>
    </xf>
    <xf numFmtId="0" fontId="0" fillId="10" borderId="31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0" borderId="2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left" vertical="center"/>
    </xf>
    <xf numFmtId="0" fontId="0" fillId="10" borderId="27" xfId="0" applyFont="1" applyFill="1" applyBorder="1" applyAlignment="1">
      <alignment horizontal="left" vertical="center"/>
    </xf>
    <xf numFmtId="0" fontId="0" fillId="10" borderId="31" xfId="0" applyFont="1" applyFill="1" applyBorder="1" applyAlignment="1">
      <alignment horizontal="left" vertical="center"/>
    </xf>
    <xf numFmtId="0" fontId="0" fillId="10" borderId="16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0" fillId="11" borderId="5" xfId="0" applyFill="1" applyBorder="1" applyAlignment="1">
      <alignment horizontal="left" vertical="center" wrapText="1"/>
    </xf>
    <xf numFmtId="0" fontId="4" fillId="11" borderId="33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27" xfId="0" applyFont="1" applyFill="1" applyBorder="1" applyAlignment="1">
      <alignment horizontal="left" vertical="center" wrapText="1"/>
    </xf>
    <xf numFmtId="0" fontId="0" fillId="11" borderId="31" xfId="0" applyFont="1" applyFill="1" applyBorder="1" applyAlignment="1">
      <alignment horizontal="left" vertical="center" wrapText="1"/>
    </xf>
    <xf numFmtId="0" fontId="0" fillId="11" borderId="16" xfId="0" applyFont="1" applyFill="1" applyBorder="1" applyAlignment="1">
      <alignment horizontal="left" vertical="center" wrapText="1"/>
    </xf>
    <xf numFmtId="0" fontId="0" fillId="11" borderId="5" xfId="0" applyFont="1" applyFill="1" applyBorder="1" applyAlignment="1">
      <alignment vertical="center"/>
    </xf>
    <xf numFmtId="49" fontId="0" fillId="11" borderId="5" xfId="0" applyNumberFormat="1" applyFont="1" applyFill="1" applyBorder="1" applyAlignment="1">
      <alignment horizontal="left" vertical="center" wrapText="1"/>
    </xf>
    <xf numFmtId="0" fontId="0" fillId="11" borderId="23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horizontal="left" wrapText="1"/>
    </xf>
    <xf numFmtId="0" fontId="0" fillId="11" borderId="31" xfId="0" applyFont="1" applyFill="1" applyBorder="1" applyAlignment="1">
      <alignment horizontal="left" wrapText="1"/>
    </xf>
    <xf numFmtId="0" fontId="0" fillId="11" borderId="16" xfId="0" applyFont="1" applyFill="1" applyBorder="1" applyAlignment="1">
      <alignment horizontal="left" wrapText="1"/>
    </xf>
    <xf numFmtId="0" fontId="0" fillId="11" borderId="24" xfId="0" applyFont="1" applyFill="1" applyBorder="1" applyAlignment="1">
      <alignment horizontal="center" vertical="center" wrapText="1"/>
    </xf>
    <xf numFmtId="0" fontId="0" fillId="11" borderId="25" xfId="0" applyFont="1" applyFill="1" applyBorder="1" applyAlignment="1">
      <alignment horizontal="center" vertical="center" wrapText="1"/>
    </xf>
    <xf numFmtId="0" fontId="4" fillId="11" borderId="3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horizontal="left" vertical="center"/>
    </xf>
    <xf numFmtId="0" fontId="0" fillId="11" borderId="31" xfId="0" applyFont="1" applyFill="1" applyBorder="1" applyAlignment="1">
      <alignment horizontal="left" vertical="center"/>
    </xf>
    <xf numFmtId="0" fontId="0" fillId="11" borderId="16" xfId="0" applyFont="1" applyFill="1" applyBorder="1" applyAlignment="1">
      <alignment horizontal="left" vertical="center"/>
    </xf>
    <xf numFmtId="0" fontId="4" fillId="12" borderId="23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vertical="center"/>
    </xf>
    <xf numFmtId="0" fontId="0" fillId="12" borderId="5" xfId="0" applyFill="1" applyBorder="1" applyAlignment="1">
      <alignment horizontal="left" vertical="center" wrapText="1"/>
    </xf>
    <xf numFmtId="0" fontId="4" fillId="12" borderId="24" xfId="0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 wrapText="1"/>
    </xf>
    <xf numFmtId="0" fontId="0" fillId="12" borderId="5" xfId="0" applyFont="1" applyFill="1" applyBorder="1" applyAlignment="1">
      <alignment vertical="center"/>
    </xf>
    <xf numFmtId="0" fontId="0" fillId="12" borderId="27" xfId="0" applyFont="1" applyFill="1" applyBorder="1" applyAlignment="1">
      <alignment horizontal="left" wrapText="1"/>
    </xf>
    <xf numFmtId="0" fontId="0" fillId="12" borderId="31" xfId="0" applyFont="1" applyFill="1" applyBorder="1" applyAlignment="1">
      <alignment horizontal="left" wrapText="1"/>
    </xf>
    <xf numFmtId="0" fontId="0" fillId="12" borderId="16" xfId="0" applyFont="1" applyFill="1" applyBorder="1" applyAlignment="1">
      <alignment horizontal="left" wrapText="1"/>
    </xf>
    <xf numFmtId="0" fontId="0" fillId="12" borderId="24" xfId="0" applyFont="1" applyFill="1" applyBorder="1" applyAlignment="1">
      <alignment horizontal="center" vertical="center" wrapText="1"/>
    </xf>
    <xf numFmtId="0" fontId="0" fillId="12" borderId="25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/>
    </xf>
    <xf numFmtId="0" fontId="0" fillId="12" borderId="5" xfId="0" applyFont="1" applyFill="1" applyBorder="1"/>
    <xf numFmtId="0" fontId="0" fillId="12" borderId="5" xfId="0" applyFon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4" fillId="5" borderId="23" xfId="0" applyFont="1" applyFill="1" applyBorder="1" applyAlignment="1">
      <alignment horizontal="center" vertical="center" wrapText="1"/>
    </xf>
    <xf numFmtId="0" fontId="0" fillId="5" borderId="2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0" fillId="5" borderId="23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wrapText="1"/>
    </xf>
    <xf numFmtId="0" fontId="0" fillId="5" borderId="5" xfId="0" applyFont="1" applyFill="1" applyBorder="1" applyAlignment="1">
      <alignment horizontal="left" wrapText="1"/>
    </xf>
    <xf numFmtId="0" fontId="4" fillId="5" borderId="2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4" borderId="16" xfId="0" applyFont="1" applyFill="1" applyBorder="1"/>
    <xf numFmtId="0" fontId="0" fillId="4" borderId="5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horizontal="left" wrapText="1"/>
    </xf>
    <xf numFmtId="0" fontId="0" fillId="4" borderId="35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27" xfId="0" applyFont="1" applyFill="1" applyBorder="1" applyAlignment="1">
      <alignment horizontal="left"/>
    </xf>
    <xf numFmtId="0" fontId="0" fillId="4" borderId="31" xfId="0" applyFont="1" applyFill="1" applyBorder="1" applyAlignment="1">
      <alignment horizontal="left"/>
    </xf>
    <xf numFmtId="0" fontId="0" fillId="4" borderId="16" xfId="0" applyFont="1" applyFill="1" applyBorder="1" applyAlignment="1">
      <alignment horizontal="left"/>
    </xf>
    <xf numFmtId="0" fontId="0" fillId="4" borderId="36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horizontal="left" vertical="center"/>
    </xf>
    <xf numFmtId="0" fontId="0" fillId="4" borderId="32" xfId="0" applyFont="1" applyFill="1" applyBorder="1" applyAlignment="1">
      <alignment horizontal="left" wrapText="1"/>
    </xf>
    <xf numFmtId="0" fontId="0" fillId="4" borderId="37" xfId="0" applyFont="1" applyFill="1" applyBorder="1" applyAlignment="1">
      <alignment horizontal="left" wrapText="1"/>
    </xf>
    <xf numFmtId="0" fontId="0" fillId="4" borderId="35" xfId="0" applyFont="1" applyFill="1" applyBorder="1" applyAlignment="1">
      <alignment horizontal="left" wrapText="1"/>
    </xf>
    <xf numFmtId="0" fontId="0" fillId="4" borderId="34" xfId="0" applyFont="1" applyFill="1" applyBorder="1" applyAlignment="1">
      <alignment horizontal="left" wrapText="1"/>
    </xf>
    <xf numFmtId="0" fontId="0" fillId="4" borderId="38" xfId="0" applyFont="1" applyFill="1" applyBorder="1" applyAlignment="1">
      <alignment horizontal="left" wrapText="1"/>
    </xf>
    <xf numFmtId="0" fontId="0" fillId="4" borderId="36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7" borderId="27" xfId="0" applyFont="1" applyFill="1" applyBorder="1" applyAlignment="1">
      <alignment horizontal="left" vertical="center" wrapText="1"/>
    </xf>
    <xf numFmtId="0" fontId="0" fillId="7" borderId="31" xfId="0" applyFont="1" applyFill="1" applyBorder="1" applyAlignment="1">
      <alignment horizontal="left" vertical="center" wrapText="1"/>
    </xf>
    <xf numFmtId="0" fontId="0" fillId="7" borderId="16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7" xfId="0" applyFont="1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 wrapText="1"/>
    </xf>
    <xf numFmtId="49" fontId="0" fillId="5" borderId="23" xfId="0" applyNumberFormat="1" applyFont="1" applyFill="1" applyBorder="1" applyAlignment="1">
      <alignment horizontal="left" vertical="center" wrapText="1"/>
    </xf>
    <xf numFmtId="49" fontId="0" fillId="5" borderId="5" xfId="0" applyNumberFormat="1" applyFont="1" applyFill="1" applyBorder="1" applyAlignment="1">
      <alignment vertical="center" wrapText="1"/>
    </xf>
    <xf numFmtId="49" fontId="0" fillId="5" borderId="27" xfId="0" applyNumberFormat="1" applyFont="1" applyFill="1" applyBorder="1" applyAlignment="1">
      <alignment horizontal="left" vertical="center" wrapText="1"/>
    </xf>
    <xf numFmtId="49" fontId="0" fillId="5" borderId="31" xfId="0" applyNumberFormat="1" applyFont="1" applyFill="1" applyBorder="1" applyAlignment="1">
      <alignment horizontal="left" vertical="center" wrapText="1"/>
    </xf>
    <xf numFmtId="49" fontId="0" fillId="5" borderId="16" xfId="0" applyNumberFormat="1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 wrapText="1"/>
    </xf>
    <xf numFmtId="49" fontId="0" fillId="5" borderId="25" xfId="0" applyNumberFormat="1" applyFont="1" applyFill="1" applyBorder="1" applyAlignment="1">
      <alignment horizontal="left" vertical="center" wrapText="1"/>
    </xf>
    <xf numFmtId="49" fontId="0" fillId="5" borderId="27" xfId="0" applyNumberFormat="1" applyFont="1" applyFill="1" applyBorder="1" applyAlignment="1">
      <alignment vertical="center" wrapText="1"/>
    </xf>
    <xf numFmtId="0" fontId="4" fillId="5" borderId="25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 wrapText="1"/>
    </xf>
    <xf numFmtId="49" fontId="0" fillId="13" borderId="5" xfId="0" applyNumberFormat="1" applyFont="1" applyFill="1" applyBorder="1" applyAlignment="1">
      <alignment vertical="center" wrapText="1"/>
    </xf>
    <xf numFmtId="0" fontId="0" fillId="13" borderId="27" xfId="0" applyFont="1" applyFill="1" applyBorder="1" applyAlignment="1">
      <alignment horizontal="left" vertical="center" wrapText="1"/>
    </xf>
    <xf numFmtId="0" fontId="0" fillId="13" borderId="31" xfId="0" applyFill="1" applyBorder="1" applyAlignment="1">
      <alignment horizontal="left" vertical="center" wrapText="1"/>
    </xf>
    <xf numFmtId="0" fontId="0" fillId="13" borderId="16" xfId="0" applyFill="1" applyBorder="1" applyAlignment="1">
      <alignment horizontal="left" vertical="center" wrapText="1"/>
    </xf>
    <xf numFmtId="0" fontId="4" fillId="13" borderId="24" xfId="0" applyFont="1" applyFill="1" applyBorder="1" applyAlignment="1">
      <alignment horizontal="center" vertical="center"/>
    </xf>
    <xf numFmtId="0" fontId="0" fillId="13" borderId="25" xfId="0" applyFont="1" applyFill="1" applyBorder="1" applyAlignment="1">
      <alignment horizontal="center" vertical="center" wrapText="1"/>
    </xf>
    <xf numFmtId="49" fontId="0" fillId="13" borderId="27" xfId="0" applyNumberFormat="1" applyFont="1" applyFill="1" applyBorder="1" applyAlignment="1">
      <alignment vertical="center" wrapText="1"/>
    </xf>
    <xf numFmtId="0" fontId="0" fillId="13" borderId="27" xfId="0" applyFont="1" applyFill="1" applyBorder="1" applyAlignment="1">
      <alignment horizontal="left"/>
    </xf>
    <xf numFmtId="0" fontId="0" fillId="13" borderId="31" xfId="0" applyFill="1" applyBorder="1" applyAlignment="1">
      <alignment horizontal="left"/>
    </xf>
    <xf numFmtId="0" fontId="0" fillId="13" borderId="16" xfId="0" applyFill="1" applyBorder="1" applyAlignment="1">
      <alignment horizontal="left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vertical="center"/>
    </xf>
    <xf numFmtId="0" fontId="0" fillId="13" borderId="31" xfId="0" applyFont="1" applyFill="1" applyBorder="1" applyAlignment="1">
      <alignment horizontal="left"/>
    </xf>
    <xf numFmtId="0" fontId="0" fillId="13" borderId="16" xfId="0" applyFont="1" applyFill="1" applyBorder="1" applyAlignment="1">
      <alignment horizontal="left"/>
    </xf>
    <xf numFmtId="0" fontId="4" fillId="6" borderId="23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6" borderId="35" xfId="0" applyFill="1" applyBorder="1" applyAlignment="1">
      <alignment horizontal="left" vertical="center"/>
    </xf>
    <xf numFmtId="0" fontId="4" fillId="6" borderId="25" xfId="0" applyFont="1" applyFill="1" applyBorder="1" applyAlignment="1">
      <alignment horizontal="center" vertical="center"/>
    </xf>
    <xf numFmtId="0" fontId="0" fillId="6" borderId="34" xfId="0" applyFill="1" applyBorder="1" applyAlignment="1">
      <alignment horizontal="left" vertical="center"/>
    </xf>
    <xf numFmtId="0" fontId="0" fillId="6" borderId="38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left" vertical="center" wrapText="1"/>
    </xf>
    <xf numFmtId="0" fontId="0" fillId="5" borderId="37" xfId="0" applyFont="1" applyFill="1" applyBorder="1" applyAlignment="1">
      <alignment horizontal="left" vertical="center" wrapText="1"/>
    </xf>
    <xf numFmtId="0" fontId="0" fillId="5" borderId="35" xfId="0" applyFont="1" applyFill="1" applyBorder="1" applyAlignment="1">
      <alignment horizontal="left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0" fillId="5" borderId="33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5" borderId="39" xfId="0" applyFont="1" applyFill="1" applyBorder="1" applyAlignment="1">
      <alignment horizontal="left" vertical="center" wrapText="1"/>
    </xf>
    <xf numFmtId="0" fontId="0" fillId="5" borderId="34" xfId="0" applyFont="1" applyFill="1" applyBorder="1" applyAlignment="1">
      <alignment horizontal="left" vertical="center" wrapText="1"/>
    </xf>
    <xf numFmtId="0" fontId="0" fillId="5" borderId="38" xfId="0" applyFont="1" applyFill="1" applyBorder="1" applyAlignment="1">
      <alignment horizontal="left" vertical="center" wrapText="1"/>
    </xf>
    <xf numFmtId="0" fontId="0" fillId="5" borderId="36" xfId="0" applyFont="1" applyFill="1" applyBorder="1" applyAlignment="1">
      <alignment horizontal="left" vertical="center" wrapText="1"/>
    </xf>
    <xf numFmtId="0" fontId="4" fillId="11" borderId="23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4" fillId="2" borderId="40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" fillId="0" borderId="25" xfId="0" applyFont="1" applyBorder="1"/>
    <xf numFmtId="10" fontId="0" fillId="0" borderId="25" xfId="0" applyNumberFormat="1" applyBorder="1"/>
    <xf numFmtId="10" fontId="0" fillId="0" borderId="34" xfId="0" applyNumberFormat="1" applyBorder="1"/>
    <xf numFmtId="10" fontId="4" fillId="0" borderId="8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CC"/>
      <color rgb="00FFFF99"/>
      <color rgb="00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6.png"/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0" Type="http://schemas.openxmlformats.org/officeDocument/2006/relationships/image" Target="../media/image17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35859</xdr:colOff>
      <xdr:row>9</xdr:row>
      <xdr:rowOff>26894</xdr:rowOff>
    </xdr:from>
    <xdr:to>
      <xdr:col>5</xdr:col>
      <xdr:colOff>286871</xdr:colOff>
      <xdr:row>23</xdr:row>
      <xdr:rowOff>107576</xdr:rowOff>
    </xdr:to>
    <xdr:pic>
      <xdr:nvPicPr>
        <xdr:cNvPr id="7" name="图片 6"/>
        <xdr:cNvPicPr/>
      </xdr:nvPicPr>
      <xdr:blipFill>
        <a:blip r:embed="rId1"/>
        <a:stretch>
          <a:fillRect/>
        </a:stretch>
      </xdr:blipFill>
      <xdr:spPr>
        <a:xfrm>
          <a:off x="35560" y="3031490"/>
          <a:ext cx="7266940" cy="2569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37</xdr:row>
      <xdr:rowOff>104274</xdr:rowOff>
    </xdr:from>
    <xdr:to>
      <xdr:col>4</xdr:col>
      <xdr:colOff>152400</xdr:colOff>
      <xdr:row>53</xdr:row>
      <xdr:rowOff>16042</xdr:rowOff>
    </xdr:to>
    <xdr:pic>
      <xdr:nvPicPr>
        <xdr:cNvPr id="9" name="图片 8"/>
        <xdr:cNvPicPr/>
      </xdr:nvPicPr>
      <xdr:blipFill>
        <a:blip r:embed="rId1"/>
        <a:stretch>
          <a:fillRect/>
        </a:stretch>
      </xdr:blipFill>
      <xdr:spPr>
        <a:xfrm>
          <a:off x="0" y="9676130"/>
          <a:ext cx="6189980" cy="2756535"/>
        </a:xfrm>
        <a:prstGeom prst="rect">
          <a:avLst/>
        </a:prstGeom>
      </xdr:spPr>
    </xdr:pic>
    <xdr:clientData/>
  </xdr:twoCellAnchor>
  <xdr:twoCellAnchor editAs="oneCell">
    <xdr:from>
      <xdr:col>0</xdr:col>
      <xdr:colOff>24064</xdr:colOff>
      <xdr:row>55</xdr:row>
      <xdr:rowOff>27868</xdr:rowOff>
    </xdr:from>
    <xdr:to>
      <xdr:col>7</xdr:col>
      <xdr:colOff>609601</xdr:colOff>
      <xdr:row>81</xdr:row>
      <xdr:rowOff>24059</xdr:rowOff>
    </xdr:to>
    <xdr:pic>
      <xdr:nvPicPr>
        <xdr:cNvPr id="10" name="图片 9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95" y="12799695"/>
          <a:ext cx="9782175" cy="46189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84</xdr:row>
      <xdr:rowOff>8022</xdr:rowOff>
    </xdr:from>
    <xdr:to>
      <xdr:col>5</xdr:col>
      <xdr:colOff>898359</xdr:colOff>
      <xdr:row>114</xdr:row>
      <xdr:rowOff>48128</xdr:rowOff>
    </xdr:to>
    <xdr:pic>
      <xdr:nvPicPr>
        <xdr:cNvPr id="13" name="图片 12"/>
        <xdr:cNvPicPr/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936210"/>
          <a:ext cx="8068310" cy="5374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56718</xdr:rowOff>
    </xdr:from>
    <xdr:to>
      <xdr:col>5</xdr:col>
      <xdr:colOff>259538</xdr:colOff>
      <xdr:row>141</xdr:row>
      <xdr:rowOff>13175</xdr:rowOff>
    </xdr:to>
    <xdr:pic>
      <xdr:nvPicPr>
        <xdr:cNvPr id="14" name="图片 13"/>
        <xdr:cNvPicPr/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08105"/>
          <a:ext cx="7429500" cy="3867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8021</xdr:rowOff>
    </xdr:from>
    <xdr:to>
      <xdr:col>5</xdr:col>
      <xdr:colOff>529390</xdr:colOff>
      <xdr:row>164</xdr:row>
      <xdr:rowOff>48125</xdr:rowOff>
    </xdr:to>
    <xdr:pic>
      <xdr:nvPicPr>
        <xdr:cNvPr id="15" name="图片 14"/>
        <xdr:cNvPicPr/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604210"/>
          <a:ext cx="7699375" cy="3596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32083</xdr:rowOff>
    </xdr:from>
    <xdr:to>
      <xdr:col>5</xdr:col>
      <xdr:colOff>762000</xdr:colOff>
      <xdr:row>186</xdr:row>
      <xdr:rowOff>136357</xdr:rowOff>
    </xdr:to>
    <xdr:pic>
      <xdr:nvPicPr>
        <xdr:cNvPr id="16" name="图片 15"/>
        <xdr:cNvPicPr/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717740"/>
          <a:ext cx="7932420" cy="3482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87</xdr:row>
      <xdr:rowOff>72933</xdr:rowOff>
    </xdr:from>
    <xdr:to>
      <xdr:col>4</xdr:col>
      <xdr:colOff>272687</xdr:colOff>
      <xdr:row>110</xdr:row>
      <xdr:rowOff>130084</xdr:rowOff>
    </xdr:to>
    <xdr:pic>
      <xdr:nvPicPr>
        <xdr:cNvPr id="10" name="图片 9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866100"/>
          <a:ext cx="7086600" cy="414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168411</xdr:rowOff>
    </xdr:from>
    <xdr:to>
      <xdr:col>5</xdr:col>
      <xdr:colOff>61576</xdr:colOff>
      <xdr:row>132</xdr:row>
      <xdr:rowOff>161637</xdr:rowOff>
    </xdr:to>
    <xdr:pic>
      <xdr:nvPicPr>
        <xdr:cNvPr id="12" name="图片 11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5406985"/>
          <a:ext cx="7829550" cy="35490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179531</xdr:rowOff>
    </xdr:from>
    <xdr:to>
      <xdr:col>5</xdr:col>
      <xdr:colOff>936171</xdr:colOff>
      <xdr:row>154</xdr:row>
      <xdr:rowOff>54429</xdr:rowOff>
    </xdr:to>
    <xdr:pic>
      <xdr:nvPicPr>
        <xdr:cNvPr id="20" name="图片 19"/>
        <xdr:cNvPicPr/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28110"/>
          <a:ext cx="8704580" cy="3432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40820</xdr:rowOff>
    </xdr:from>
    <xdr:to>
      <xdr:col>5</xdr:col>
      <xdr:colOff>990600</xdr:colOff>
      <xdr:row>190</xdr:row>
      <xdr:rowOff>152400</xdr:rowOff>
    </xdr:to>
    <xdr:pic>
      <xdr:nvPicPr>
        <xdr:cNvPr id="28" name="图片 27"/>
        <xdr:cNvPicPr/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280350"/>
          <a:ext cx="8759190" cy="5979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193</xdr:row>
      <xdr:rowOff>166016</xdr:rowOff>
    </xdr:from>
    <xdr:to>
      <xdr:col>5</xdr:col>
      <xdr:colOff>876301</xdr:colOff>
      <xdr:row>229</xdr:row>
      <xdr:rowOff>171460</xdr:rowOff>
    </xdr:to>
    <xdr:pic>
      <xdr:nvPicPr>
        <xdr:cNvPr id="29" name="图片 28"/>
        <xdr:cNvPicPr/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9806245"/>
          <a:ext cx="8644890" cy="64065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19050</xdr:rowOff>
    </xdr:from>
    <xdr:to>
      <xdr:col>5</xdr:col>
      <xdr:colOff>735106</xdr:colOff>
      <xdr:row>254</xdr:row>
      <xdr:rowOff>125506</xdr:rowOff>
    </xdr:to>
    <xdr:pic>
      <xdr:nvPicPr>
        <xdr:cNvPr id="30" name="图片 29"/>
        <xdr:cNvPicPr/>
      </xdr:nvPicPr>
      <xdr:blipFill>
        <a:blip r:embed="rId6"/>
        <a:stretch>
          <a:fillRect/>
        </a:stretch>
      </xdr:blipFill>
      <xdr:spPr>
        <a:xfrm>
          <a:off x="0" y="46593760"/>
          <a:ext cx="8503285" cy="40176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258</xdr:row>
      <xdr:rowOff>48192</xdr:rowOff>
    </xdr:from>
    <xdr:to>
      <xdr:col>5</xdr:col>
      <xdr:colOff>107578</xdr:colOff>
      <xdr:row>279</xdr:row>
      <xdr:rowOff>125512</xdr:rowOff>
    </xdr:to>
    <xdr:pic>
      <xdr:nvPicPr>
        <xdr:cNvPr id="31" name="图片 30"/>
        <xdr:cNvPicPr/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1245135"/>
          <a:ext cx="7875905" cy="38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282</xdr:row>
      <xdr:rowOff>72837</xdr:rowOff>
    </xdr:from>
    <xdr:to>
      <xdr:col>5</xdr:col>
      <xdr:colOff>609600</xdr:colOff>
      <xdr:row>315</xdr:row>
      <xdr:rowOff>17929</xdr:rowOff>
    </xdr:to>
    <xdr:pic>
      <xdr:nvPicPr>
        <xdr:cNvPr id="32" name="图片 31"/>
        <xdr:cNvPicPr/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5537100"/>
          <a:ext cx="8378190" cy="58127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53788</xdr:colOff>
      <xdr:row>368</xdr:row>
      <xdr:rowOff>36980</xdr:rowOff>
    </xdr:from>
    <xdr:to>
      <xdr:col>3</xdr:col>
      <xdr:colOff>878543</xdr:colOff>
      <xdr:row>386</xdr:row>
      <xdr:rowOff>62753</xdr:rowOff>
    </xdr:to>
    <xdr:pic>
      <xdr:nvPicPr>
        <xdr:cNvPr id="34" name="图片 33"/>
        <xdr:cNvPicPr/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0" y="70792340"/>
          <a:ext cx="6738620" cy="322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4</xdr:col>
      <xdr:colOff>690284</xdr:colOff>
      <xdr:row>366</xdr:row>
      <xdr:rowOff>52667</xdr:rowOff>
    </xdr:to>
    <xdr:pic>
      <xdr:nvPicPr>
        <xdr:cNvPr id="13" name="图片 12"/>
        <xdr:cNvPicPr/>
      </xdr:nvPicPr>
      <xdr:blipFill>
        <a:blip r:embed="rId10"/>
        <a:stretch>
          <a:fillRect/>
        </a:stretch>
      </xdr:blipFill>
      <xdr:spPr>
        <a:xfrm>
          <a:off x="0" y="61332110"/>
          <a:ext cx="7504430" cy="91198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411288</xdr:colOff>
      <xdr:row>12</xdr:row>
      <xdr:rowOff>26400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811395" cy="2159635"/>
        </a:xfrm>
        <a:prstGeom prst="rect">
          <a:avLst/>
        </a:prstGeom>
      </xdr:spPr>
    </xdr:pic>
    <xdr:clientData/>
  </xdr:twoCellAnchor>
  <xdr:twoCellAnchor editAs="oneCell">
    <xdr:from>
      <xdr:col>7</xdr:col>
      <xdr:colOff>374650</xdr:colOff>
      <xdr:row>0</xdr:row>
      <xdr:rowOff>0</xdr:rowOff>
    </xdr:from>
    <xdr:to>
      <xdr:col>13</xdr:col>
      <xdr:colOff>132629</xdr:colOff>
      <xdr:row>16</xdr:row>
      <xdr:rowOff>35200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75200" y="0"/>
          <a:ext cx="3529330" cy="2879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809625</xdr:colOff>
      <xdr:row>192</xdr:row>
      <xdr:rowOff>161925</xdr:rowOff>
    </xdr:from>
    <xdr:to>
      <xdr:col>2</xdr:col>
      <xdr:colOff>456232</xdr:colOff>
      <xdr:row>203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9625" y="39535100"/>
          <a:ext cx="1229360" cy="1854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1</xdr:rowOff>
    </xdr:from>
    <xdr:to>
      <xdr:col>2</xdr:col>
      <xdr:colOff>532442</xdr:colOff>
      <xdr:row>206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4705" y="41341675"/>
          <a:ext cx="1300480" cy="54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uanyan\&#24494;&#28156;&#21830;&#23398;&#38498;\&#24494;&#28156;&#35838;&#31243;\&#31532;11-20&#21608;&#23454;&#36341;&#35838;&#36164;&#26009;\&#36130;&#25253;\&#27915;&#27827;&#32929;&#20221;\&#27915;&#27827;&#32929;&#20221;&#65306;&#36130;&#25253;&#25968;&#25454;&#20998;&#26512;-2019&#20013;&#252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资产负债表"/>
      <sheetName val="利润表"/>
      <sheetName val="现金流量表"/>
      <sheetName val="Sheet1"/>
      <sheetName val="分析财务23个步骤"/>
      <sheetName val="Sheet2"/>
      <sheetName val="中报"/>
    </sheetNames>
    <sheetDataSet>
      <sheetData sheetId="0">
        <row r="55">
          <cell r="G55">
            <v>49563767816.22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H11" sqref="H11"/>
    </sheetView>
  </sheetViews>
  <sheetFormatPr defaultColWidth="9" defaultRowHeight="14"/>
  <sheetData>
    <row r="1" ht="14.75" spans="1:1">
      <c r="A1" s="340"/>
    </row>
    <row r="2" spans="1:6">
      <c r="A2" s="340">
        <v>1</v>
      </c>
      <c r="B2" s="7" t="s">
        <v>0</v>
      </c>
      <c r="C2" s="8" t="s">
        <v>1</v>
      </c>
      <c r="D2" s="8" t="s">
        <v>2</v>
      </c>
      <c r="E2" s="9" t="s">
        <v>3</v>
      </c>
      <c r="F2" s="4" t="s">
        <v>4</v>
      </c>
    </row>
    <row r="3" spans="1:6">
      <c r="A3" s="340"/>
      <c r="B3" s="34" t="s">
        <v>5</v>
      </c>
      <c r="C3" s="57" t="s">
        <v>6</v>
      </c>
      <c r="D3" s="84">
        <v>5584896240.97</v>
      </c>
      <c r="E3" s="85">
        <v>5005460138.5</v>
      </c>
      <c r="F3">
        <f>(D3-E3)/E3</f>
        <v>0.115760806486742</v>
      </c>
    </row>
    <row r="4" spans="1:10">
      <c r="A4" s="340"/>
      <c r="B4" s="34"/>
      <c r="C4" s="57" t="s">
        <v>7</v>
      </c>
      <c r="D4" s="84">
        <v>34693487794.23</v>
      </c>
      <c r="E4" s="85">
        <v>30561452532.47</v>
      </c>
      <c r="F4">
        <f t="shared" ref="F4:F5" si="0">(D4-E4)/E4</f>
        <v>0.135204151614519</v>
      </c>
      <c r="H4" s="66">
        <v>1779332983.63</v>
      </c>
      <c r="I4" s="66">
        <v>4468409150.75</v>
      </c>
      <c r="J4" s="6">
        <f>(H4-I4)/I4</f>
        <v>-0.601797211580021</v>
      </c>
    </row>
    <row r="5" ht="14.75" spans="1:6">
      <c r="A5" s="340"/>
      <c r="B5" s="38"/>
      <c r="C5" s="49" t="s">
        <v>8</v>
      </c>
      <c r="D5" s="92">
        <f>D3/D4</f>
        <v>0.160978229519456</v>
      </c>
      <c r="E5" s="93">
        <f>E3/E4</f>
        <v>0.163783450187191</v>
      </c>
      <c r="F5">
        <f t="shared" si="0"/>
        <v>-0.0171276198207379</v>
      </c>
    </row>
    <row r="6" ht="14.75" spans="1:1">
      <c r="A6" s="340"/>
    </row>
    <row r="7" spans="1:5">
      <c r="A7" s="340">
        <v>2</v>
      </c>
      <c r="B7" s="7" t="s">
        <v>0</v>
      </c>
      <c r="C7" s="8" t="s">
        <v>1</v>
      </c>
      <c r="D7" s="8" t="s">
        <v>2</v>
      </c>
      <c r="E7" s="9" t="s">
        <v>3</v>
      </c>
    </row>
    <row r="8" spans="1:6">
      <c r="A8" s="340"/>
      <c r="B8" s="34" t="s">
        <v>5</v>
      </c>
      <c r="C8" s="42" t="s">
        <v>6</v>
      </c>
      <c r="D8" s="12">
        <v>5584896240.97</v>
      </c>
      <c r="E8" s="46">
        <v>5005460138.5</v>
      </c>
      <c r="F8" s="6">
        <f t="shared" ref="F8" si="1">(D8-E8)/E8</f>
        <v>0.115760806486742</v>
      </c>
    </row>
    <row r="9" spans="1:5">
      <c r="A9" s="340"/>
      <c r="B9" s="34"/>
      <c r="C9" s="45" t="s">
        <v>9</v>
      </c>
      <c r="D9" s="12">
        <v>-510063762.35</v>
      </c>
      <c r="E9" s="46">
        <v>1658765767.11</v>
      </c>
    </row>
    <row r="10" ht="14.75" spans="1:6">
      <c r="A10" s="340"/>
      <c r="B10" s="38"/>
      <c r="C10" s="49" t="s">
        <v>10</v>
      </c>
      <c r="D10" s="60">
        <f>D9/D8</f>
        <v>-0.0913291385090103</v>
      </c>
      <c r="E10" s="17">
        <f t="shared" ref="E10" si="2">E9/E8</f>
        <v>0.331391264981103</v>
      </c>
      <c r="F10" s="6">
        <f>(D10-E10)/E10</f>
        <v>-1.27559307730763</v>
      </c>
    </row>
    <row r="11" ht="14.75" spans="1:1">
      <c r="A11" s="340"/>
    </row>
    <row r="12" spans="1:5">
      <c r="A12" s="340">
        <v>3</v>
      </c>
      <c r="B12" s="7" t="s">
        <v>0</v>
      </c>
      <c r="C12" s="8" t="s">
        <v>1</v>
      </c>
      <c r="D12" s="8" t="s">
        <v>2</v>
      </c>
      <c r="E12" s="9" t="s">
        <v>3</v>
      </c>
    </row>
    <row r="13" spans="1:5">
      <c r="A13" s="340"/>
      <c r="B13" s="341" t="s">
        <v>5</v>
      </c>
      <c r="C13" s="11" t="s">
        <v>11</v>
      </c>
      <c r="D13" s="12">
        <v>10592414548.97</v>
      </c>
      <c r="E13" s="46">
        <v>10742933899.1</v>
      </c>
    </row>
    <row r="14" spans="1:5">
      <c r="A14" s="340"/>
      <c r="B14" s="341"/>
      <c r="C14" s="11" t="s">
        <v>12</v>
      </c>
      <c r="D14" s="12">
        <v>45285902343.2</v>
      </c>
      <c r="E14" s="46">
        <v>41304386431.57</v>
      </c>
    </row>
    <row r="15" ht="14.75" spans="1:6">
      <c r="A15" s="340"/>
      <c r="B15" s="342"/>
      <c r="C15" s="49" t="s">
        <v>13</v>
      </c>
      <c r="D15" s="343">
        <f>D13/D14</f>
        <v>0.233900927239899</v>
      </c>
      <c r="E15" s="344">
        <f>E13/E14</f>
        <v>0.260091840775751</v>
      </c>
      <c r="F15" s="6">
        <f>(D15-E15)/E15</f>
        <v>-0.100698712646021</v>
      </c>
    </row>
    <row r="16" ht="14.75" spans="1:1">
      <c r="A16" s="340"/>
    </row>
    <row r="17" spans="1:5">
      <c r="A17" s="340">
        <v>4</v>
      </c>
      <c r="B17" s="7" t="s">
        <v>0</v>
      </c>
      <c r="C17" s="8" t="s">
        <v>1</v>
      </c>
      <c r="D17" s="8" t="s">
        <v>2</v>
      </c>
      <c r="E17" s="9" t="s">
        <v>3</v>
      </c>
    </row>
    <row r="18" spans="1:6">
      <c r="A18" s="340"/>
      <c r="B18" s="34" t="s">
        <v>5</v>
      </c>
      <c r="C18" s="42" t="s">
        <v>14</v>
      </c>
      <c r="D18" s="12">
        <v>15998582862.74</v>
      </c>
      <c r="E18" s="46">
        <v>14542579775.61</v>
      </c>
      <c r="F18" s="6">
        <f>(D18-E18)/E18</f>
        <v>0.10011999999972</v>
      </c>
    </row>
    <row r="19" spans="1:6">
      <c r="A19" s="340"/>
      <c r="B19" s="34"/>
      <c r="C19" s="42" t="s">
        <v>15</v>
      </c>
      <c r="D19" s="12">
        <v>4648107110.28</v>
      </c>
      <c r="E19" s="46">
        <v>4144543172.78</v>
      </c>
      <c r="F19" s="6">
        <f>(D19-E19)/E19</f>
        <v>0.121500468569671</v>
      </c>
    </row>
    <row r="20" ht="14.75" spans="1:6">
      <c r="A20" s="340"/>
      <c r="B20" s="38"/>
      <c r="C20" s="49" t="s">
        <v>16</v>
      </c>
      <c r="D20" s="60">
        <f>(D18-D19)/D18</f>
        <v>0.709467572837014</v>
      </c>
      <c r="E20" s="17">
        <f>(E18-E19)/E18</f>
        <v>0.715006330600916</v>
      </c>
      <c r="F20" s="6">
        <f>(D20-E20)/E20</f>
        <v>-0.00774644576817513</v>
      </c>
    </row>
    <row r="21" ht="14.75" spans="1:1">
      <c r="A21" s="340"/>
    </row>
    <row r="22" spans="1:5">
      <c r="A22" s="340">
        <v>5</v>
      </c>
      <c r="B22" s="7" t="s">
        <v>0</v>
      </c>
      <c r="C22" s="8" t="s">
        <v>1</v>
      </c>
      <c r="D22" s="8" t="s">
        <v>2</v>
      </c>
      <c r="E22" s="9" t="s">
        <v>3</v>
      </c>
    </row>
    <row r="23" spans="1:5">
      <c r="A23" s="340"/>
      <c r="B23" s="34" t="s">
        <v>5</v>
      </c>
      <c r="C23" s="45" t="s">
        <v>17</v>
      </c>
      <c r="D23" s="12">
        <v>15998582862.74</v>
      </c>
      <c r="E23" s="46">
        <v>14542579775.61</v>
      </c>
    </row>
    <row r="24" spans="1:5">
      <c r="A24" s="340"/>
      <c r="B24" s="34"/>
      <c r="C24" s="42" t="s">
        <v>18</v>
      </c>
      <c r="D24" s="12">
        <v>7427601122</v>
      </c>
      <c r="E24" s="46">
        <v>6682806904.02</v>
      </c>
    </row>
    <row r="25" ht="14.75" spans="1:5">
      <c r="A25" s="340"/>
      <c r="B25" s="38"/>
      <c r="C25" s="49" t="s">
        <v>19</v>
      </c>
      <c r="D25" s="60">
        <f>D24/D23</f>
        <v>0.464266190682336</v>
      </c>
      <c r="E25" s="17">
        <f>E24/E23</f>
        <v>0.45953379710717</v>
      </c>
    </row>
    <row r="26" ht="14.75" spans="1:1">
      <c r="A26" s="340"/>
    </row>
    <row r="27" spans="1:6">
      <c r="A27" s="340">
        <v>6</v>
      </c>
      <c r="B27" s="7" t="s">
        <v>0</v>
      </c>
      <c r="C27" s="8" t="s">
        <v>1</v>
      </c>
      <c r="D27" s="8" t="s">
        <v>2</v>
      </c>
      <c r="E27" s="9" t="s">
        <v>3</v>
      </c>
      <c r="F27" s="345" t="s">
        <v>20</v>
      </c>
    </row>
    <row r="28" spans="2:10">
      <c r="B28" s="63"/>
      <c r="C28" s="45" t="s">
        <v>17</v>
      </c>
      <c r="D28" s="90">
        <v>15998582862.74</v>
      </c>
      <c r="E28" s="46">
        <v>14542579775.61</v>
      </c>
      <c r="F28" s="66">
        <v>11530491074.18</v>
      </c>
      <c r="H28" s="66">
        <v>449000524.91</v>
      </c>
      <c r="I28" s="66">
        <v>188592000.4</v>
      </c>
      <c r="J28" s="6">
        <f>(H28-I28)/I28</f>
        <v>1.38080366058835</v>
      </c>
    </row>
    <row r="29" ht="14.75" spans="2:6">
      <c r="B29" s="69"/>
      <c r="C29" s="99" t="s">
        <v>21</v>
      </c>
      <c r="D29" s="60">
        <f>(D28-E28)/E28</f>
        <v>0.10011999999972</v>
      </c>
      <c r="E29" s="17">
        <f>(E28-F28)/F28</f>
        <v>0.261228136950291</v>
      </c>
      <c r="F29" s="6">
        <f t="shared" ref="F29" si="3">(D29-E29)/E29</f>
        <v>-0.616733476077381</v>
      </c>
    </row>
    <row r="30" ht="14.75" spans="2:5">
      <c r="B30" s="346"/>
      <c r="C30" s="347"/>
      <c r="D30" s="348"/>
      <c r="E30" s="349"/>
    </row>
    <row r="31" spans="1:5">
      <c r="A31" s="340">
        <v>7</v>
      </c>
      <c r="B31" s="7" t="s">
        <v>0</v>
      </c>
      <c r="C31" s="8" t="s">
        <v>1</v>
      </c>
      <c r="D31" s="8" t="s">
        <v>2</v>
      </c>
      <c r="E31" s="9" t="s">
        <v>3</v>
      </c>
    </row>
    <row r="32" spans="1:5">
      <c r="A32" s="340"/>
      <c r="B32" s="34" t="s">
        <v>5</v>
      </c>
      <c r="C32" s="42" t="s">
        <v>22</v>
      </c>
      <c r="D32" s="12"/>
      <c r="E32" s="46" t="e">
        <f>#REF!</f>
        <v>#REF!</v>
      </c>
    </row>
    <row r="33" spans="1:5">
      <c r="A33" s="340"/>
      <c r="B33" s="34"/>
      <c r="C33" s="42" t="s">
        <v>6</v>
      </c>
      <c r="D33" s="66">
        <v>5584896240.97</v>
      </c>
      <c r="E33" s="46">
        <v>5005460138.5</v>
      </c>
    </row>
    <row r="34" ht="14.75" spans="1:5">
      <c r="A34" s="340"/>
      <c r="B34" s="38"/>
      <c r="C34" s="99" t="s">
        <v>23</v>
      </c>
      <c r="D34" s="60" t="e">
        <f>D33/D32</f>
        <v>#DIV/0!</v>
      </c>
      <c r="E34" s="17" t="e">
        <f>E33/E32</f>
        <v>#REF!</v>
      </c>
    </row>
    <row r="35" ht="14.75" spans="1:1">
      <c r="A35" s="340">
        <v>8</v>
      </c>
    </row>
    <row r="36" spans="1:5">
      <c r="A36" s="340"/>
      <c r="B36" s="7" t="s">
        <v>0</v>
      </c>
      <c r="C36" s="8" t="s">
        <v>1</v>
      </c>
      <c r="D36" s="8" t="s">
        <v>2</v>
      </c>
      <c r="E36" s="9" t="s">
        <v>3</v>
      </c>
    </row>
    <row r="37" spans="1:5">
      <c r="A37" s="340"/>
      <c r="B37" s="34" t="s">
        <v>5</v>
      </c>
      <c r="C37" s="45" t="s">
        <v>24</v>
      </c>
      <c r="D37" s="12">
        <v>7535181121.45</v>
      </c>
      <c r="E37" s="46">
        <v>8007500021.27</v>
      </c>
    </row>
    <row r="38" spans="1:5">
      <c r="A38" s="340"/>
      <c r="B38" s="34"/>
      <c r="C38" s="45" t="s">
        <v>25</v>
      </c>
      <c r="D38" s="12">
        <v>183915001.94</v>
      </c>
      <c r="E38" s="46">
        <v>248978147.69</v>
      </c>
    </row>
    <row r="39" spans="1:5">
      <c r="A39" s="340"/>
      <c r="B39" s="34"/>
      <c r="C39" s="42" t="s">
        <v>26</v>
      </c>
      <c r="D39" s="12">
        <v>0</v>
      </c>
      <c r="E39" s="46">
        <v>788063.58</v>
      </c>
    </row>
    <row r="40" spans="1:5">
      <c r="A40" s="340"/>
      <c r="B40" s="34"/>
      <c r="C40" s="45" t="s">
        <v>27</v>
      </c>
      <c r="D40" s="12">
        <f>SUM(D37:D39)</f>
        <v>7719096123.39</v>
      </c>
      <c r="E40" s="46">
        <f>SUM(E37:E39)</f>
        <v>8257266232.54</v>
      </c>
    </row>
    <row r="41" spans="1:5">
      <c r="A41" s="340"/>
      <c r="B41" s="34"/>
      <c r="C41" s="68" t="s">
        <v>28</v>
      </c>
      <c r="D41" s="12">
        <v>45285902343.2</v>
      </c>
      <c r="E41" s="46">
        <v>41304386431.57</v>
      </c>
    </row>
    <row r="42" ht="56.75" spans="1:6">
      <c r="A42" s="340"/>
      <c r="B42" s="38"/>
      <c r="C42" s="70" t="s">
        <v>29</v>
      </c>
      <c r="D42" s="350">
        <f>D40/D41</f>
        <v>0.170452518863171</v>
      </c>
      <c r="E42" s="74">
        <f t="shared" ref="E42" si="4">E40/E41</f>
        <v>0.19991257456929</v>
      </c>
      <c r="F42" s="6">
        <f t="shared" ref="F42" si="5">(D42-E42)/E42</f>
        <v>-0.147364695640535</v>
      </c>
    </row>
    <row r="43" spans="1:1">
      <c r="A43" s="340"/>
    </row>
    <row r="44" spans="1:1">
      <c r="A44" s="340"/>
    </row>
    <row r="45" spans="1:1">
      <c r="A45" s="340"/>
    </row>
    <row r="46" spans="1:1">
      <c r="A46" s="340"/>
    </row>
    <row r="47" spans="1:1">
      <c r="A47" s="340"/>
    </row>
    <row r="48" spans="1:1">
      <c r="A48" s="340"/>
    </row>
    <row r="49" spans="1:1">
      <c r="A49" s="340"/>
    </row>
    <row r="50" spans="1:1">
      <c r="A50" s="340"/>
    </row>
    <row r="51" spans="1:1">
      <c r="A51" s="340"/>
    </row>
    <row r="52" spans="1:1">
      <c r="A52" s="340"/>
    </row>
    <row r="53" spans="1:1">
      <c r="A53" s="340"/>
    </row>
    <row r="54" spans="1:1">
      <c r="A54" s="340"/>
    </row>
    <row r="55" spans="1:1">
      <c r="A55" s="340"/>
    </row>
    <row r="56" spans="1:1">
      <c r="A56" s="340"/>
    </row>
    <row r="57" spans="1:1">
      <c r="A57" s="340"/>
    </row>
  </sheetData>
  <mergeCells count="8">
    <mergeCell ref="B3:B5"/>
    <mergeCell ref="B8:B10"/>
    <mergeCell ref="B13:B15"/>
    <mergeCell ref="B18:B20"/>
    <mergeCell ref="B23:B25"/>
    <mergeCell ref="B28:B29"/>
    <mergeCell ref="B32:B34"/>
    <mergeCell ref="B37:B4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2" sqref="C2:H7"/>
    </sheetView>
  </sheetViews>
  <sheetFormatPr defaultColWidth="9" defaultRowHeight="14" outlineLevelCol="7"/>
  <cols>
    <col min="1" max="1" width="23.7818181818182" customWidth="1"/>
    <col min="2" max="2" width="23.8909090909091" customWidth="1"/>
    <col min="3" max="8" width="19.4454545454545" customWidth="1"/>
  </cols>
  <sheetData>
    <row r="1" ht="21" spans="1:8">
      <c r="A1" s="135" t="s">
        <v>30</v>
      </c>
      <c r="B1" s="135"/>
      <c r="C1" s="135"/>
      <c r="D1" s="135"/>
      <c r="E1" s="135"/>
      <c r="F1" s="135"/>
      <c r="G1" s="135"/>
      <c r="H1" s="135"/>
    </row>
    <row r="2" ht="19.8" customHeight="1" spans="1:8">
      <c r="A2" s="324" t="s">
        <v>31</v>
      </c>
      <c r="B2" s="325" t="s">
        <v>32</v>
      </c>
      <c r="C2" s="326" t="s">
        <v>33</v>
      </c>
      <c r="D2" s="327"/>
      <c r="E2" s="327"/>
      <c r="F2" s="327"/>
      <c r="G2" s="327"/>
      <c r="H2" s="328"/>
    </row>
    <row r="3" ht="19.8" customHeight="1" spans="1:8">
      <c r="A3" s="324"/>
      <c r="B3" s="329" t="s">
        <v>34</v>
      </c>
      <c r="C3" s="330"/>
      <c r="D3" s="331"/>
      <c r="E3" s="331"/>
      <c r="F3" s="331"/>
      <c r="G3" s="331"/>
      <c r="H3" s="332"/>
    </row>
    <row r="4" ht="19.8" customHeight="1" spans="1:8">
      <c r="A4" s="324"/>
      <c r="B4" s="325" t="s">
        <v>35</v>
      </c>
      <c r="C4" s="330"/>
      <c r="D4" s="331"/>
      <c r="E4" s="331"/>
      <c r="F4" s="331"/>
      <c r="G4" s="331"/>
      <c r="H4" s="332"/>
    </row>
    <row r="5" ht="19.8" customHeight="1" spans="1:8">
      <c r="A5" s="324"/>
      <c r="B5" s="325" t="s">
        <v>36</v>
      </c>
      <c r="C5" s="330"/>
      <c r="D5" s="331"/>
      <c r="E5" s="331"/>
      <c r="F5" s="331"/>
      <c r="G5" s="331"/>
      <c r="H5" s="332"/>
    </row>
    <row r="6" ht="19.8" customHeight="1" spans="1:8">
      <c r="A6" s="324"/>
      <c r="B6" s="325" t="s">
        <v>37</v>
      </c>
      <c r="C6" s="330"/>
      <c r="D6" s="331"/>
      <c r="E6" s="331"/>
      <c r="F6" s="331"/>
      <c r="G6" s="331"/>
      <c r="H6" s="332"/>
    </row>
    <row r="7" ht="19.8" customHeight="1" spans="1:8">
      <c r="A7" s="324"/>
      <c r="B7" s="325" t="s">
        <v>38</v>
      </c>
      <c r="C7" s="333"/>
      <c r="D7" s="334"/>
      <c r="E7" s="334"/>
      <c r="F7" s="334"/>
      <c r="G7" s="334"/>
      <c r="H7" s="335"/>
    </row>
    <row r="8" s="194" customFormat="1" ht="19.8" customHeight="1" spans="1:8">
      <c r="A8" s="336" t="s">
        <v>39</v>
      </c>
      <c r="B8" s="337" t="s">
        <v>40</v>
      </c>
      <c r="C8" s="217" t="s">
        <v>41</v>
      </c>
      <c r="D8" s="217"/>
      <c r="E8" s="217"/>
      <c r="F8" s="217"/>
      <c r="G8" s="217"/>
      <c r="H8" s="217"/>
    </row>
    <row r="9" s="194" customFormat="1" ht="19.8" customHeight="1" spans="1:8">
      <c r="A9" s="338"/>
      <c r="B9" s="337" t="s">
        <v>42</v>
      </c>
      <c r="C9" s="215" t="s">
        <v>43</v>
      </c>
      <c r="D9" s="215"/>
      <c r="E9" s="215"/>
      <c r="F9" s="215"/>
      <c r="G9" s="215"/>
      <c r="H9" s="215"/>
    </row>
    <row r="10" s="194" customFormat="1" ht="22.2" customHeight="1" spans="1:8">
      <c r="A10" s="339"/>
      <c r="B10" s="337" t="s">
        <v>44</v>
      </c>
      <c r="C10" s="215" t="s">
        <v>45</v>
      </c>
      <c r="D10" s="215"/>
      <c r="E10" s="215"/>
      <c r="F10" s="215"/>
      <c r="G10" s="215"/>
      <c r="H10" s="215"/>
    </row>
    <row r="11" ht="24.6" customHeight="1"/>
  </sheetData>
  <mergeCells count="7">
    <mergeCell ref="A1:H1"/>
    <mergeCell ref="C8:H8"/>
    <mergeCell ref="C9:H9"/>
    <mergeCell ref="C10:H10"/>
    <mergeCell ref="A2:A7"/>
    <mergeCell ref="A8:A10"/>
    <mergeCell ref="C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112" zoomScaleNormal="112" topLeftCell="A3" workbookViewId="0">
      <selection activeCell="C9" sqref="C9:H10"/>
    </sheetView>
  </sheetViews>
  <sheetFormatPr defaultColWidth="9" defaultRowHeight="14" outlineLevelCol="7"/>
  <cols>
    <col min="1" max="1" width="16.5545454545455" customWidth="1"/>
    <col min="2" max="2" width="20.4454545454545" customWidth="1"/>
    <col min="3" max="3" width="33.8909090909091" customWidth="1"/>
    <col min="4" max="4" width="41.1090909090909" customWidth="1"/>
    <col min="5" max="5" width="35.3363636363636" customWidth="1"/>
    <col min="8" max="8" width="9.78181818181818" customWidth="1"/>
  </cols>
  <sheetData>
    <row r="1" ht="21" spans="1:8">
      <c r="A1" s="135" t="s">
        <v>46</v>
      </c>
      <c r="B1" s="135"/>
      <c r="C1" s="135"/>
      <c r="D1" s="135"/>
      <c r="E1" s="135"/>
      <c r="F1" s="135"/>
      <c r="G1" s="135"/>
      <c r="H1" s="135"/>
    </row>
    <row r="2" ht="27.6" customHeight="1" spans="1:8">
      <c r="A2" s="285" t="s">
        <v>47</v>
      </c>
      <c r="B2" s="210" t="s">
        <v>48</v>
      </c>
      <c r="C2" s="211"/>
      <c r="D2" s="211"/>
      <c r="E2" s="211"/>
      <c r="F2" s="211"/>
      <c r="G2" s="211"/>
      <c r="H2" s="212"/>
    </row>
    <row r="3" s="194" customFormat="1" ht="30" customHeight="1" spans="1:8">
      <c r="A3" s="286" t="s">
        <v>49</v>
      </c>
      <c r="B3" s="287" t="s">
        <v>50</v>
      </c>
      <c r="C3" s="288" t="s">
        <v>51</v>
      </c>
      <c r="D3" s="289" t="s">
        <v>52</v>
      </c>
      <c r="E3" s="290" t="s">
        <v>53</v>
      </c>
      <c r="F3" s="291"/>
      <c r="G3" s="291"/>
      <c r="H3" s="292"/>
    </row>
    <row r="4" s="194" customFormat="1" ht="29.4" customHeight="1" spans="1:8">
      <c r="A4" s="293"/>
      <c r="B4" s="294"/>
      <c r="C4" s="295"/>
      <c r="D4" s="296" t="s">
        <v>54</v>
      </c>
      <c r="E4" s="151" t="s">
        <v>55</v>
      </c>
      <c r="F4" s="151"/>
      <c r="G4" s="151"/>
      <c r="H4" s="151"/>
    </row>
    <row r="5" s="194" customFormat="1" ht="29.4" customHeight="1" spans="1:8">
      <c r="A5" s="297"/>
      <c r="B5" s="298" t="s">
        <v>56</v>
      </c>
      <c r="C5" s="290" t="s">
        <v>57</v>
      </c>
      <c r="D5" s="291"/>
      <c r="E5" s="291"/>
      <c r="F5" s="291"/>
      <c r="G5" s="291"/>
      <c r="H5" s="292"/>
    </row>
    <row r="6" s="194" customFormat="1" ht="43.2" customHeight="1" spans="1:8">
      <c r="A6" s="299" t="s">
        <v>58</v>
      </c>
      <c r="B6" s="300" t="s">
        <v>59</v>
      </c>
      <c r="C6" s="301" t="s">
        <v>52</v>
      </c>
      <c r="D6" s="302" t="s">
        <v>60</v>
      </c>
      <c r="E6" s="303"/>
      <c r="F6" s="303"/>
      <c r="G6" s="303"/>
      <c r="H6" s="304"/>
    </row>
    <row r="7" s="194" customFormat="1" ht="34.8" customHeight="1" spans="1:8">
      <c r="A7" s="305"/>
      <c r="B7" s="306"/>
      <c r="C7" s="307" t="s">
        <v>54</v>
      </c>
      <c r="D7" s="308" t="s">
        <v>61</v>
      </c>
      <c r="E7" s="309"/>
      <c r="F7" s="309"/>
      <c r="G7" s="309"/>
      <c r="H7" s="310"/>
    </row>
    <row r="8" s="194" customFormat="1" ht="21" customHeight="1" spans="1:8">
      <c r="A8" s="305"/>
      <c r="B8" s="311" t="s">
        <v>62</v>
      </c>
      <c r="C8" s="312" t="s">
        <v>63</v>
      </c>
      <c r="D8" s="308" t="s">
        <v>64</v>
      </c>
      <c r="E8" s="313"/>
      <c r="F8" s="313"/>
      <c r="G8" s="313"/>
      <c r="H8" s="314"/>
    </row>
    <row r="9" s="194" customFormat="1" ht="21" customHeight="1" spans="1:8">
      <c r="A9" s="315" t="s">
        <v>65</v>
      </c>
      <c r="B9" s="316" t="s">
        <v>66</v>
      </c>
      <c r="C9" s="317" t="s">
        <v>67</v>
      </c>
      <c r="D9" s="318"/>
      <c r="E9" s="318"/>
      <c r="F9" s="318"/>
      <c r="G9" s="318"/>
      <c r="H9" s="319"/>
    </row>
    <row r="10" s="194" customFormat="1" ht="21" customHeight="1" spans="1:8">
      <c r="A10" s="320"/>
      <c r="B10" s="316" t="s">
        <v>68</v>
      </c>
      <c r="C10" s="321"/>
      <c r="D10" s="322"/>
      <c r="E10" s="322"/>
      <c r="F10" s="322"/>
      <c r="G10" s="322"/>
      <c r="H10" s="323"/>
    </row>
  </sheetData>
  <mergeCells count="15">
    <mergeCell ref="A1:H1"/>
    <mergeCell ref="B2:H2"/>
    <mergeCell ref="E3:H3"/>
    <mergeCell ref="E4:H4"/>
    <mergeCell ref="C5:H5"/>
    <mergeCell ref="D6:H6"/>
    <mergeCell ref="D7:H7"/>
    <mergeCell ref="D8:H8"/>
    <mergeCell ref="A3:A5"/>
    <mergeCell ref="A6:A8"/>
    <mergeCell ref="A9:A10"/>
    <mergeCell ref="B3:B4"/>
    <mergeCell ref="B6:B7"/>
    <mergeCell ref="C3:C4"/>
    <mergeCell ref="C9:H1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85" zoomScaleNormal="85" workbookViewId="0">
      <selection activeCell="D6" sqref="D6:H6"/>
    </sheetView>
  </sheetViews>
  <sheetFormatPr defaultColWidth="9" defaultRowHeight="14" outlineLevelRow="7" outlineLevelCol="7"/>
  <cols>
    <col min="1" max="1" width="18.4454545454545" customWidth="1"/>
    <col min="2" max="2" width="23.5545454545455" customWidth="1"/>
    <col min="3" max="3" width="36.4454545454545" customWidth="1"/>
    <col min="4" max="4" width="13" customWidth="1"/>
    <col min="8" max="8" width="15.3363636363636" customWidth="1"/>
  </cols>
  <sheetData>
    <row r="1" ht="21" spans="1:8">
      <c r="A1" s="274" t="s">
        <v>69</v>
      </c>
      <c r="B1" s="274"/>
      <c r="C1" s="274"/>
      <c r="D1" s="274"/>
      <c r="E1" s="274"/>
      <c r="F1" s="274"/>
      <c r="G1" s="274"/>
      <c r="H1" s="274"/>
    </row>
    <row r="2" ht="28.8" customHeight="1" spans="1:8">
      <c r="A2" s="275" t="s">
        <v>70</v>
      </c>
      <c r="B2" s="168" t="s">
        <v>71</v>
      </c>
      <c r="C2" s="168" t="s">
        <v>72</v>
      </c>
      <c r="D2" s="166"/>
      <c r="E2" s="166"/>
      <c r="F2" s="166"/>
      <c r="G2" s="166"/>
      <c r="H2" s="166"/>
    </row>
    <row r="3" ht="28.8" customHeight="1" spans="1:8">
      <c r="A3" s="276"/>
      <c r="B3" s="277" t="s">
        <v>73</v>
      </c>
      <c r="C3" s="277" t="s">
        <v>74</v>
      </c>
      <c r="D3" s="278" t="s">
        <v>75</v>
      </c>
      <c r="E3" s="279"/>
      <c r="F3" s="279"/>
      <c r="G3" s="279"/>
      <c r="H3" s="280"/>
    </row>
    <row r="4" ht="28.8" customHeight="1" spans="1:8">
      <c r="A4" s="276"/>
      <c r="B4" s="281"/>
      <c r="C4" s="281"/>
      <c r="D4" s="282" t="s">
        <v>76</v>
      </c>
      <c r="E4" s="283"/>
      <c r="F4" s="283"/>
      <c r="G4" s="283"/>
      <c r="H4" s="284"/>
    </row>
    <row r="5" ht="28.8" customHeight="1" spans="1:8">
      <c r="A5" s="276"/>
      <c r="B5" s="277" t="s">
        <v>77</v>
      </c>
      <c r="C5" s="168" t="s">
        <v>78</v>
      </c>
      <c r="D5" s="278" t="s">
        <v>79</v>
      </c>
      <c r="E5" s="283"/>
      <c r="F5" s="283"/>
      <c r="G5" s="283"/>
      <c r="H5" s="284"/>
    </row>
    <row r="6" ht="28.8" customHeight="1" spans="1:8">
      <c r="A6" s="276"/>
      <c r="B6" s="281"/>
      <c r="C6" s="168" t="s">
        <v>80</v>
      </c>
      <c r="D6" s="278" t="s">
        <v>81</v>
      </c>
      <c r="E6" s="283"/>
      <c r="F6" s="283"/>
      <c r="G6" s="283"/>
      <c r="H6" s="284"/>
    </row>
    <row r="7" ht="28.8" customHeight="1" spans="1:8">
      <c r="A7" s="146" t="s">
        <v>35</v>
      </c>
      <c r="B7" s="253" t="s">
        <v>82</v>
      </c>
      <c r="C7" s="148" t="s">
        <v>83</v>
      </c>
      <c r="D7" s="179"/>
      <c r="E7" s="179"/>
      <c r="F7" s="179"/>
      <c r="G7" s="179"/>
      <c r="H7" s="179"/>
    </row>
    <row r="8" ht="28.8" customHeight="1" spans="1:8">
      <c r="A8" s="146"/>
      <c r="B8" s="253"/>
      <c r="C8" s="148" t="s">
        <v>84</v>
      </c>
      <c r="D8" s="179"/>
      <c r="E8" s="179"/>
      <c r="F8" s="179"/>
      <c r="G8" s="179"/>
      <c r="H8" s="179"/>
    </row>
  </sheetData>
  <mergeCells count="13">
    <mergeCell ref="A1:H1"/>
    <mergeCell ref="C2:H2"/>
    <mergeCell ref="D3:H3"/>
    <mergeCell ref="D5:H5"/>
    <mergeCell ref="D6:H6"/>
    <mergeCell ref="C7:H7"/>
    <mergeCell ref="C8:H8"/>
    <mergeCell ref="A2:A6"/>
    <mergeCell ref="A7:A8"/>
    <mergeCell ref="B3:B4"/>
    <mergeCell ref="B5:B6"/>
    <mergeCell ref="B7:B8"/>
    <mergeCell ref="C3:C4"/>
  </mergeCells>
  <pageMargins left="0.7" right="0.7" top="0.75" bottom="0.75" header="0.3" footer="0.3"/>
  <pageSetup paperSize="9" orientation="portrait" horizontalDpi="120" verticalDpi="12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zoomScale="95" zoomScaleNormal="95" workbookViewId="0">
      <selection activeCell="C32" sqref="C32"/>
    </sheetView>
  </sheetViews>
  <sheetFormatPr defaultColWidth="9" defaultRowHeight="14" outlineLevelCol="7"/>
  <cols>
    <col min="1" max="1" width="21.2181818181818" customWidth="1"/>
    <col min="2" max="2" width="27.2181818181818" customWidth="1"/>
    <col min="3" max="3" width="18" customWidth="1"/>
    <col min="4" max="4" width="20" customWidth="1"/>
    <col min="5" max="5" width="16.2181818181818" customWidth="1"/>
    <col min="6" max="6" width="15.7818181818182" customWidth="1"/>
    <col min="7" max="7" width="13.2181818181818" customWidth="1"/>
    <col min="8" max="8" width="32.6636363636364" customWidth="1"/>
  </cols>
  <sheetData>
    <row r="1" ht="27" customHeight="1" spans="1:8">
      <c r="A1" s="135" t="s">
        <v>85</v>
      </c>
      <c r="B1" s="135"/>
      <c r="C1" s="135"/>
      <c r="D1" s="135"/>
      <c r="E1" s="135"/>
      <c r="F1" s="135"/>
      <c r="G1" s="135"/>
      <c r="H1" s="135"/>
    </row>
    <row r="2" ht="27" customHeight="1" spans="1:8">
      <c r="A2" s="195" t="s">
        <v>86</v>
      </c>
      <c r="B2" s="196" t="s">
        <v>87</v>
      </c>
      <c r="C2" s="197" t="s">
        <v>88</v>
      </c>
      <c r="D2" s="198"/>
      <c r="E2" s="198"/>
      <c r="F2" s="198"/>
      <c r="G2" s="198"/>
      <c r="H2" s="198"/>
    </row>
    <row r="3" ht="47.4" customHeight="1" spans="1:8">
      <c r="A3" s="199"/>
      <c r="B3" s="200" t="s">
        <v>89</v>
      </c>
      <c r="C3" s="201" t="s">
        <v>90</v>
      </c>
      <c r="D3" s="202"/>
      <c r="E3" s="202"/>
      <c r="F3" s="202"/>
      <c r="G3" s="202"/>
      <c r="H3" s="202"/>
    </row>
    <row r="4" ht="18" customHeight="1" spans="1:8">
      <c r="A4" s="199"/>
      <c r="B4" s="200" t="s">
        <v>91</v>
      </c>
      <c r="C4" s="197" t="s">
        <v>88</v>
      </c>
      <c r="D4" s="198"/>
      <c r="E4" s="198"/>
      <c r="F4" s="198"/>
      <c r="G4" s="198"/>
      <c r="H4" s="198"/>
    </row>
    <row r="5" ht="27" customHeight="1" spans="1:8">
      <c r="A5" s="199"/>
      <c r="B5" s="203" t="s">
        <v>92</v>
      </c>
      <c r="C5" s="204" t="s">
        <v>93</v>
      </c>
      <c r="D5" s="205" t="s">
        <v>94</v>
      </c>
      <c r="E5" s="206"/>
      <c r="F5" s="206"/>
      <c r="G5" s="206"/>
      <c r="H5" s="207"/>
    </row>
    <row r="6" ht="27.75" customHeight="1" spans="1:8">
      <c r="A6" s="199"/>
      <c r="B6" s="208"/>
      <c r="C6" s="209" t="s">
        <v>95</v>
      </c>
      <c r="D6" s="210" t="s">
        <v>96</v>
      </c>
      <c r="E6" s="211"/>
      <c r="F6" s="211"/>
      <c r="G6" s="211"/>
      <c r="H6" s="212"/>
    </row>
    <row r="7" spans="1:8">
      <c r="A7" s="199"/>
      <c r="B7" s="204" t="s">
        <v>97</v>
      </c>
      <c r="C7" s="210" t="s">
        <v>98</v>
      </c>
      <c r="D7" s="211"/>
      <c r="E7" s="211"/>
      <c r="F7" s="211"/>
      <c r="G7" s="211"/>
      <c r="H7" s="212"/>
    </row>
    <row r="8" spans="1:8">
      <c r="A8" s="213" t="s">
        <v>99</v>
      </c>
      <c r="B8" s="214" t="s">
        <v>100</v>
      </c>
      <c r="C8" s="215" t="s">
        <v>88</v>
      </c>
      <c r="D8" s="215"/>
      <c r="E8" s="215"/>
      <c r="F8" s="215"/>
      <c r="G8" s="215"/>
      <c r="H8" s="215"/>
    </row>
    <row r="9" ht="14.55" customHeight="1" spans="1:8">
      <c r="A9" s="216"/>
      <c r="B9" s="217" t="s">
        <v>101</v>
      </c>
      <c r="C9" s="218" t="s">
        <v>88</v>
      </c>
      <c r="D9" s="219"/>
      <c r="E9" s="219"/>
      <c r="F9" s="219"/>
      <c r="G9" s="219"/>
      <c r="H9" s="220"/>
    </row>
    <row r="10" spans="1:8">
      <c r="A10" s="216"/>
      <c r="B10" s="214" t="s">
        <v>102</v>
      </c>
      <c r="C10" s="217" t="s">
        <v>103</v>
      </c>
      <c r="D10" s="217"/>
      <c r="E10" s="217"/>
      <c r="F10" s="217"/>
      <c r="G10" s="217"/>
      <c r="H10" s="217"/>
    </row>
    <row r="11" spans="1:8">
      <c r="A11" s="216"/>
      <c r="B11" s="214" t="s">
        <v>104</v>
      </c>
      <c r="C11" s="217" t="s">
        <v>105</v>
      </c>
      <c r="D11" s="217"/>
      <c r="E11" s="217"/>
      <c r="F11" s="217"/>
      <c r="G11" s="217"/>
      <c r="H11" s="217"/>
    </row>
    <row r="12" spans="1:8">
      <c r="A12" s="216"/>
      <c r="B12" s="214" t="s">
        <v>91</v>
      </c>
      <c r="C12" s="215" t="s">
        <v>88</v>
      </c>
      <c r="D12" s="215"/>
      <c r="E12" s="215"/>
      <c r="F12" s="215"/>
      <c r="G12" s="215"/>
      <c r="H12" s="215"/>
    </row>
    <row r="13" ht="24.6" customHeight="1" spans="1:8">
      <c r="A13" s="216"/>
      <c r="B13" s="221" t="s">
        <v>99</v>
      </c>
      <c r="C13" s="222" t="s">
        <v>106</v>
      </c>
      <c r="D13" s="222"/>
      <c r="E13" s="222"/>
      <c r="F13" s="222"/>
      <c r="G13" s="222"/>
      <c r="H13" s="222"/>
    </row>
    <row r="14" ht="19.8" customHeight="1" spans="1:8">
      <c r="A14" s="216"/>
      <c r="B14" s="223" t="s">
        <v>107</v>
      </c>
      <c r="C14" s="221" t="s">
        <v>108</v>
      </c>
      <c r="D14" s="224" t="s">
        <v>109</v>
      </c>
      <c r="E14" s="225"/>
      <c r="F14" s="225"/>
      <c r="G14" s="225"/>
      <c r="H14" s="226"/>
    </row>
    <row r="15" ht="19.8" customHeight="1" spans="1:8">
      <c r="A15" s="216"/>
      <c r="B15" s="227"/>
      <c r="C15" s="221" t="s">
        <v>110</v>
      </c>
      <c r="D15" s="224" t="s">
        <v>111</v>
      </c>
      <c r="E15" s="225"/>
      <c r="F15" s="225"/>
      <c r="G15" s="225"/>
      <c r="H15" s="226"/>
    </row>
    <row r="16" ht="19.8" customHeight="1" spans="1:8">
      <c r="A16" s="216"/>
      <c r="B16" s="228"/>
      <c r="C16" s="221" t="s">
        <v>112</v>
      </c>
      <c r="D16" s="224" t="s">
        <v>113</v>
      </c>
      <c r="E16" s="225"/>
      <c r="F16" s="225"/>
      <c r="G16" s="225"/>
      <c r="H16" s="226"/>
    </row>
    <row r="17" ht="19.8" customHeight="1" spans="1:8">
      <c r="A17" s="229"/>
      <c r="B17" s="230" t="s">
        <v>97</v>
      </c>
      <c r="C17" s="231" t="s">
        <v>114</v>
      </c>
      <c r="D17" s="232"/>
      <c r="E17" s="232"/>
      <c r="F17" s="232"/>
      <c r="G17" s="232"/>
      <c r="H17" s="233"/>
    </row>
    <row r="18" ht="19.8" customHeight="1" spans="1:8">
      <c r="A18" s="234" t="s">
        <v>115</v>
      </c>
      <c r="B18" s="235" t="s">
        <v>115</v>
      </c>
      <c r="C18" s="236" t="s">
        <v>88</v>
      </c>
      <c r="D18" s="236"/>
      <c r="E18" s="236"/>
      <c r="F18" s="236"/>
      <c r="G18" s="236"/>
      <c r="H18" s="236"/>
    </row>
    <row r="19" ht="19.8" customHeight="1" spans="1:8">
      <c r="A19" s="237"/>
      <c r="B19" s="235" t="s">
        <v>91</v>
      </c>
      <c r="C19" s="236" t="s">
        <v>88</v>
      </c>
      <c r="D19" s="236"/>
      <c r="E19" s="236"/>
      <c r="F19" s="236"/>
      <c r="G19" s="236"/>
      <c r="H19" s="236"/>
    </row>
    <row r="20" ht="19.8" customHeight="1" spans="1:8">
      <c r="A20" s="237"/>
      <c r="B20" s="238" t="s">
        <v>116</v>
      </c>
      <c r="C20" s="239" t="s">
        <v>117</v>
      </c>
      <c r="D20" s="240" t="s">
        <v>109</v>
      </c>
      <c r="E20" s="241"/>
      <c r="F20" s="241"/>
      <c r="G20" s="241"/>
      <c r="H20" s="242"/>
    </row>
    <row r="21" ht="19.8" customHeight="1" spans="1:8">
      <c r="A21" s="237"/>
      <c r="B21" s="243"/>
      <c r="C21" s="239" t="s">
        <v>118</v>
      </c>
      <c r="D21" s="240" t="s">
        <v>111</v>
      </c>
      <c r="E21" s="241"/>
      <c r="F21" s="241"/>
      <c r="G21" s="241"/>
      <c r="H21" s="242"/>
    </row>
    <row r="22" ht="19.8" customHeight="1" spans="1:8">
      <c r="A22" s="237"/>
      <c r="B22" s="244"/>
      <c r="C22" s="239" t="s">
        <v>119</v>
      </c>
      <c r="D22" s="240" t="s">
        <v>120</v>
      </c>
      <c r="E22" s="241"/>
      <c r="F22" s="241"/>
      <c r="G22" s="241"/>
      <c r="H22" s="242"/>
    </row>
    <row r="23" ht="19.8" customHeight="1" spans="1:8">
      <c r="A23" s="245"/>
      <c r="B23" s="246" t="s">
        <v>97</v>
      </c>
      <c r="C23" s="247" t="s">
        <v>121</v>
      </c>
      <c r="D23" s="248"/>
      <c r="E23" s="248"/>
      <c r="F23" s="248"/>
      <c r="G23" s="248"/>
      <c r="H23" s="248"/>
    </row>
    <row r="24" s="194" customFormat="1" ht="19.8" customHeight="1" spans="1:8">
      <c r="A24" s="249" t="s">
        <v>122</v>
      </c>
      <c r="B24" s="250" t="s">
        <v>122</v>
      </c>
      <c r="C24" s="148" t="s">
        <v>88</v>
      </c>
      <c r="D24" s="148"/>
      <c r="E24" s="148"/>
      <c r="F24" s="148"/>
      <c r="G24" s="148"/>
      <c r="H24" s="148"/>
    </row>
    <row r="25" s="194" customFormat="1" ht="19.8" customHeight="1" spans="1:8">
      <c r="A25" s="251"/>
      <c r="B25" s="252" t="s">
        <v>91</v>
      </c>
      <c r="C25" s="148" t="s">
        <v>88</v>
      </c>
      <c r="D25" s="148"/>
      <c r="E25" s="148"/>
      <c r="F25" s="148"/>
      <c r="G25" s="148"/>
      <c r="H25" s="148"/>
    </row>
    <row r="26" s="194" customFormat="1" ht="19.8" customHeight="1" spans="1:8">
      <c r="A26" s="251"/>
      <c r="B26" s="253" t="s">
        <v>123</v>
      </c>
      <c r="C26" s="254" t="s">
        <v>117</v>
      </c>
      <c r="D26" s="255" t="s">
        <v>124</v>
      </c>
      <c r="E26" s="255"/>
      <c r="F26" s="255"/>
      <c r="G26" s="255"/>
      <c r="H26" s="255"/>
    </row>
    <row r="27" s="194" customFormat="1" ht="19.8" customHeight="1" spans="1:8">
      <c r="A27" s="251"/>
      <c r="B27" s="253"/>
      <c r="C27" s="153" t="s">
        <v>125</v>
      </c>
      <c r="D27" s="152" t="s">
        <v>126</v>
      </c>
      <c r="E27" s="152"/>
      <c r="F27" s="152"/>
      <c r="G27" s="152"/>
      <c r="H27" s="152"/>
    </row>
    <row r="28" s="194" customFormat="1" ht="21.6" customHeight="1" spans="1:8">
      <c r="A28" s="256"/>
      <c r="B28" s="149" t="s">
        <v>97</v>
      </c>
      <c r="C28" s="152" t="s">
        <v>127</v>
      </c>
      <c r="D28" s="152"/>
      <c r="E28" s="152"/>
      <c r="F28" s="152"/>
      <c r="G28" s="152"/>
      <c r="H28" s="152"/>
    </row>
    <row r="29" ht="21.6" customHeight="1" spans="1:8">
      <c r="A29" s="257" t="s">
        <v>24</v>
      </c>
      <c r="B29" s="258" t="s">
        <v>24</v>
      </c>
      <c r="C29" s="259" t="s">
        <v>88</v>
      </c>
      <c r="D29" s="259"/>
      <c r="E29" s="259"/>
      <c r="F29" s="259"/>
      <c r="G29" s="259"/>
      <c r="H29" s="259"/>
    </row>
    <row r="30" ht="21.6" customHeight="1" spans="1:8">
      <c r="A30" s="257"/>
      <c r="B30" s="260" t="s">
        <v>91</v>
      </c>
      <c r="C30" s="259" t="s">
        <v>88</v>
      </c>
      <c r="D30" s="259"/>
      <c r="E30" s="259"/>
      <c r="F30" s="259"/>
      <c r="G30" s="259"/>
      <c r="H30" s="259"/>
    </row>
    <row r="31" ht="21.6" customHeight="1" spans="1:8">
      <c r="A31" s="257"/>
      <c r="B31" s="261" t="s">
        <v>128</v>
      </c>
      <c r="C31" s="262" t="s">
        <v>129</v>
      </c>
      <c r="D31" s="263" t="s">
        <v>130</v>
      </c>
      <c r="E31" s="264"/>
      <c r="F31" s="264"/>
      <c r="G31" s="264"/>
      <c r="H31" s="265"/>
    </row>
    <row r="32" ht="21.6" customHeight="1" spans="1:8">
      <c r="A32" s="257"/>
      <c r="B32" s="266"/>
      <c r="C32" s="262" t="s">
        <v>131</v>
      </c>
      <c r="D32" s="263" t="s">
        <v>132</v>
      </c>
      <c r="E32" s="264"/>
      <c r="F32" s="264"/>
      <c r="G32" s="264"/>
      <c r="H32" s="265"/>
    </row>
    <row r="33" ht="21.6" customHeight="1" spans="1:8">
      <c r="A33" s="257"/>
      <c r="B33" s="267" t="s">
        <v>97</v>
      </c>
      <c r="C33" s="268" t="s">
        <v>133</v>
      </c>
      <c r="D33" s="269"/>
      <c r="E33" s="269"/>
      <c r="F33" s="269"/>
      <c r="G33" s="269"/>
      <c r="H33" s="270"/>
    </row>
    <row r="34" ht="21.6" customHeight="1" spans="1:8">
      <c r="A34" s="257"/>
      <c r="B34" s="267"/>
      <c r="C34" s="271"/>
      <c r="D34" s="272"/>
      <c r="E34" s="272"/>
      <c r="F34" s="272"/>
      <c r="G34" s="272"/>
      <c r="H34" s="273"/>
    </row>
    <row r="36" spans="3:8">
      <c r="C36" s="66"/>
      <c r="H36" s="66"/>
    </row>
    <row r="58" spans="8:8">
      <c r="H58" s="66"/>
    </row>
    <row r="59" spans="8:8">
      <c r="H59" s="66"/>
    </row>
    <row r="62" spans="8:8">
      <c r="H62" s="66"/>
    </row>
    <row r="63" spans="8:8">
      <c r="H63" s="66"/>
    </row>
    <row r="64" spans="8:8">
      <c r="H64" s="66"/>
    </row>
    <row r="65" spans="8:8">
      <c r="H65" s="114"/>
    </row>
  </sheetData>
  <mergeCells count="44">
    <mergeCell ref="A1:H1"/>
    <mergeCell ref="C2:H2"/>
    <mergeCell ref="C3:H3"/>
    <mergeCell ref="C4:H4"/>
    <mergeCell ref="D5:H5"/>
    <mergeCell ref="D6:H6"/>
    <mergeCell ref="C7:H7"/>
    <mergeCell ref="C8:H8"/>
    <mergeCell ref="C9:H9"/>
    <mergeCell ref="C10:H10"/>
    <mergeCell ref="C11:H11"/>
    <mergeCell ref="C12:H12"/>
    <mergeCell ref="C13:H13"/>
    <mergeCell ref="D14:H14"/>
    <mergeCell ref="D15:H15"/>
    <mergeCell ref="D16:H16"/>
    <mergeCell ref="C17:H17"/>
    <mergeCell ref="C18:H18"/>
    <mergeCell ref="C19:H19"/>
    <mergeCell ref="D20:H20"/>
    <mergeCell ref="D21:H21"/>
    <mergeCell ref="D22:H22"/>
    <mergeCell ref="C23:H23"/>
    <mergeCell ref="C24:H24"/>
    <mergeCell ref="C25:H25"/>
    <mergeCell ref="D26:H26"/>
    <mergeCell ref="D27:H27"/>
    <mergeCell ref="C28:H28"/>
    <mergeCell ref="C29:H29"/>
    <mergeCell ref="C30:H30"/>
    <mergeCell ref="D31:H31"/>
    <mergeCell ref="D32:H32"/>
    <mergeCell ref="A2:A7"/>
    <mergeCell ref="A8:A17"/>
    <mergeCell ref="A18:A23"/>
    <mergeCell ref="A24:A28"/>
    <mergeCell ref="A29:A34"/>
    <mergeCell ref="B5:B6"/>
    <mergeCell ref="B14:B16"/>
    <mergeCell ref="B20:B22"/>
    <mergeCell ref="B26:B27"/>
    <mergeCell ref="B31:B32"/>
    <mergeCell ref="B33:B34"/>
    <mergeCell ref="C33:H34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abSelected="1" zoomScale="85" zoomScaleNormal="85" topLeftCell="A92" workbookViewId="0">
      <selection activeCell="F103" sqref="F103"/>
    </sheetView>
  </sheetViews>
  <sheetFormatPr defaultColWidth="9" defaultRowHeight="14" outlineLevelCol="5"/>
  <cols>
    <col min="1" max="1" width="20.2181818181818" customWidth="1"/>
    <col min="2" max="2" width="33.8909090909091" customWidth="1"/>
    <col min="3" max="3" width="30.5545454545455" customWidth="1"/>
    <col min="4" max="4" width="12.8909090909091" customWidth="1"/>
    <col min="5" max="5" width="13.6636363636364" customWidth="1"/>
    <col min="6" max="6" width="40.6636363636364" customWidth="1"/>
  </cols>
  <sheetData>
    <row r="1" ht="29.25" customHeight="1" spans="1:6">
      <c r="A1" s="135" t="s">
        <v>134</v>
      </c>
      <c r="B1" s="135"/>
      <c r="C1" s="135"/>
      <c r="D1" s="135"/>
      <c r="E1" s="135"/>
      <c r="F1" s="135"/>
    </row>
    <row r="2" ht="15.6" customHeight="1" spans="1:6">
      <c r="A2" s="136" t="s">
        <v>135</v>
      </c>
      <c r="B2" s="137" t="s">
        <v>91</v>
      </c>
      <c r="C2" s="138" t="s">
        <v>88</v>
      </c>
      <c r="D2" s="138"/>
      <c r="E2" s="138"/>
      <c r="F2" s="138"/>
    </row>
    <row r="3" ht="15.6" customHeight="1" spans="1:6">
      <c r="A3" s="136"/>
      <c r="B3" s="137" t="s">
        <v>136</v>
      </c>
      <c r="C3" s="139" t="s">
        <v>137</v>
      </c>
      <c r="D3" s="139"/>
      <c r="E3" s="139"/>
      <c r="F3" s="139"/>
    </row>
    <row r="4" ht="15.6" customHeight="1" spans="1:6">
      <c r="A4" s="136"/>
      <c r="B4" s="137" t="s">
        <v>138</v>
      </c>
      <c r="C4" s="140" t="s">
        <v>139</v>
      </c>
      <c r="D4" s="138"/>
      <c r="E4" s="138"/>
      <c r="F4" s="138"/>
    </row>
    <row r="5" ht="15.6" customHeight="1" spans="1:6">
      <c r="A5" s="136"/>
      <c r="B5" s="141" t="s">
        <v>140</v>
      </c>
      <c r="C5" s="142" t="s">
        <v>141</v>
      </c>
      <c r="D5" s="143" t="s">
        <v>142</v>
      </c>
      <c r="E5" s="144"/>
      <c r="F5" s="144"/>
    </row>
    <row r="6" ht="15.6" customHeight="1" spans="1:6">
      <c r="A6" s="136"/>
      <c r="B6" s="141"/>
      <c r="C6" s="145" t="s">
        <v>143</v>
      </c>
      <c r="D6" s="143" t="s">
        <v>144</v>
      </c>
      <c r="E6" s="144"/>
      <c r="F6" s="144"/>
    </row>
    <row r="7" ht="15.6" customHeight="1" spans="1:6">
      <c r="A7" s="136"/>
      <c r="B7" s="137" t="s">
        <v>97</v>
      </c>
      <c r="C7" s="137" t="s">
        <v>145</v>
      </c>
      <c r="D7" s="137"/>
      <c r="E7" s="137"/>
      <c r="F7" s="137"/>
    </row>
    <row r="8" ht="15.6" customHeight="1" spans="1:6">
      <c r="A8" s="146" t="s">
        <v>146</v>
      </c>
      <c r="B8" s="147" t="s">
        <v>147</v>
      </c>
      <c r="C8" s="148" t="s">
        <v>88</v>
      </c>
      <c r="D8" s="148"/>
      <c r="E8" s="148"/>
      <c r="F8" s="148"/>
    </row>
    <row r="9" ht="15.6" customHeight="1" spans="1:6">
      <c r="A9" s="146"/>
      <c r="B9" s="147" t="s">
        <v>91</v>
      </c>
      <c r="C9" s="148" t="s">
        <v>88</v>
      </c>
      <c r="D9" s="148"/>
      <c r="E9" s="148"/>
      <c r="F9" s="148"/>
    </row>
    <row r="10" ht="15.6" customHeight="1" spans="1:6">
      <c r="A10" s="146"/>
      <c r="B10" s="149" t="s">
        <v>100</v>
      </c>
      <c r="C10" s="148" t="s">
        <v>88</v>
      </c>
      <c r="D10" s="148"/>
      <c r="E10" s="148"/>
      <c r="F10" s="148"/>
    </row>
    <row r="11" ht="15.6" customHeight="1" spans="1:6">
      <c r="A11" s="146"/>
      <c r="B11" s="149" t="s">
        <v>101</v>
      </c>
      <c r="C11" s="148" t="s">
        <v>88</v>
      </c>
      <c r="D11" s="148"/>
      <c r="E11" s="148"/>
      <c r="F11" s="148"/>
    </row>
    <row r="12" ht="20.4" customHeight="1" spans="1:6">
      <c r="A12" s="146"/>
      <c r="B12" s="149" t="s">
        <v>102</v>
      </c>
      <c r="C12" s="148" t="s">
        <v>103</v>
      </c>
      <c r="D12" s="148"/>
      <c r="E12" s="148"/>
      <c r="F12" s="148"/>
    </row>
    <row r="13" ht="20.4" customHeight="1" spans="1:6">
      <c r="A13" s="146"/>
      <c r="B13" s="150" t="s">
        <v>104</v>
      </c>
      <c r="C13" s="148" t="s">
        <v>105</v>
      </c>
      <c r="D13" s="148"/>
      <c r="E13" s="148"/>
      <c r="F13" s="148"/>
    </row>
    <row r="14" ht="15.6" customHeight="1" spans="1:6">
      <c r="A14" s="146"/>
      <c r="B14" s="150" t="s">
        <v>148</v>
      </c>
      <c r="C14" s="148" t="s">
        <v>88</v>
      </c>
      <c r="D14" s="148"/>
      <c r="E14" s="148"/>
      <c r="F14" s="148"/>
    </row>
    <row r="15" ht="15.6" customHeight="1" spans="1:6">
      <c r="A15" s="146"/>
      <c r="B15" s="150" t="s">
        <v>149</v>
      </c>
      <c r="C15" s="148" t="s">
        <v>88</v>
      </c>
      <c r="D15" s="148"/>
      <c r="E15" s="148"/>
      <c r="F15" s="148"/>
    </row>
    <row r="16" ht="15.6" customHeight="1" spans="1:6">
      <c r="A16" s="146"/>
      <c r="B16" s="150" t="s">
        <v>150</v>
      </c>
      <c r="C16" s="148" t="s">
        <v>88</v>
      </c>
      <c r="D16" s="148"/>
      <c r="E16" s="148"/>
      <c r="F16" s="148"/>
    </row>
    <row r="17" ht="15.6" customHeight="1" spans="1:6">
      <c r="A17" s="146"/>
      <c r="B17" s="150" t="s">
        <v>151</v>
      </c>
      <c r="C17" s="148" t="s">
        <v>88</v>
      </c>
      <c r="D17" s="148"/>
      <c r="E17" s="148"/>
      <c r="F17" s="148"/>
    </row>
    <row r="18" ht="15.6" customHeight="1" spans="1:6">
      <c r="A18" s="146"/>
      <c r="B18" s="150" t="s">
        <v>152</v>
      </c>
      <c r="C18" s="148" t="s">
        <v>88</v>
      </c>
      <c r="D18" s="148"/>
      <c r="E18" s="148"/>
      <c r="F18" s="148"/>
    </row>
    <row r="19" ht="15.6" customHeight="1" spans="1:6">
      <c r="A19" s="146"/>
      <c r="B19" s="150" t="s">
        <v>13</v>
      </c>
      <c r="C19" s="151" t="s">
        <v>153</v>
      </c>
      <c r="D19" s="151"/>
      <c r="E19" s="151"/>
      <c r="F19" s="151"/>
    </row>
    <row r="20" ht="15.6" customHeight="1" spans="1:6">
      <c r="A20" s="146"/>
      <c r="B20" s="150" t="s">
        <v>99</v>
      </c>
      <c r="C20" s="151" t="s">
        <v>106</v>
      </c>
      <c r="D20" s="151"/>
      <c r="E20" s="151"/>
      <c r="F20" s="151"/>
    </row>
    <row r="21" ht="15.6" customHeight="1" spans="1:6">
      <c r="A21" s="146"/>
      <c r="B21" s="150" t="s">
        <v>154</v>
      </c>
      <c r="C21" s="148" t="s">
        <v>155</v>
      </c>
      <c r="D21" s="148"/>
      <c r="E21" s="148"/>
      <c r="F21" s="148"/>
    </row>
    <row r="22" ht="15.6" customHeight="1" spans="1:6">
      <c r="A22" s="146"/>
      <c r="B22" s="147" t="s">
        <v>156</v>
      </c>
      <c r="C22" s="150" t="s">
        <v>157</v>
      </c>
      <c r="D22" s="152" t="s">
        <v>158</v>
      </c>
      <c r="E22" s="152"/>
      <c r="F22" s="152"/>
    </row>
    <row r="23" ht="15.6" customHeight="1" spans="1:6">
      <c r="A23" s="146"/>
      <c r="B23" s="147"/>
      <c r="C23" s="150" t="s">
        <v>131</v>
      </c>
      <c r="D23" s="152" t="s">
        <v>159</v>
      </c>
      <c r="E23" s="152"/>
      <c r="F23" s="152"/>
    </row>
    <row r="24" ht="15.6" customHeight="1" spans="1:6">
      <c r="A24" s="146"/>
      <c r="B24" s="147"/>
      <c r="C24" s="153" t="s">
        <v>160</v>
      </c>
      <c r="D24" s="152" t="s">
        <v>161</v>
      </c>
      <c r="E24" s="152"/>
      <c r="F24" s="152"/>
    </row>
    <row r="25" ht="15.6" customHeight="1" spans="1:6">
      <c r="A25" s="146"/>
      <c r="B25" s="147" t="s">
        <v>162</v>
      </c>
      <c r="C25" s="147" t="s">
        <v>163</v>
      </c>
      <c r="D25" s="152" t="s">
        <v>164</v>
      </c>
      <c r="E25" s="152"/>
      <c r="F25" s="152"/>
    </row>
    <row r="26" ht="15.6" customHeight="1" spans="1:6">
      <c r="A26" s="146"/>
      <c r="B26" s="147"/>
      <c r="C26" s="147"/>
      <c r="D26" s="152" t="s">
        <v>165</v>
      </c>
      <c r="E26" s="152"/>
      <c r="F26" s="152"/>
    </row>
    <row r="27" ht="15.6" customHeight="1" spans="1:6">
      <c r="A27" s="146"/>
      <c r="B27" s="147"/>
      <c r="C27" s="152" t="s">
        <v>143</v>
      </c>
      <c r="D27" s="152" t="s">
        <v>166</v>
      </c>
      <c r="E27" s="152"/>
      <c r="F27" s="152"/>
    </row>
    <row r="28" ht="13.5" customHeight="1" spans="1:6">
      <c r="A28" s="154" t="s">
        <v>167</v>
      </c>
      <c r="B28" s="155" t="s">
        <v>115</v>
      </c>
      <c r="C28" s="156" t="s">
        <v>88</v>
      </c>
      <c r="D28" s="156"/>
      <c r="E28" s="156"/>
      <c r="F28" s="156"/>
    </row>
    <row r="29" spans="1:6">
      <c r="A29" s="154"/>
      <c r="B29" s="155" t="s">
        <v>168</v>
      </c>
      <c r="C29" s="156" t="s">
        <v>88</v>
      </c>
      <c r="D29" s="156"/>
      <c r="E29" s="156"/>
      <c r="F29" s="156"/>
    </row>
    <row r="30" spans="1:6">
      <c r="A30" s="154"/>
      <c r="B30" s="155" t="s">
        <v>169</v>
      </c>
      <c r="C30" s="156" t="s">
        <v>88</v>
      </c>
      <c r="D30" s="156"/>
      <c r="E30" s="156"/>
      <c r="F30" s="156"/>
    </row>
    <row r="31" spans="1:6">
      <c r="A31" s="154"/>
      <c r="B31" s="155" t="s">
        <v>170</v>
      </c>
      <c r="C31" s="156" t="s">
        <v>88</v>
      </c>
      <c r="D31" s="156"/>
      <c r="E31" s="156"/>
      <c r="F31" s="156"/>
    </row>
    <row r="32" spans="1:6">
      <c r="A32" s="154"/>
      <c r="B32" s="155" t="s">
        <v>122</v>
      </c>
      <c r="C32" s="156" t="s">
        <v>88</v>
      </c>
      <c r="D32" s="156"/>
      <c r="E32" s="156"/>
      <c r="F32" s="156"/>
    </row>
    <row r="33" spans="1:6">
      <c r="A33" s="154"/>
      <c r="B33" s="157" t="s">
        <v>171</v>
      </c>
      <c r="C33" s="156" t="s">
        <v>88</v>
      </c>
      <c r="D33" s="156"/>
      <c r="E33" s="156"/>
      <c r="F33" s="156"/>
    </row>
    <row r="34" spans="1:6">
      <c r="A34" s="154"/>
      <c r="B34" s="158" t="s">
        <v>172</v>
      </c>
      <c r="C34" s="156" t="s">
        <v>88</v>
      </c>
      <c r="D34" s="156"/>
      <c r="E34" s="156"/>
      <c r="F34" s="156"/>
    </row>
    <row r="35" spans="1:6">
      <c r="A35" s="154"/>
      <c r="B35" s="158" t="s">
        <v>173</v>
      </c>
      <c r="C35" s="156" t="s">
        <v>88</v>
      </c>
      <c r="D35" s="156"/>
      <c r="E35" s="156"/>
      <c r="F35" s="156"/>
    </row>
    <row r="36" spans="1:6">
      <c r="A36" s="154"/>
      <c r="B36" s="155" t="s">
        <v>174</v>
      </c>
      <c r="C36" s="156" t="s">
        <v>88</v>
      </c>
      <c r="D36" s="156"/>
      <c r="E36" s="156"/>
      <c r="F36" s="156"/>
    </row>
    <row r="37" ht="30.6" customHeight="1" spans="1:6">
      <c r="A37" s="154"/>
      <c r="B37" s="159" t="s">
        <v>175</v>
      </c>
      <c r="C37" s="160" t="s">
        <v>176</v>
      </c>
      <c r="D37" s="161" t="s">
        <v>177</v>
      </c>
      <c r="E37" s="161"/>
      <c r="F37" s="161"/>
    </row>
    <row r="38" ht="38.4" customHeight="1" spans="1:6">
      <c r="A38" s="154"/>
      <c r="B38" s="159"/>
      <c r="C38" s="158" t="s">
        <v>178</v>
      </c>
      <c r="D38" s="162" t="s">
        <v>179</v>
      </c>
      <c r="E38" s="162"/>
      <c r="F38" s="162"/>
    </row>
    <row r="39" spans="1:6">
      <c r="A39" s="154"/>
      <c r="B39" s="155" t="s">
        <v>180</v>
      </c>
      <c r="C39" s="157" t="s">
        <v>181</v>
      </c>
      <c r="D39" s="163"/>
      <c r="E39" s="163"/>
      <c r="F39" s="163"/>
    </row>
    <row r="40" spans="1:6">
      <c r="A40" s="154"/>
      <c r="B40" s="155" t="s">
        <v>182</v>
      </c>
      <c r="C40" s="157" t="s">
        <v>183</v>
      </c>
      <c r="D40" s="163"/>
      <c r="E40" s="163"/>
      <c r="F40" s="163"/>
    </row>
    <row r="41" ht="16.8" customHeight="1" spans="1:6">
      <c r="A41" s="164" t="s">
        <v>184</v>
      </c>
      <c r="B41" s="165" t="s">
        <v>115</v>
      </c>
      <c r="C41" s="166" t="s">
        <v>88</v>
      </c>
      <c r="D41" s="166"/>
      <c r="E41" s="166"/>
      <c r="F41" s="166"/>
    </row>
    <row r="42" ht="16.8" customHeight="1" spans="1:6">
      <c r="A42" s="164"/>
      <c r="B42" s="167" t="s">
        <v>170</v>
      </c>
      <c r="C42" s="166" t="s">
        <v>88</v>
      </c>
      <c r="D42" s="166"/>
      <c r="E42" s="166"/>
      <c r="F42" s="166"/>
    </row>
    <row r="43" ht="16.8" customHeight="1" spans="1:6">
      <c r="A43" s="164"/>
      <c r="B43" s="167" t="s">
        <v>91</v>
      </c>
      <c r="C43" s="166" t="s">
        <v>88</v>
      </c>
      <c r="D43" s="166"/>
      <c r="E43" s="166"/>
      <c r="F43" s="166"/>
    </row>
    <row r="44" ht="16.8" customHeight="1" spans="1:6">
      <c r="A44" s="164"/>
      <c r="B44" s="168" t="s">
        <v>185</v>
      </c>
      <c r="C44" s="169" t="s">
        <v>186</v>
      </c>
      <c r="D44" s="168" t="s">
        <v>187</v>
      </c>
      <c r="E44" s="168"/>
      <c r="F44" s="168"/>
    </row>
    <row r="45" ht="16.8" customHeight="1" spans="1:6">
      <c r="A45" s="164"/>
      <c r="B45" s="168"/>
      <c r="C45" s="169" t="s">
        <v>188</v>
      </c>
      <c r="D45" s="168" t="s">
        <v>189</v>
      </c>
      <c r="E45" s="168"/>
      <c r="F45" s="168"/>
    </row>
    <row r="46" ht="16.8" customHeight="1" spans="1:6">
      <c r="A46" s="164"/>
      <c r="B46" s="168"/>
      <c r="C46" s="167" t="s">
        <v>190</v>
      </c>
      <c r="D46" s="170" t="s">
        <v>191</v>
      </c>
      <c r="E46" s="170"/>
      <c r="F46" s="170"/>
    </row>
    <row r="47" ht="16.8" customHeight="1" spans="1:6">
      <c r="A47" s="164"/>
      <c r="B47" s="168"/>
      <c r="C47" s="167" t="s">
        <v>192</v>
      </c>
      <c r="D47" s="170" t="s">
        <v>193</v>
      </c>
      <c r="E47" s="170"/>
      <c r="F47" s="170"/>
    </row>
    <row r="48" ht="30.75" customHeight="1" spans="1:6">
      <c r="A48" s="164"/>
      <c r="B48" s="171" t="s">
        <v>97</v>
      </c>
      <c r="C48" s="172" t="s">
        <v>194</v>
      </c>
      <c r="D48" s="173"/>
      <c r="E48" s="173"/>
      <c r="F48" s="173"/>
    </row>
    <row r="49" ht="22.8" customHeight="1" spans="1:6">
      <c r="A49" s="174" t="s">
        <v>195</v>
      </c>
      <c r="B49" s="175" t="s">
        <v>24</v>
      </c>
      <c r="C49" s="176" t="s">
        <v>88</v>
      </c>
      <c r="D49" s="176"/>
      <c r="E49" s="176"/>
      <c r="F49" s="176"/>
    </row>
    <row r="50" ht="22.8" customHeight="1" spans="1:6">
      <c r="A50" s="174"/>
      <c r="B50" s="175" t="s">
        <v>25</v>
      </c>
      <c r="C50" s="176" t="s">
        <v>88</v>
      </c>
      <c r="D50" s="176"/>
      <c r="E50" s="176"/>
      <c r="F50" s="176"/>
    </row>
    <row r="51" ht="22.8" customHeight="1" spans="1:6">
      <c r="A51" s="174"/>
      <c r="B51" s="175" t="s">
        <v>196</v>
      </c>
      <c r="C51" s="177" t="s">
        <v>197</v>
      </c>
      <c r="D51" s="175" t="s">
        <v>198</v>
      </c>
      <c r="E51" s="175"/>
      <c r="F51" s="175"/>
    </row>
    <row r="52" ht="22.8" customHeight="1" spans="1:6">
      <c r="A52" s="174"/>
      <c r="B52" s="175"/>
      <c r="C52" s="177" t="s">
        <v>199</v>
      </c>
      <c r="D52" s="175" t="s">
        <v>200</v>
      </c>
      <c r="E52" s="175"/>
      <c r="F52" s="175"/>
    </row>
    <row r="53" ht="34.2" customHeight="1" spans="1:6">
      <c r="A53" s="174"/>
      <c r="B53" s="178" t="s">
        <v>97</v>
      </c>
      <c r="C53" s="175" t="s">
        <v>201</v>
      </c>
      <c r="D53" s="176"/>
      <c r="E53" s="176"/>
      <c r="F53" s="176"/>
    </row>
    <row r="54" ht="19.8" customHeight="1" spans="1:6">
      <c r="A54" s="146" t="s">
        <v>202</v>
      </c>
      <c r="B54" s="147" t="s">
        <v>203</v>
      </c>
      <c r="C54" s="179" t="s">
        <v>88</v>
      </c>
      <c r="D54" s="179"/>
      <c r="E54" s="179"/>
      <c r="F54" s="179"/>
    </row>
    <row r="55" ht="19.8" customHeight="1" spans="1:6">
      <c r="A55" s="146"/>
      <c r="B55" s="147" t="s">
        <v>204</v>
      </c>
      <c r="C55" s="179" t="s">
        <v>88</v>
      </c>
      <c r="D55" s="179"/>
      <c r="E55" s="179"/>
      <c r="F55" s="179"/>
    </row>
    <row r="56" ht="19.8" customHeight="1" spans="1:6">
      <c r="A56" s="146"/>
      <c r="B56" s="147" t="s">
        <v>205</v>
      </c>
      <c r="C56" s="179" t="s">
        <v>88</v>
      </c>
      <c r="D56" s="179"/>
      <c r="E56" s="179"/>
      <c r="F56" s="179"/>
    </row>
    <row r="57" ht="19.8" customHeight="1" spans="1:6">
      <c r="A57" s="146"/>
      <c r="B57" s="148" t="s">
        <v>206</v>
      </c>
      <c r="C57" s="179" t="s">
        <v>88</v>
      </c>
      <c r="D57" s="179"/>
      <c r="E57" s="179"/>
      <c r="F57" s="179"/>
    </row>
    <row r="58" ht="19.8" customHeight="1" spans="1:6">
      <c r="A58" s="146"/>
      <c r="B58" s="148" t="s">
        <v>207</v>
      </c>
      <c r="C58" s="179" t="s">
        <v>88</v>
      </c>
      <c r="D58" s="179"/>
      <c r="E58" s="179"/>
      <c r="F58" s="179"/>
    </row>
    <row r="59" ht="19.8" customHeight="1" spans="1:6">
      <c r="A59" s="146"/>
      <c r="B59" s="148" t="s">
        <v>208</v>
      </c>
      <c r="C59" s="179" t="s">
        <v>88</v>
      </c>
      <c r="D59" s="179"/>
      <c r="E59" s="179"/>
      <c r="F59" s="179"/>
    </row>
    <row r="60" ht="19.8" customHeight="1" spans="1:6">
      <c r="A60" s="146"/>
      <c r="B60" s="148" t="s">
        <v>209</v>
      </c>
      <c r="C60" s="179" t="s">
        <v>88</v>
      </c>
      <c r="D60" s="179"/>
      <c r="E60" s="179"/>
      <c r="F60" s="179"/>
    </row>
    <row r="61" ht="19.8" customHeight="1" spans="1:6">
      <c r="A61" s="146"/>
      <c r="B61" s="148"/>
      <c r="C61" s="179" t="s">
        <v>88</v>
      </c>
      <c r="D61" s="179"/>
      <c r="E61" s="179"/>
      <c r="F61" s="179"/>
    </row>
    <row r="62" ht="19.8" customHeight="1" spans="1:6">
      <c r="A62" s="146"/>
      <c r="B62" s="147" t="s">
        <v>210</v>
      </c>
      <c r="C62" s="179" t="s">
        <v>88</v>
      </c>
      <c r="D62" s="179"/>
      <c r="E62" s="179"/>
      <c r="F62" s="179"/>
    </row>
    <row r="63" ht="19.8" customHeight="1" spans="1:6">
      <c r="A63" s="146"/>
      <c r="B63" s="148" t="s">
        <v>91</v>
      </c>
      <c r="C63" s="179" t="s">
        <v>88</v>
      </c>
      <c r="D63" s="179"/>
      <c r="E63" s="179"/>
      <c r="F63" s="179"/>
    </row>
    <row r="64" ht="28.8" customHeight="1" spans="1:6">
      <c r="A64" s="146"/>
      <c r="B64" s="148" t="s">
        <v>211</v>
      </c>
      <c r="C64" s="180" t="s">
        <v>212</v>
      </c>
      <c r="D64" s="180"/>
      <c r="E64" s="180"/>
      <c r="F64" s="180"/>
    </row>
    <row r="65" ht="17.4" customHeight="1" spans="1:6">
      <c r="A65" s="146"/>
      <c r="B65" s="148" t="s">
        <v>213</v>
      </c>
      <c r="C65" s="150" t="s">
        <v>214</v>
      </c>
      <c r="D65" s="152" t="s">
        <v>215</v>
      </c>
      <c r="E65" s="152"/>
      <c r="F65" s="152"/>
    </row>
    <row r="66" ht="17.4" customHeight="1" spans="1:6">
      <c r="A66" s="146"/>
      <c r="B66" s="148"/>
      <c r="C66" s="150" t="s">
        <v>216</v>
      </c>
      <c r="D66" s="152" t="s">
        <v>217</v>
      </c>
      <c r="E66" s="152"/>
      <c r="F66" s="152"/>
    </row>
    <row r="67" ht="21" customHeight="1" spans="1:6">
      <c r="A67" s="146"/>
      <c r="B67" s="148" t="s">
        <v>97</v>
      </c>
      <c r="C67" s="152" t="s">
        <v>218</v>
      </c>
      <c r="D67" s="152"/>
      <c r="E67" s="152"/>
      <c r="F67" s="152"/>
    </row>
    <row r="68" ht="19.2" customHeight="1" spans="1:6">
      <c r="A68" s="181" t="s">
        <v>219</v>
      </c>
      <c r="B68" s="182" t="s">
        <v>220</v>
      </c>
      <c r="C68" s="183" t="s">
        <v>115</v>
      </c>
      <c r="D68" s="184" t="s">
        <v>88</v>
      </c>
      <c r="E68" s="184"/>
      <c r="F68" s="184"/>
    </row>
    <row r="69" ht="19.2" customHeight="1" spans="1:6">
      <c r="A69" s="181"/>
      <c r="B69" s="182"/>
      <c r="C69" s="183" t="s">
        <v>168</v>
      </c>
      <c r="D69" s="184" t="s">
        <v>88</v>
      </c>
      <c r="E69" s="184"/>
      <c r="F69" s="184"/>
    </row>
    <row r="70" ht="19.2" customHeight="1" spans="1:6">
      <c r="A70" s="181"/>
      <c r="B70" s="182"/>
      <c r="C70" s="183" t="s">
        <v>169</v>
      </c>
      <c r="D70" s="184" t="s">
        <v>88</v>
      </c>
      <c r="E70" s="184"/>
      <c r="F70" s="184"/>
    </row>
    <row r="71" ht="19.2" customHeight="1" spans="1:6">
      <c r="A71" s="181"/>
      <c r="B71" s="182"/>
      <c r="C71" s="183" t="s">
        <v>170</v>
      </c>
      <c r="D71" s="184" t="s">
        <v>88</v>
      </c>
      <c r="E71" s="184"/>
      <c r="F71" s="184"/>
    </row>
    <row r="72" ht="19.2" customHeight="1" spans="1:6">
      <c r="A72" s="181"/>
      <c r="B72" s="182"/>
      <c r="C72" s="183" t="s">
        <v>122</v>
      </c>
      <c r="D72" s="184" t="s">
        <v>88</v>
      </c>
      <c r="E72" s="184"/>
      <c r="F72" s="184"/>
    </row>
    <row r="73" ht="19.2" customHeight="1" spans="1:6">
      <c r="A73" s="181"/>
      <c r="B73" s="182"/>
      <c r="C73" s="185" t="s">
        <v>171</v>
      </c>
      <c r="D73" s="184" t="s">
        <v>88</v>
      </c>
      <c r="E73" s="184"/>
      <c r="F73" s="184"/>
    </row>
    <row r="74" ht="19.2" customHeight="1" spans="1:6">
      <c r="A74" s="181"/>
      <c r="B74" s="182"/>
      <c r="C74" s="186" t="s">
        <v>172</v>
      </c>
      <c r="D74" s="184" t="s">
        <v>88</v>
      </c>
      <c r="E74" s="184"/>
      <c r="F74" s="184"/>
    </row>
    <row r="75" ht="19.2" customHeight="1" spans="1:6">
      <c r="A75" s="181"/>
      <c r="B75" s="182"/>
      <c r="C75" s="186" t="s">
        <v>173</v>
      </c>
      <c r="D75" s="184" t="s">
        <v>88</v>
      </c>
      <c r="E75" s="184"/>
      <c r="F75" s="184"/>
    </row>
    <row r="76" ht="19.2" customHeight="1" spans="1:6">
      <c r="A76" s="181"/>
      <c r="B76" s="182"/>
      <c r="C76" s="183" t="s">
        <v>174</v>
      </c>
      <c r="D76" s="184" t="s">
        <v>88</v>
      </c>
      <c r="E76" s="184"/>
      <c r="F76" s="184"/>
    </row>
    <row r="77" ht="19.2" customHeight="1" spans="1:6">
      <c r="A77" s="181"/>
      <c r="B77" s="182"/>
      <c r="C77" s="187" t="s">
        <v>221</v>
      </c>
      <c r="D77" s="184" t="s">
        <v>88</v>
      </c>
      <c r="E77" s="184"/>
      <c r="F77" s="184"/>
    </row>
    <row r="78" ht="19.2" customHeight="1" spans="1:6">
      <c r="A78" s="181"/>
      <c r="B78" s="182"/>
      <c r="C78" s="186" t="s">
        <v>91</v>
      </c>
      <c r="D78" s="184" t="s">
        <v>88</v>
      </c>
      <c r="E78" s="184"/>
      <c r="F78" s="184"/>
    </row>
    <row r="79" ht="19.2" customHeight="1" spans="1:6">
      <c r="A79" s="181"/>
      <c r="B79" s="182"/>
      <c r="C79" s="188" t="s">
        <v>180</v>
      </c>
      <c r="D79" s="189" t="s">
        <v>222</v>
      </c>
      <c r="E79" s="189"/>
      <c r="F79" s="189"/>
    </row>
    <row r="80" ht="19.2" customHeight="1" spans="1:6">
      <c r="A80" s="181"/>
      <c r="B80" s="182"/>
      <c r="C80" s="188" t="s">
        <v>182</v>
      </c>
      <c r="D80" s="190" t="s">
        <v>223</v>
      </c>
      <c r="E80" s="190"/>
      <c r="F80" s="190"/>
    </row>
    <row r="81" ht="28.8" customHeight="1" spans="1:6">
      <c r="A81" s="181"/>
      <c r="B81" s="182"/>
      <c r="C81" s="191" t="s">
        <v>224</v>
      </c>
      <c r="D81" s="190" t="s">
        <v>225</v>
      </c>
      <c r="E81" s="190"/>
      <c r="F81" s="190"/>
    </row>
    <row r="82" ht="28.8" customHeight="1" spans="1:6">
      <c r="A82" s="181"/>
      <c r="B82" s="182"/>
      <c r="C82" s="191" t="s">
        <v>226</v>
      </c>
      <c r="D82" s="190" t="s">
        <v>227</v>
      </c>
      <c r="E82" s="190"/>
      <c r="F82" s="190"/>
    </row>
    <row r="83" ht="30" customHeight="1" spans="1:6">
      <c r="A83" s="181"/>
      <c r="B83" s="182"/>
      <c r="C83" s="191" t="s">
        <v>97</v>
      </c>
      <c r="D83" s="190" t="s">
        <v>228</v>
      </c>
      <c r="E83" s="190"/>
      <c r="F83" s="190"/>
    </row>
    <row r="84" ht="19.2" customHeight="1" spans="1:6">
      <c r="A84" s="181"/>
      <c r="B84" s="192" t="s">
        <v>229</v>
      </c>
      <c r="C84" s="191" t="s">
        <v>230</v>
      </c>
      <c r="D84" s="184" t="s">
        <v>88</v>
      </c>
      <c r="E84" s="184"/>
      <c r="F84" s="184"/>
    </row>
    <row r="85" ht="19.2" customHeight="1" spans="1:6">
      <c r="A85" s="181"/>
      <c r="B85" s="192"/>
      <c r="C85" s="191" t="s">
        <v>91</v>
      </c>
      <c r="D85" s="184" t="s">
        <v>88</v>
      </c>
      <c r="E85" s="184"/>
      <c r="F85" s="184"/>
    </row>
    <row r="86" ht="19.2" customHeight="1" spans="1:6">
      <c r="A86" s="181"/>
      <c r="B86" s="192"/>
      <c r="C86" s="193" t="s">
        <v>231</v>
      </c>
      <c r="D86" s="183" t="s">
        <v>232</v>
      </c>
      <c r="E86" s="184" t="s">
        <v>233</v>
      </c>
      <c r="F86" s="184"/>
    </row>
    <row r="87" ht="19.2" customHeight="1" spans="1:6">
      <c r="A87" s="181"/>
      <c r="B87" s="192"/>
      <c r="C87" s="193"/>
      <c r="D87" s="183" t="s">
        <v>234</v>
      </c>
      <c r="E87" s="184" t="s">
        <v>235</v>
      </c>
      <c r="F87" s="184"/>
    </row>
  </sheetData>
  <mergeCells count="106">
    <mergeCell ref="A1:F1"/>
    <mergeCell ref="C2:F2"/>
    <mergeCell ref="C3:F3"/>
    <mergeCell ref="C4:F4"/>
    <mergeCell ref="D5:F5"/>
    <mergeCell ref="D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D22:F22"/>
    <mergeCell ref="D23:F23"/>
    <mergeCell ref="D24:F24"/>
    <mergeCell ref="D25:F25"/>
    <mergeCell ref="D26:F26"/>
    <mergeCell ref="D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D37:F37"/>
    <mergeCell ref="D38:F38"/>
    <mergeCell ref="C39:F39"/>
    <mergeCell ref="C40:F40"/>
    <mergeCell ref="C41:F41"/>
    <mergeCell ref="C42:F42"/>
    <mergeCell ref="C43:F43"/>
    <mergeCell ref="D44:F44"/>
    <mergeCell ref="D45:F45"/>
    <mergeCell ref="D46:F46"/>
    <mergeCell ref="D47:F47"/>
    <mergeCell ref="C48:F48"/>
    <mergeCell ref="C49:F49"/>
    <mergeCell ref="C50:F50"/>
    <mergeCell ref="D51:F51"/>
    <mergeCell ref="D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D65:F65"/>
    <mergeCell ref="D66:F66"/>
    <mergeCell ref="C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E86:F86"/>
    <mergeCell ref="E87:F87"/>
    <mergeCell ref="A2:A7"/>
    <mergeCell ref="A8:A27"/>
    <mergeCell ref="A28:A40"/>
    <mergeCell ref="A41:A48"/>
    <mergeCell ref="A49:A53"/>
    <mergeCell ref="A54:A67"/>
    <mergeCell ref="A68:A87"/>
    <mergeCell ref="B5:B6"/>
    <mergeCell ref="B22:B24"/>
    <mergeCell ref="B25:B27"/>
    <mergeCell ref="B37:B38"/>
    <mergeCell ref="B44:B47"/>
    <mergeCell ref="B51:B52"/>
    <mergeCell ref="B60:B61"/>
    <mergeCell ref="B65:B66"/>
    <mergeCell ref="B68:B83"/>
    <mergeCell ref="B84:B87"/>
    <mergeCell ref="C25:C26"/>
    <mergeCell ref="C86:C87"/>
  </mergeCells>
  <pageMargins left="0.7" right="0.7" top="0.75" bottom="0.75" header="0.3" footer="0.3"/>
  <pageSetup paperSize="9" orientation="portrait" horizontalDpi="120" verticalDpi="12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8" sqref="R8"/>
    </sheetView>
  </sheetViews>
  <sheetFormatPr defaultColWidth="9" defaultRowHeight="14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4" sqref="E4"/>
    </sheetView>
  </sheetViews>
  <sheetFormatPr defaultColWidth="9" defaultRowHeight="14" outlineLevelRow="3" outlineLevelCol="2"/>
  <cols>
    <col min="1" max="1" width="33.7818181818182" customWidth="1"/>
    <col min="2" max="3" width="18.3363636363636" customWidth="1"/>
  </cols>
  <sheetData>
    <row r="1" ht="21.75" spans="1:3">
      <c r="A1" s="125" t="s">
        <v>236</v>
      </c>
      <c r="B1" s="125"/>
      <c r="C1" s="125"/>
    </row>
    <row r="2" ht="21" spans="1:3">
      <c r="A2" s="126" t="s">
        <v>237</v>
      </c>
      <c r="B2" s="127" t="s">
        <v>238</v>
      </c>
      <c r="C2" s="128" t="s">
        <v>239</v>
      </c>
    </row>
    <row r="3" ht="21" spans="1:3">
      <c r="A3" s="129" t="s">
        <v>240</v>
      </c>
      <c r="B3" s="130">
        <v>0.65</v>
      </c>
      <c r="C3" s="131">
        <v>0.85</v>
      </c>
    </row>
    <row r="4" ht="21.75" spans="1:3">
      <c r="A4" s="132" t="s">
        <v>241</v>
      </c>
      <c r="B4" s="133">
        <v>0.1</v>
      </c>
      <c r="C4" s="134">
        <v>0.7</v>
      </c>
    </row>
  </sheetData>
  <mergeCells count="1">
    <mergeCell ref="A1:C1"/>
  </mergeCells>
  <conditionalFormatting sqref="A2: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8"/>
  <sheetViews>
    <sheetView workbookViewId="0">
      <selection activeCell="D14" sqref="D14"/>
    </sheetView>
  </sheetViews>
  <sheetFormatPr defaultColWidth="9" defaultRowHeight="14"/>
  <cols>
    <col min="1" max="1" width="11.6636363636364" customWidth="1"/>
    <col min="2" max="2" width="11" customWidth="1"/>
    <col min="3" max="3" width="21.8909090909091" customWidth="1"/>
    <col min="4" max="4" width="21.4454545454545" customWidth="1"/>
    <col min="5" max="5" width="20.1090909090909" customWidth="1"/>
    <col min="6" max="6" width="16" customWidth="1"/>
    <col min="7" max="7" width="15.7818181818182" customWidth="1"/>
    <col min="8" max="8" width="14.8909090909091" customWidth="1"/>
    <col min="9" max="9" width="16.2181818181818" customWidth="1"/>
    <col min="10" max="10" width="16.7818181818182" customWidth="1"/>
    <col min="11" max="11" width="14.2181818181818" customWidth="1"/>
    <col min="12" max="12" width="14.8909090909091" customWidth="1"/>
    <col min="14" max="14" width="13.8909090909091" customWidth="1"/>
    <col min="15" max="15" width="16.4454545454545" customWidth="1"/>
    <col min="16" max="16" width="13.4454545454545" customWidth="1"/>
    <col min="18" max="18" width="8" customWidth="1"/>
    <col min="20" max="20" width="8" customWidth="1"/>
  </cols>
  <sheetData>
    <row r="1" ht="21" customHeight="1" spans="1:7">
      <c r="A1" s="2" t="s">
        <v>242</v>
      </c>
      <c r="B1" s="2"/>
      <c r="C1" s="2"/>
      <c r="D1" s="2"/>
      <c r="E1" s="2"/>
      <c r="F1" s="2"/>
      <c r="G1" s="2"/>
    </row>
    <row r="3" ht="15" spans="1:1">
      <c r="A3" s="3" t="s">
        <v>243</v>
      </c>
    </row>
    <row r="4" ht="9.75" customHeight="1" spans="1:1">
      <c r="A4" s="3"/>
    </row>
    <row r="5" ht="15" spans="1:1">
      <c r="A5" s="3" t="s">
        <v>244</v>
      </c>
    </row>
    <row r="6" ht="12.75" customHeight="1" spans="1:1">
      <c r="A6" s="3"/>
    </row>
    <row r="7" ht="15" spans="1:1">
      <c r="A7" s="3" t="s">
        <v>245</v>
      </c>
    </row>
    <row r="8" ht="15" spans="1:1">
      <c r="A8" s="3"/>
    </row>
    <row r="9" ht="15" spans="1:1">
      <c r="A9" s="3" t="s">
        <v>246</v>
      </c>
    </row>
    <row r="11" ht="15.75" spans="1:6">
      <c r="A11" s="3" t="s">
        <v>247</v>
      </c>
      <c r="B11" s="4"/>
      <c r="C11" s="4"/>
      <c r="D11" s="5"/>
      <c r="E11" s="5"/>
      <c r="F11" s="6"/>
    </row>
    <row r="12" ht="17.25" customHeight="1" spans="2:6">
      <c r="B12" s="7" t="s">
        <v>0</v>
      </c>
      <c r="C12" s="8" t="s">
        <v>1</v>
      </c>
      <c r="D12" s="8" t="s">
        <v>248</v>
      </c>
      <c r="E12" s="8" t="s">
        <v>249</v>
      </c>
      <c r="F12" s="9" t="s">
        <v>136</v>
      </c>
    </row>
    <row r="13" ht="17.25" customHeight="1" spans="2:6">
      <c r="B13" s="10" t="s">
        <v>250</v>
      </c>
      <c r="C13" s="11" t="s">
        <v>28</v>
      </c>
      <c r="D13" s="12">
        <v>159846674736.01</v>
      </c>
      <c r="E13" s="12">
        <v>134610116875.08</v>
      </c>
      <c r="F13" s="13">
        <f>(D13-E13)/E13</f>
        <v>0.187478909065578</v>
      </c>
    </row>
    <row r="14" ht="17.25" customHeight="1" spans="2:6">
      <c r="B14" s="10" t="s">
        <v>251</v>
      </c>
      <c r="C14" s="11" t="s">
        <v>28</v>
      </c>
      <c r="D14" s="12">
        <v>86094265733.09</v>
      </c>
      <c r="E14" s="12">
        <v>70922626679.43</v>
      </c>
      <c r="F14" s="13">
        <f>(D14-E14)/E14</f>
        <v>0.213918177653455</v>
      </c>
    </row>
    <row r="15" ht="17.25" customHeight="1" spans="2:6">
      <c r="B15" s="14" t="s">
        <v>5</v>
      </c>
      <c r="C15" s="15" t="s">
        <v>28</v>
      </c>
      <c r="D15" s="16">
        <v>49563767816.22</v>
      </c>
      <c r="E15" s="16">
        <v>43258140702.38</v>
      </c>
      <c r="F15" s="17">
        <f>(D15-E15)/E15</f>
        <v>0.145767409589407</v>
      </c>
    </row>
    <row r="16" ht="12.75" customHeight="1" spans="2:6">
      <c r="B16" s="18"/>
      <c r="C16" s="18"/>
      <c r="D16" s="5"/>
      <c r="E16" s="5"/>
      <c r="F16" s="19"/>
    </row>
    <row r="17" ht="15.75" spans="1:1">
      <c r="A17" s="3" t="s">
        <v>252</v>
      </c>
    </row>
    <row r="18" ht="16.5" customHeight="1" spans="2:7">
      <c r="B18" s="20" t="s">
        <v>0</v>
      </c>
      <c r="C18" s="20" t="s">
        <v>1</v>
      </c>
      <c r="D18" s="20" t="s">
        <v>253</v>
      </c>
      <c r="E18" s="20" t="s">
        <v>254</v>
      </c>
      <c r="F18" s="20" t="s">
        <v>255</v>
      </c>
      <c r="G18" s="20" t="s">
        <v>256</v>
      </c>
    </row>
    <row r="19" ht="13.5" customHeight="1" spans="2:7">
      <c r="B19" s="10" t="s">
        <v>250</v>
      </c>
      <c r="C19" s="21" t="s">
        <v>11</v>
      </c>
      <c r="D19" s="22">
        <v>42438186813.48</v>
      </c>
      <c r="E19" s="22">
        <v>38590489400</v>
      </c>
      <c r="F19" s="23">
        <f t="shared" ref="F19:G21" si="0">D19/D13</f>
        <v>0.265493085067722</v>
      </c>
      <c r="G19" s="24">
        <f t="shared" si="0"/>
        <v>0.286683425405629</v>
      </c>
    </row>
    <row r="20" ht="13.5" customHeight="1" spans="2:7">
      <c r="B20" s="10" t="s">
        <v>251</v>
      </c>
      <c r="C20" s="21" t="s">
        <v>11</v>
      </c>
      <c r="D20" s="22">
        <v>20974826391.98</v>
      </c>
      <c r="E20" s="22">
        <v>16248301030.25</v>
      </c>
      <c r="F20" s="23">
        <f t="shared" si="0"/>
        <v>0.243626288154966</v>
      </c>
      <c r="G20" s="24">
        <f t="shared" si="0"/>
        <v>0.229098974346963</v>
      </c>
    </row>
    <row r="21" ht="13.5" customHeight="1" spans="2:7">
      <c r="B21" s="10" t="s">
        <v>5</v>
      </c>
      <c r="C21" s="25" t="s">
        <v>11</v>
      </c>
      <c r="D21" s="26">
        <v>15939249285.86</v>
      </c>
      <c r="E21" s="26">
        <v>13763271610.19</v>
      </c>
      <c r="F21" s="27">
        <f t="shared" si="0"/>
        <v>0.321590750424018</v>
      </c>
      <c r="G21" s="28">
        <f t="shared" si="0"/>
        <v>0.318166046591845</v>
      </c>
    </row>
    <row r="23" ht="33.75" customHeight="1" spans="1:10">
      <c r="A23" s="29" t="s">
        <v>257</v>
      </c>
      <c r="B23" s="29"/>
      <c r="C23" s="29"/>
      <c r="D23" s="29"/>
      <c r="E23" s="29"/>
      <c r="F23" s="29"/>
      <c r="G23" s="29"/>
      <c r="H23" s="29"/>
      <c r="I23" s="29"/>
      <c r="J23" s="29"/>
    </row>
    <row r="24" ht="18" customHeight="1" spans="2:5">
      <c r="B24" s="20" t="s">
        <v>0</v>
      </c>
      <c r="C24" s="20" t="s">
        <v>1</v>
      </c>
      <c r="D24" s="20" t="s">
        <v>248</v>
      </c>
      <c r="E24" s="20" t="s">
        <v>249</v>
      </c>
    </row>
    <row r="25" ht="14.25" customHeight="1" spans="2:5">
      <c r="B25" s="30" t="s">
        <v>5</v>
      </c>
      <c r="C25" s="31" t="s">
        <v>148</v>
      </c>
      <c r="D25" s="32">
        <v>0</v>
      </c>
      <c r="E25" s="33">
        <v>0</v>
      </c>
    </row>
    <row r="26" ht="14.25" customHeight="1" spans="2:5">
      <c r="B26" s="34"/>
      <c r="C26" s="35" t="s">
        <v>258</v>
      </c>
      <c r="D26" s="36">
        <v>0</v>
      </c>
      <c r="E26" s="37">
        <v>0</v>
      </c>
    </row>
    <row r="27" ht="14.25" customHeight="1" spans="2:5">
      <c r="B27" s="34"/>
      <c r="C27" s="35" t="s">
        <v>259</v>
      </c>
      <c r="D27" s="36">
        <v>0</v>
      </c>
      <c r="E27" s="37">
        <v>0</v>
      </c>
    </row>
    <row r="28" ht="14.25" customHeight="1" spans="2:5">
      <c r="B28" s="34"/>
      <c r="C28" s="35" t="s">
        <v>150</v>
      </c>
      <c r="D28" s="36">
        <v>109088</v>
      </c>
      <c r="E28" s="37">
        <v>145452</v>
      </c>
    </row>
    <row r="29" ht="14.25" customHeight="1" spans="2:5">
      <c r="B29" s="34"/>
      <c r="C29" s="35" t="s">
        <v>152</v>
      </c>
      <c r="D29" s="36">
        <v>198404248.85</v>
      </c>
      <c r="E29" s="37">
        <v>199107530.75</v>
      </c>
    </row>
    <row r="30" ht="14.25" customHeight="1" spans="2:5">
      <c r="B30" s="34"/>
      <c r="C30" s="35" t="s">
        <v>27</v>
      </c>
      <c r="D30" s="36">
        <f>SUM(D25:D29)</f>
        <v>198513336.85</v>
      </c>
      <c r="E30" s="37">
        <f>SUM(E25:E29)</f>
        <v>199252982.75</v>
      </c>
    </row>
    <row r="31" ht="14.25" customHeight="1" spans="2:5">
      <c r="B31" s="38"/>
      <c r="C31" s="39" t="s">
        <v>100</v>
      </c>
      <c r="D31" s="16">
        <v>3615348307.97</v>
      </c>
      <c r="E31" s="40">
        <v>1751452876.18</v>
      </c>
    </row>
    <row r="33" ht="33" customHeight="1" spans="1:10">
      <c r="A33" s="29" t="s">
        <v>260</v>
      </c>
      <c r="B33" s="29"/>
      <c r="C33" s="29"/>
      <c r="D33" s="29"/>
      <c r="E33" s="29"/>
      <c r="F33" s="29"/>
      <c r="G33" s="29"/>
      <c r="H33" s="29"/>
      <c r="I33" s="29"/>
      <c r="J33" s="29"/>
    </row>
    <row r="34" ht="14.25" customHeight="1" spans="2:16">
      <c r="B34" s="7" t="s">
        <v>0</v>
      </c>
      <c r="C34" s="7" t="s">
        <v>1</v>
      </c>
      <c r="D34" s="8" t="s">
        <v>261</v>
      </c>
      <c r="E34" s="8" t="s">
        <v>1</v>
      </c>
      <c r="F34" s="9" t="s">
        <v>261</v>
      </c>
      <c r="G34" s="7" t="s">
        <v>0</v>
      </c>
      <c r="H34" s="7" t="s">
        <v>1</v>
      </c>
      <c r="I34" s="8" t="s">
        <v>262</v>
      </c>
      <c r="J34" s="8" t="s">
        <v>1</v>
      </c>
      <c r="K34" s="9" t="s">
        <v>262</v>
      </c>
      <c r="M34" s="65" t="s">
        <v>1</v>
      </c>
      <c r="N34" s="65" t="s">
        <v>263</v>
      </c>
      <c r="O34" s="65" t="s">
        <v>1</v>
      </c>
      <c r="P34" s="65" t="s">
        <v>263</v>
      </c>
    </row>
    <row r="35" ht="14.25" customHeight="1" spans="2:16">
      <c r="B35" s="41" t="s">
        <v>5</v>
      </c>
      <c r="C35" s="10" t="s">
        <v>264</v>
      </c>
      <c r="D35" s="36">
        <v>1261282397.89</v>
      </c>
      <c r="E35" s="42" t="s">
        <v>168</v>
      </c>
      <c r="F35" s="37">
        <v>242542097.76</v>
      </c>
      <c r="G35" s="41" t="s">
        <v>5</v>
      </c>
      <c r="H35" s="10" t="s">
        <v>264</v>
      </c>
      <c r="I35" s="12">
        <v>1119603574.47</v>
      </c>
      <c r="J35" s="42" t="s">
        <v>168</v>
      </c>
      <c r="K35" s="37">
        <v>212812236.57</v>
      </c>
      <c r="M35" s="42" t="s">
        <v>172</v>
      </c>
      <c r="N35" s="12">
        <v>960000000</v>
      </c>
      <c r="O35" s="42" t="s">
        <v>168</v>
      </c>
      <c r="P35" s="12">
        <v>151616983.85</v>
      </c>
    </row>
    <row r="36" ht="14.25" customHeight="1" spans="2:16">
      <c r="B36" s="43"/>
      <c r="C36" s="10" t="s">
        <v>265</v>
      </c>
      <c r="D36" s="36">
        <v>4468409150.75</v>
      </c>
      <c r="E36" s="42" t="s">
        <v>115</v>
      </c>
      <c r="F36" s="37">
        <v>5419314.6</v>
      </c>
      <c r="G36" s="43"/>
      <c r="H36" s="10" t="s">
        <v>265</v>
      </c>
      <c r="I36" s="12">
        <v>4199846323.3</v>
      </c>
      <c r="J36" s="42" t="s">
        <v>115</v>
      </c>
      <c r="K36" s="37">
        <v>8485382.83</v>
      </c>
      <c r="M36" s="42" t="s">
        <v>171</v>
      </c>
      <c r="N36" s="12">
        <v>784213000.76</v>
      </c>
      <c r="O36" s="42" t="s">
        <v>115</v>
      </c>
      <c r="P36" s="12">
        <v>10824186.9</v>
      </c>
    </row>
    <row r="37" ht="14.25" customHeight="1" spans="2:16">
      <c r="B37" s="43"/>
      <c r="C37" s="44"/>
      <c r="D37" s="45"/>
      <c r="E37" s="42" t="s">
        <v>266</v>
      </c>
      <c r="F37" s="37">
        <v>18984169.54</v>
      </c>
      <c r="G37" s="43"/>
      <c r="H37" s="44"/>
      <c r="I37" s="45"/>
      <c r="J37" s="42" t="s">
        <v>266</v>
      </c>
      <c r="K37" s="37">
        <v>86661808.28</v>
      </c>
      <c r="M37" s="42" t="s">
        <v>265</v>
      </c>
      <c r="N37" s="12">
        <v>3847491823.75</v>
      </c>
      <c r="O37" s="42" t="s">
        <v>266</v>
      </c>
      <c r="P37" s="12">
        <v>69319933.22</v>
      </c>
    </row>
    <row r="38" ht="14.25" customHeight="1" spans="2:16">
      <c r="B38" s="43"/>
      <c r="C38" s="10" t="s">
        <v>27</v>
      </c>
      <c r="D38" s="12">
        <f>SUM(D35:D37)</f>
        <v>5729691548.64</v>
      </c>
      <c r="E38" s="45"/>
      <c r="F38" s="46">
        <f>SUM(F35:F37)</f>
        <v>266945581.9</v>
      </c>
      <c r="G38" s="43"/>
      <c r="H38" s="10" t="s">
        <v>27</v>
      </c>
      <c r="I38" s="12">
        <f>SUM(I35:I37)</f>
        <v>5319449897.77</v>
      </c>
      <c r="J38" s="45"/>
      <c r="K38" s="37">
        <f>SUM(K35:K37)</f>
        <v>307959427.68</v>
      </c>
      <c r="M38" s="10" t="s">
        <v>27</v>
      </c>
      <c r="N38" s="12">
        <f>SUM(N35:N37)</f>
        <v>5591704824.51</v>
      </c>
      <c r="O38" s="12"/>
      <c r="P38" s="12">
        <f>SUM(P35:P37)</f>
        <v>231761103.97</v>
      </c>
    </row>
    <row r="39" ht="14.25" customHeight="1" spans="2:15">
      <c r="B39" s="47"/>
      <c r="C39" s="48" t="s">
        <v>267</v>
      </c>
      <c r="D39" s="49"/>
      <c r="E39" s="50">
        <f>D38-F38</f>
        <v>5462745966.74</v>
      </c>
      <c r="F39" s="51"/>
      <c r="G39" s="47"/>
      <c r="H39" s="48" t="s">
        <v>267</v>
      </c>
      <c r="I39" s="49"/>
      <c r="J39" s="50">
        <f>I38-K38</f>
        <v>5011490470.09</v>
      </c>
      <c r="K39" s="51"/>
      <c r="M39" s="48" t="s">
        <v>267</v>
      </c>
      <c r="N39" s="49"/>
      <c r="O39" s="50">
        <f>N38-P38</f>
        <v>5359943720.54</v>
      </c>
    </row>
    <row r="40" ht="14.75"/>
    <row r="41" spans="2:6">
      <c r="B41" s="7" t="s">
        <v>0</v>
      </c>
      <c r="C41" s="7" t="s">
        <v>1</v>
      </c>
      <c r="D41" s="8" t="s">
        <v>261</v>
      </c>
      <c r="E41" s="8" t="s">
        <v>1</v>
      </c>
      <c r="F41" s="9" t="s">
        <v>261</v>
      </c>
    </row>
    <row r="42" ht="14.25" customHeight="1" spans="2:6">
      <c r="B42" s="41" t="s">
        <v>250</v>
      </c>
      <c r="C42" s="10" t="s">
        <v>264</v>
      </c>
      <c r="D42" s="12">
        <v>1178296416.59</v>
      </c>
      <c r="E42" s="42" t="s">
        <v>168</v>
      </c>
      <c r="F42" s="52">
        <v>563739710</v>
      </c>
    </row>
    <row r="43" spans="2:6">
      <c r="B43" s="43"/>
      <c r="C43" s="10" t="s">
        <v>265</v>
      </c>
      <c r="D43" s="12">
        <v>13576516813.44</v>
      </c>
      <c r="E43" s="42" t="s">
        <v>115</v>
      </c>
      <c r="F43" s="37">
        <v>0</v>
      </c>
    </row>
    <row r="44" spans="2:6">
      <c r="B44" s="43"/>
      <c r="C44" s="44"/>
      <c r="D44" s="45"/>
      <c r="E44" s="42" t="s">
        <v>266</v>
      </c>
      <c r="F44" s="52">
        <v>1182378508.06</v>
      </c>
    </row>
    <row r="45" spans="2:6">
      <c r="B45" s="43"/>
      <c r="C45" s="10" t="s">
        <v>27</v>
      </c>
      <c r="D45" s="12">
        <f>SUM(D42:D44)</f>
        <v>14754813230.03</v>
      </c>
      <c r="E45" s="45"/>
      <c r="F45" s="46">
        <f>SUM(F42:F44)</f>
        <v>1746118218.06</v>
      </c>
    </row>
    <row r="46" ht="14.75" spans="2:6">
      <c r="B46" s="47"/>
      <c r="C46" s="48" t="s">
        <v>268</v>
      </c>
      <c r="D46" s="49"/>
      <c r="E46" s="50">
        <f>D45-F45</f>
        <v>13008695011.97</v>
      </c>
      <c r="F46" s="51"/>
    </row>
    <row r="47" ht="14.75"/>
    <row r="48" spans="2:15">
      <c r="B48" s="7" t="s">
        <v>0</v>
      </c>
      <c r="C48" s="7" t="s">
        <v>1</v>
      </c>
      <c r="D48" s="8" t="s">
        <v>261</v>
      </c>
      <c r="E48" s="8" t="s">
        <v>1</v>
      </c>
      <c r="F48" s="9" t="s">
        <v>261</v>
      </c>
      <c r="G48" s="53" t="s">
        <v>1</v>
      </c>
      <c r="H48" s="8" t="s">
        <v>262</v>
      </c>
      <c r="I48" s="8" t="s">
        <v>1</v>
      </c>
      <c r="J48" s="9" t="s">
        <v>262</v>
      </c>
      <c r="L48" s="65" t="s">
        <v>1</v>
      </c>
      <c r="M48" s="65" t="s">
        <v>263</v>
      </c>
      <c r="N48" s="65" t="s">
        <v>1</v>
      </c>
      <c r="O48" s="65" t="s">
        <v>263</v>
      </c>
    </row>
    <row r="49" ht="14.25" customHeight="1" spans="2:15">
      <c r="B49" s="34" t="s">
        <v>251</v>
      </c>
      <c r="C49" s="54" t="s">
        <v>264</v>
      </c>
      <c r="D49" s="12">
        <v>3566293179.83</v>
      </c>
      <c r="E49" s="42" t="s">
        <v>168</v>
      </c>
      <c r="F49" s="46">
        <v>16134641950.86</v>
      </c>
      <c r="G49" s="54" t="s">
        <v>264</v>
      </c>
      <c r="H49" s="12">
        <v>3767584112.15</v>
      </c>
      <c r="I49" s="42" t="s">
        <v>168</v>
      </c>
      <c r="J49" s="12">
        <v>11188200510.91</v>
      </c>
      <c r="L49" s="42" t="s">
        <v>172</v>
      </c>
      <c r="M49" s="66">
        <v>327474650.48</v>
      </c>
      <c r="N49" s="42" t="s">
        <v>168</v>
      </c>
      <c r="O49" s="66">
        <v>9579098215.23</v>
      </c>
    </row>
    <row r="50" spans="2:15">
      <c r="B50" s="34"/>
      <c r="C50" s="54" t="s">
        <v>265</v>
      </c>
      <c r="D50" s="12">
        <v>6706735898.48</v>
      </c>
      <c r="E50" s="42" t="s">
        <v>115</v>
      </c>
      <c r="F50" s="46">
        <v>127331336.97</v>
      </c>
      <c r="G50" s="54" t="s">
        <v>265</v>
      </c>
      <c r="H50" s="12">
        <v>4645721765.99</v>
      </c>
      <c r="I50" s="42" t="s">
        <v>115</v>
      </c>
      <c r="J50" s="12">
        <v>109569527.26</v>
      </c>
      <c r="L50" s="42" t="s">
        <v>171</v>
      </c>
      <c r="M50" s="66">
        <v>2171287638.14</v>
      </c>
      <c r="N50" s="42" t="s">
        <v>115</v>
      </c>
      <c r="O50" s="66">
        <v>107702772.21</v>
      </c>
    </row>
    <row r="51" spans="2:15">
      <c r="B51" s="34"/>
      <c r="C51" s="55"/>
      <c r="D51" s="45"/>
      <c r="E51" s="42" t="s">
        <v>266</v>
      </c>
      <c r="F51" s="46">
        <v>220916820.64</v>
      </c>
      <c r="G51" s="55"/>
      <c r="H51" s="45"/>
      <c r="I51" s="42" t="s">
        <v>266</v>
      </c>
      <c r="J51" s="12">
        <v>198058435.49</v>
      </c>
      <c r="L51" s="42" t="s">
        <v>265</v>
      </c>
      <c r="M51" s="66">
        <v>6298680313.88</v>
      </c>
      <c r="N51" s="42" t="s">
        <v>266</v>
      </c>
      <c r="O51" s="66">
        <v>271649757.8</v>
      </c>
    </row>
    <row r="52" spans="2:15">
      <c r="B52" s="34"/>
      <c r="C52" s="54" t="s">
        <v>27</v>
      </c>
      <c r="D52" s="12">
        <f>SUM(D49:D51)</f>
        <v>10273029078.31</v>
      </c>
      <c r="E52" s="45"/>
      <c r="F52" s="46">
        <f>SUM(F49:F51)</f>
        <v>16482890108.47</v>
      </c>
      <c r="G52" s="54" t="s">
        <v>27</v>
      </c>
      <c r="H52" s="12">
        <f>SUM(H49:H51)</f>
        <v>8413305878.14</v>
      </c>
      <c r="I52" s="45"/>
      <c r="J52" s="12">
        <f>SUM(J49:J51)</f>
        <v>11495828473.66</v>
      </c>
      <c r="L52" s="10" t="s">
        <v>27</v>
      </c>
      <c r="M52" s="12">
        <f>SUM(M49:M51)</f>
        <v>8797442602.5</v>
      </c>
      <c r="N52" s="12"/>
      <c r="O52" s="12">
        <f>SUM(O49:O51)</f>
        <v>9958450745.24</v>
      </c>
    </row>
    <row r="53" ht="21" customHeight="1" spans="2:14">
      <c r="B53" s="38"/>
      <c r="C53" s="56" t="s">
        <v>269</v>
      </c>
      <c r="D53" s="49"/>
      <c r="E53" s="50">
        <f>D52-F52</f>
        <v>-6209861030.16</v>
      </c>
      <c r="F53" s="51"/>
      <c r="G53" s="56" t="s">
        <v>269</v>
      </c>
      <c r="H53" s="49"/>
      <c r="I53" s="50">
        <f>H52-J52</f>
        <v>-3082522595.52</v>
      </c>
      <c r="J53" s="51"/>
      <c r="L53" s="48" t="s">
        <v>269</v>
      </c>
      <c r="M53" s="49"/>
      <c r="N53" s="50">
        <f>M52-O52</f>
        <v>-1161008142.74</v>
      </c>
    </row>
    <row r="54" ht="14.75"/>
    <row r="55" ht="27" customHeight="1" spans="2:8">
      <c r="B55" s="7" t="s">
        <v>0</v>
      </c>
      <c r="C55" s="8" t="s">
        <v>1</v>
      </c>
      <c r="D55" s="8" t="s">
        <v>253</v>
      </c>
      <c r="E55" s="8" t="s">
        <v>254</v>
      </c>
      <c r="F55" s="8" t="s">
        <v>270</v>
      </c>
      <c r="G55" s="8" t="s">
        <v>271</v>
      </c>
      <c r="H55" s="9" t="s">
        <v>272</v>
      </c>
    </row>
    <row r="56" ht="15.75" customHeight="1" spans="2:8">
      <c r="B56" s="34" t="s">
        <v>5</v>
      </c>
      <c r="C56" s="57" t="s">
        <v>115</v>
      </c>
      <c r="D56" s="58">
        <v>5419314.6</v>
      </c>
      <c r="E56" s="58">
        <v>8485382.83</v>
      </c>
      <c r="F56" s="12">
        <v>10824186.9</v>
      </c>
      <c r="G56" s="12">
        <v>6455492.29</v>
      </c>
      <c r="H56" s="46">
        <v>9271527.64</v>
      </c>
    </row>
    <row r="57" ht="15.75" customHeight="1" spans="2:8">
      <c r="B57" s="34"/>
      <c r="C57" s="57" t="s">
        <v>28</v>
      </c>
      <c r="D57" s="58">
        <v>49563767816.22</v>
      </c>
      <c r="E57" s="58">
        <v>43258140702.38</v>
      </c>
      <c r="F57" s="12">
        <v>38804062249.63</v>
      </c>
      <c r="G57" s="12">
        <v>33860320967.06</v>
      </c>
      <c r="H57" s="46">
        <v>28757723213.55</v>
      </c>
    </row>
    <row r="58" ht="15.75" customHeight="1" spans="2:8">
      <c r="B58" s="38"/>
      <c r="C58" s="59" t="s">
        <v>273</v>
      </c>
      <c r="D58" s="60">
        <f>D56/D57</f>
        <v>0.000109340246691788</v>
      </c>
      <c r="E58" s="60">
        <f>E56/E57</f>
        <v>0.000196156901157177</v>
      </c>
      <c r="F58" s="60">
        <f t="shared" ref="F58:H58" si="1">F56/F57</f>
        <v>0.000278944684460277</v>
      </c>
      <c r="G58" s="60">
        <f t="shared" si="1"/>
        <v>0.000190650652611357</v>
      </c>
      <c r="H58" s="17">
        <f t="shared" si="1"/>
        <v>0.000322401310115937</v>
      </c>
    </row>
    <row r="60" ht="34.5" customHeight="1" spans="1:11">
      <c r="A60" s="29" t="s">
        <v>274</v>
      </c>
      <c r="B60" s="29"/>
      <c r="C60" s="29"/>
      <c r="D60" s="29"/>
      <c r="E60" s="29"/>
      <c r="F60" s="29"/>
      <c r="G60" s="29"/>
      <c r="H60" s="29"/>
      <c r="I60" s="29"/>
      <c r="J60" s="29"/>
      <c r="K60" s="67"/>
    </row>
    <row r="61" ht="18" customHeight="1" spans="2:10">
      <c r="B61" s="7" t="s">
        <v>0</v>
      </c>
      <c r="C61" s="8" t="s">
        <v>1</v>
      </c>
      <c r="D61" s="9" t="s">
        <v>261</v>
      </c>
      <c r="E61" s="7" t="s">
        <v>0</v>
      </c>
      <c r="F61" s="8" t="s">
        <v>1</v>
      </c>
      <c r="G61" s="9" t="s">
        <v>261</v>
      </c>
      <c r="H61" s="7" t="s">
        <v>0</v>
      </c>
      <c r="I61" s="8" t="s">
        <v>1</v>
      </c>
      <c r="J61" s="9" t="s">
        <v>261</v>
      </c>
    </row>
    <row r="62" ht="13.5" customHeight="1" spans="2:10">
      <c r="B62" s="61" t="s">
        <v>5</v>
      </c>
      <c r="C62" s="45" t="s">
        <v>24</v>
      </c>
      <c r="D62" s="46">
        <v>7833665282.19</v>
      </c>
      <c r="E62" s="62" t="s">
        <v>250</v>
      </c>
      <c r="F62" s="45" t="s">
        <v>24</v>
      </c>
      <c r="G62" s="46">
        <v>15248556585.02</v>
      </c>
      <c r="H62" s="62" t="s">
        <v>251</v>
      </c>
      <c r="I62" s="45" t="s">
        <v>24</v>
      </c>
      <c r="J62" s="46">
        <v>5262163428.02</v>
      </c>
    </row>
    <row r="63" ht="13.5" customHeight="1" spans="2:10">
      <c r="B63" s="63"/>
      <c r="C63" s="45" t="s">
        <v>25</v>
      </c>
      <c r="D63" s="46">
        <v>154535104.82</v>
      </c>
      <c r="E63" s="64"/>
      <c r="F63" s="45" t="s">
        <v>25</v>
      </c>
      <c r="G63" s="46">
        <v>1954322968.68</v>
      </c>
      <c r="H63" s="64"/>
      <c r="I63" s="45" t="s">
        <v>25</v>
      </c>
      <c r="J63" s="46">
        <v>351993452.86</v>
      </c>
    </row>
    <row r="64" ht="13.5" customHeight="1" spans="2:10">
      <c r="B64" s="63"/>
      <c r="C64" s="42" t="s">
        <v>26</v>
      </c>
      <c r="D64" s="46">
        <v>0</v>
      </c>
      <c r="E64" s="64"/>
      <c r="F64" s="42" t="s">
        <v>26</v>
      </c>
      <c r="G64" s="46">
        <v>0</v>
      </c>
      <c r="H64" s="64"/>
      <c r="I64" s="42" t="s">
        <v>26</v>
      </c>
      <c r="J64" s="46">
        <v>0</v>
      </c>
    </row>
    <row r="65" ht="13.5" customHeight="1" spans="2:10">
      <c r="B65" s="63"/>
      <c r="C65" s="45" t="s">
        <v>27</v>
      </c>
      <c r="D65" s="46">
        <f>SUM(D62:D63)</f>
        <v>7988200387.01</v>
      </c>
      <c r="E65" s="64"/>
      <c r="F65" s="45" t="s">
        <v>27</v>
      </c>
      <c r="G65" s="46">
        <f>SUM(G62:G63)</f>
        <v>17202879553.7</v>
      </c>
      <c r="H65" s="64"/>
      <c r="I65" s="45" t="s">
        <v>27</v>
      </c>
      <c r="J65" s="46">
        <f>SUM(J62:J63)</f>
        <v>5614156880.88</v>
      </c>
    </row>
    <row r="66" ht="13.5" customHeight="1" spans="2:10">
      <c r="B66" s="63"/>
      <c r="C66" s="68" t="s">
        <v>28</v>
      </c>
      <c r="D66" s="46">
        <f>[1]资产负债表!G55</f>
        <v>49563767816.22</v>
      </c>
      <c r="E66" s="64"/>
      <c r="F66" s="68" t="s">
        <v>28</v>
      </c>
      <c r="G66" s="46">
        <f>D13</f>
        <v>159846674736.01</v>
      </c>
      <c r="H66" s="64"/>
      <c r="I66" s="68" t="s">
        <v>28</v>
      </c>
      <c r="J66" s="46">
        <f>D14</f>
        <v>86094265733.09</v>
      </c>
    </row>
    <row r="67" ht="26.25" customHeight="1" spans="2:10">
      <c r="B67" s="69"/>
      <c r="C67" s="70" t="s">
        <v>29</v>
      </c>
      <c r="D67" s="71">
        <f>D65/D66</f>
        <v>0.161170159956964</v>
      </c>
      <c r="E67" s="72"/>
      <c r="F67" s="73" t="s">
        <v>29</v>
      </c>
      <c r="G67" s="74">
        <f>G65/G66</f>
        <v>0.107621128697928</v>
      </c>
      <c r="H67" s="72"/>
      <c r="I67" s="73" t="s">
        <v>29</v>
      </c>
      <c r="J67" s="74">
        <f>J65/J66</f>
        <v>0.0652094170625143</v>
      </c>
    </row>
    <row r="68" ht="13.5" customHeight="1" spans="2:10">
      <c r="B68" s="75"/>
      <c r="C68" s="76"/>
      <c r="D68" s="77"/>
      <c r="E68" s="78"/>
      <c r="F68" s="79"/>
      <c r="G68" s="67"/>
      <c r="H68" s="78"/>
      <c r="I68" s="79"/>
      <c r="J68" s="67"/>
    </row>
    <row r="69" ht="23.25" customHeight="1" spans="1:11">
      <c r="A69" s="3" t="s">
        <v>275</v>
      </c>
      <c r="B69" s="76"/>
      <c r="C69" s="77"/>
      <c r="E69" s="80"/>
      <c r="F69" s="79"/>
      <c r="G69" s="67"/>
      <c r="I69" s="80"/>
      <c r="J69" s="79"/>
      <c r="K69" s="67"/>
    </row>
    <row r="70" spans="2:5">
      <c r="B70" s="20" t="s">
        <v>0</v>
      </c>
      <c r="C70" s="7" t="s">
        <v>1</v>
      </c>
      <c r="D70" s="81" t="s">
        <v>253</v>
      </c>
      <c r="E70" s="82" t="s">
        <v>254</v>
      </c>
    </row>
    <row r="71" ht="42" spans="2:5">
      <c r="B71" s="41" t="s">
        <v>5</v>
      </c>
      <c r="C71" s="83" t="s">
        <v>276</v>
      </c>
      <c r="D71" s="84">
        <v>0</v>
      </c>
      <c r="E71" s="85">
        <v>0</v>
      </c>
    </row>
    <row r="72" spans="2:5">
      <c r="B72" s="43"/>
      <c r="C72" s="44" t="s">
        <v>207</v>
      </c>
      <c r="D72" s="12">
        <v>2713455624.66</v>
      </c>
      <c r="E72" s="46">
        <v>3460279142.76</v>
      </c>
    </row>
    <row r="73" spans="2:5">
      <c r="B73" s="43"/>
      <c r="C73" s="44" t="s">
        <v>277</v>
      </c>
      <c r="D73" s="86">
        <v>0</v>
      </c>
      <c r="E73" s="87">
        <v>0</v>
      </c>
    </row>
    <row r="74" spans="2:5">
      <c r="B74" s="43"/>
      <c r="C74" s="44" t="s">
        <v>210</v>
      </c>
      <c r="D74" s="86">
        <v>0</v>
      </c>
      <c r="E74" s="87">
        <v>0</v>
      </c>
    </row>
    <row r="75" spans="2:6">
      <c r="B75" s="43"/>
      <c r="C75" s="10" t="s">
        <v>209</v>
      </c>
      <c r="D75" s="12">
        <v>9423328.82</v>
      </c>
      <c r="E75" s="46">
        <v>1980046.94</v>
      </c>
      <c r="F75" s="4" t="s">
        <v>278</v>
      </c>
    </row>
    <row r="76" spans="2:5">
      <c r="B76" s="43"/>
      <c r="C76" s="88" t="s">
        <v>279</v>
      </c>
      <c r="D76" s="12">
        <f>SUM(D71:D75)</f>
        <v>2722878953.48</v>
      </c>
      <c r="E76" s="46">
        <f>SUM(E71:E75)</f>
        <v>3462259189.7</v>
      </c>
    </row>
    <row r="77" spans="2:5">
      <c r="B77" s="43"/>
      <c r="C77" s="89" t="s">
        <v>28</v>
      </c>
      <c r="D77" s="90">
        <v>49563767816.22</v>
      </c>
      <c r="E77" s="46">
        <v>43258140702.38</v>
      </c>
    </row>
    <row r="78" ht="26.75" spans="2:5">
      <c r="B78" s="47"/>
      <c r="C78" s="91" t="s">
        <v>280</v>
      </c>
      <c r="D78" s="92">
        <f>D76/D77</f>
        <v>0.0549368838054504</v>
      </c>
      <c r="E78" s="93">
        <f>E76/E77</f>
        <v>0.0800371706569791</v>
      </c>
    </row>
    <row r="79" ht="16.5" customHeight="1" spans="1:11">
      <c r="A79" s="3"/>
      <c r="B79" s="76"/>
      <c r="C79" s="77"/>
      <c r="E79" s="80"/>
      <c r="F79" s="79"/>
      <c r="G79" s="67"/>
      <c r="I79" s="80"/>
      <c r="J79" s="79"/>
      <c r="K79" s="67"/>
    </row>
    <row r="80" ht="15" spans="1:1">
      <c r="A80" s="3" t="s">
        <v>281</v>
      </c>
    </row>
    <row r="81" ht="15" spans="1:1">
      <c r="A81" s="3"/>
    </row>
    <row r="82" ht="15" spans="1:1">
      <c r="A82" s="3" t="s">
        <v>282</v>
      </c>
    </row>
    <row r="83" ht="15" spans="1:1">
      <c r="A83" s="3"/>
    </row>
    <row r="84" ht="15.75" spans="1:1">
      <c r="A84" s="3" t="s">
        <v>283</v>
      </c>
    </row>
    <row r="85" spans="2:9">
      <c r="B85" s="20" t="s">
        <v>0</v>
      </c>
      <c r="C85" s="20" t="s">
        <v>1</v>
      </c>
      <c r="D85" s="81" t="s">
        <v>253</v>
      </c>
      <c r="E85" s="81" t="s">
        <v>254</v>
      </c>
      <c r="F85" s="81" t="s">
        <v>284</v>
      </c>
      <c r="G85" s="81" t="s">
        <v>285</v>
      </c>
      <c r="H85" s="81" t="s">
        <v>286</v>
      </c>
      <c r="I85" s="81" t="s">
        <v>287</v>
      </c>
    </row>
    <row r="86" ht="14.25" customHeight="1" spans="2:9">
      <c r="B86" s="94" t="s">
        <v>5</v>
      </c>
      <c r="C86" s="42" t="s">
        <v>288</v>
      </c>
      <c r="D86" s="12">
        <v>28105243671.54</v>
      </c>
      <c r="E86" s="12">
        <v>23711590313.33</v>
      </c>
      <c r="F86" s="12">
        <v>22869510223.76</v>
      </c>
      <c r="G86" s="12">
        <v>19491655594.6</v>
      </c>
      <c r="H86" s="12">
        <v>16639756678.49</v>
      </c>
      <c r="I86" s="45"/>
    </row>
    <row r="87" spans="2:9">
      <c r="B87" s="95"/>
      <c r="C87" s="45" t="s">
        <v>17</v>
      </c>
      <c r="D87" s="12">
        <v>24159801994.68</v>
      </c>
      <c r="E87" s="12">
        <v>19917942238.16</v>
      </c>
      <c r="F87" s="12">
        <v>17183109620.08</v>
      </c>
      <c r="G87" s="12">
        <v>16052444099.28</v>
      </c>
      <c r="H87" s="12">
        <v>14672214730.18</v>
      </c>
      <c r="I87" s="12">
        <v>15023624944.56</v>
      </c>
    </row>
    <row r="88" ht="24.75" customHeight="1" spans="2:9">
      <c r="B88" s="95"/>
      <c r="C88" s="96" t="s">
        <v>289</v>
      </c>
      <c r="D88" s="97">
        <f>D86/D87</f>
        <v>1.16330604355652</v>
      </c>
      <c r="E88" s="97">
        <f>E86/E87</f>
        <v>1.19046385564378</v>
      </c>
      <c r="F88" s="97">
        <f>F86/F87</f>
        <v>1.33092965879906</v>
      </c>
      <c r="G88" s="97">
        <f>G86/G87</f>
        <v>1.21424846422448</v>
      </c>
      <c r="H88" s="97">
        <f>H86/H87</f>
        <v>1.13409986048411</v>
      </c>
      <c r="I88" s="45"/>
    </row>
    <row r="89" spans="2:9">
      <c r="B89" s="98"/>
      <c r="C89" s="42" t="s">
        <v>21</v>
      </c>
      <c r="D89" s="97">
        <f>(D87-E87)/E87</f>
        <v>0.212966766636826</v>
      </c>
      <c r="E89" s="97">
        <f>(E87-F87)/F87</f>
        <v>0.159158189556336</v>
      </c>
      <c r="F89" s="97">
        <f>(F87-G87)/G87</f>
        <v>0.0704357239188713</v>
      </c>
      <c r="G89" s="97">
        <f>(G87-H87)/H87</f>
        <v>0.0940709630060783</v>
      </c>
      <c r="H89" s="97">
        <f>(H87-I87)/I87</f>
        <v>-0.0233905076622166</v>
      </c>
      <c r="I89" s="45"/>
    </row>
    <row r="90" ht="15" spans="1:8">
      <c r="A90" s="3"/>
      <c r="C90" s="4"/>
      <c r="D90" s="6"/>
      <c r="E90" s="6"/>
      <c r="F90" s="6"/>
      <c r="G90" s="6"/>
      <c r="H90" s="6"/>
    </row>
    <row r="91" ht="15.75" spans="1:8">
      <c r="A91" s="3" t="s">
        <v>290</v>
      </c>
      <c r="C91" s="4"/>
      <c r="D91" s="6"/>
      <c r="E91" s="6"/>
      <c r="F91" s="6"/>
      <c r="G91" s="6"/>
      <c r="H91" s="6"/>
    </row>
    <row r="92" ht="22.5" customHeight="1" spans="2:9">
      <c r="B92" s="7" t="s">
        <v>0</v>
      </c>
      <c r="C92" s="8" t="s">
        <v>1</v>
      </c>
      <c r="D92" s="8" t="s">
        <v>253</v>
      </c>
      <c r="E92" s="8" t="s">
        <v>254</v>
      </c>
      <c r="F92" s="8" t="s">
        <v>284</v>
      </c>
      <c r="G92" s="8" t="s">
        <v>285</v>
      </c>
      <c r="H92" s="9" t="s">
        <v>286</v>
      </c>
      <c r="I92" s="8" t="s">
        <v>287</v>
      </c>
    </row>
    <row r="93" ht="20.25" customHeight="1" spans="1:9">
      <c r="A93" s="4"/>
      <c r="B93" s="34" t="s">
        <v>5</v>
      </c>
      <c r="C93" s="42" t="s">
        <v>14</v>
      </c>
      <c r="D93" s="12">
        <v>24159801994.68</v>
      </c>
      <c r="E93" s="12">
        <v>19917942238.16</v>
      </c>
      <c r="F93" s="12">
        <v>17183109620.08</v>
      </c>
      <c r="G93" s="12">
        <v>16052444099.28</v>
      </c>
      <c r="H93" s="46">
        <v>14672214730.18</v>
      </c>
      <c r="I93" s="66">
        <v>15023624944.56</v>
      </c>
    </row>
    <row r="94" ht="20.25" customHeight="1" spans="1:9">
      <c r="A94" s="4"/>
      <c r="B94" s="34"/>
      <c r="C94" s="42" t="s">
        <v>15</v>
      </c>
      <c r="D94" s="12">
        <v>6353242198.27</v>
      </c>
      <c r="E94" s="12">
        <v>6681148562.16</v>
      </c>
      <c r="F94" s="12">
        <v>6202978828.59</v>
      </c>
      <c r="G94" s="12">
        <v>6115069097.67</v>
      </c>
      <c r="H94" s="46">
        <v>5777412894.21</v>
      </c>
      <c r="I94" s="66">
        <v>5945715709.35</v>
      </c>
    </row>
    <row r="95" ht="20.25" customHeight="1" spans="2:8">
      <c r="B95" s="38"/>
      <c r="C95" s="99" t="s">
        <v>16</v>
      </c>
      <c r="D95" s="60">
        <f>(D93-D94)/D93</f>
        <v>0.737032522051754</v>
      </c>
      <c r="E95" s="60">
        <f>(E93-E94)/E93</f>
        <v>0.664566325061439</v>
      </c>
      <c r="F95" s="60">
        <f>(F93-F94)/F93</f>
        <v>0.639007201505526</v>
      </c>
      <c r="G95" s="60">
        <f>(G93-G94)/G93</f>
        <v>0.619056820266748</v>
      </c>
      <c r="H95" s="17">
        <f>(H93-H94)/H93</f>
        <v>0.606234436964301</v>
      </c>
    </row>
    <row r="96" ht="14.75"/>
    <row r="97" spans="2:5">
      <c r="B97" s="7" t="s">
        <v>0</v>
      </c>
      <c r="C97" s="7" t="s">
        <v>1</v>
      </c>
      <c r="D97" s="8" t="s">
        <v>253</v>
      </c>
      <c r="E97" s="8" t="s">
        <v>254</v>
      </c>
    </row>
    <row r="98" ht="14.25" customHeight="1" spans="2:5">
      <c r="B98" s="94" t="s">
        <v>250</v>
      </c>
      <c r="C98" s="42" t="s">
        <v>14</v>
      </c>
      <c r="D98" s="12">
        <v>73638872388.03</v>
      </c>
      <c r="E98" s="12">
        <v>58217861314.17</v>
      </c>
    </row>
    <row r="99" spans="2:5">
      <c r="B99" s="95"/>
      <c r="C99" s="42" t="s">
        <v>15</v>
      </c>
      <c r="D99" s="12">
        <v>6522921833.77</v>
      </c>
      <c r="E99" s="12">
        <v>5940436371.97</v>
      </c>
    </row>
    <row r="100" ht="14.75" spans="2:5">
      <c r="B100" s="95"/>
      <c r="C100" s="100" t="s">
        <v>16</v>
      </c>
      <c r="D100" s="101">
        <f>(D98-D99)/D98</f>
        <v>0.911420128768426</v>
      </c>
      <c r="E100" s="101">
        <f>(E98-E99)/E98</f>
        <v>0.897961961537668</v>
      </c>
    </row>
    <row r="101" spans="2:7">
      <c r="B101" s="7" t="s">
        <v>0</v>
      </c>
      <c r="C101" s="8" t="s">
        <v>1</v>
      </c>
      <c r="D101" s="8" t="s">
        <v>253</v>
      </c>
      <c r="E101" s="8" t="s">
        <v>254</v>
      </c>
      <c r="F101" s="8" t="s">
        <v>284</v>
      </c>
      <c r="G101" s="9" t="s">
        <v>285</v>
      </c>
    </row>
    <row r="102" ht="14.25" customHeight="1" spans="2:7">
      <c r="B102" s="34" t="s">
        <v>251</v>
      </c>
      <c r="C102" s="42" t="s">
        <v>14</v>
      </c>
      <c r="D102" s="12">
        <v>40030189599.87</v>
      </c>
      <c r="E102" s="12">
        <v>30186780409.14</v>
      </c>
      <c r="F102" s="12">
        <v>24543792660.59</v>
      </c>
      <c r="G102" s="46">
        <v>21659287359.66</v>
      </c>
    </row>
    <row r="103" spans="2:7">
      <c r="B103" s="34"/>
      <c r="C103" s="42" t="s">
        <v>15</v>
      </c>
      <c r="D103" s="12">
        <v>10486782934.27</v>
      </c>
      <c r="E103" s="12">
        <v>8450087271.36</v>
      </c>
      <c r="F103" s="12">
        <v>7314252452.38</v>
      </c>
      <c r="G103" s="46">
        <v>6671963269.67</v>
      </c>
    </row>
    <row r="104" ht="14.75" spans="2:7">
      <c r="B104" s="38"/>
      <c r="C104" s="99" t="s">
        <v>16</v>
      </c>
      <c r="D104" s="60">
        <f>(D102-D103)/D102</f>
        <v>0.738028147278522</v>
      </c>
      <c r="E104" s="60">
        <f>(E102-E103)/E102</f>
        <v>0.72007325203845</v>
      </c>
      <c r="F104" s="60">
        <f>(F102-F103)/F102</f>
        <v>0.701991760054081</v>
      </c>
      <c r="G104" s="17">
        <f>(G102-G103)/G102</f>
        <v>0.691958319824668</v>
      </c>
    </row>
    <row r="105" spans="2:7">
      <c r="B105" s="80"/>
      <c r="C105" s="18"/>
      <c r="D105" s="19"/>
      <c r="E105" s="19"/>
      <c r="F105" s="19"/>
      <c r="G105" s="19"/>
    </row>
    <row r="106" s="1" customFormat="1" ht="15.75" spans="1:1">
      <c r="A106" s="3" t="s">
        <v>291</v>
      </c>
    </row>
    <row r="107" ht="18" customHeight="1" spans="2:8">
      <c r="B107" s="7" t="s">
        <v>0</v>
      </c>
      <c r="C107" s="8" t="s">
        <v>1</v>
      </c>
      <c r="D107" s="8" t="s">
        <v>253</v>
      </c>
      <c r="E107" s="9" t="s">
        <v>254</v>
      </c>
      <c r="F107" s="53" t="s">
        <v>284</v>
      </c>
      <c r="G107" s="9" t="s">
        <v>285</v>
      </c>
      <c r="H107" s="102" t="s">
        <v>286</v>
      </c>
    </row>
    <row r="108" ht="18" customHeight="1" spans="2:8">
      <c r="B108" s="34" t="s">
        <v>5</v>
      </c>
      <c r="C108" s="45" t="s">
        <v>17</v>
      </c>
      <c r="D108" s="12">
        <v>24159801994.68</v>
      </c>
      <c r="E108" s="46">
        <v>19917942238.16</v>
      </c>
      <c r="F108" s="90">
        <v>17183109620.08</v>
      </c>
      <c r="G108" s="90">
        <v>16052444099.28</v>
      </c>
      <c r="H108" s="46">
        <v>14672214730.18</v>
      </c>
    </row>
    <row r="109" ht="18" customHeight="1" spans="2:9">
      <c r="B109" s="34"/>
      <c r="C109" s="45" t="s">
        <v>292</v>
      </c>
      <c r="D109" s="12">
        <v>2561401628.22</v>
      </c>
      <c r="E109" s="46">
        <v>2387447107.05</v>
      </c>
      <c r="F109" s="103">
        <v>1869001821.53</v>
      </c>
      <c r="G109" s="104">
        <v>1882406796.81</v>
      </c>
      <c r="H109" s="46">
        <v>1679836848.12</v>
      </c>
      <c r="I109" s="66"/>
    </row>
    <row r="110" ht="18" customHeight="1" spans="2:9">
      <c r="B110" s="34"/>
      <c r="C110" s="45" t="s">
        <v>293</v>
      </c>
      <c r="D110" s="12">
        <v>1704265102.61</v>
      </c>
      <c r="E110" s="46">
        <v>1506402859.73</v>
      </c>
      <c r="F110" s="103">
        <v>1582435251.45</v>
      </c>
      <c r="G110" s="104">
        <v>1447878278.72</v>
      </c>
      <c r="H110" s="46">
        <v>1267056865.29</v>
      </c>
      <c r="I110" s="66"/>
    </row>
    <row r="111" ht="18" customHeight="1" spans="2:8">
      <c r="B111" s="34"/>
      <c r="C111" s="45" t="s">
        <v>294</v>
      </c>
      <c r="D111" s="12">
        <v>27565217.63</v>
      </c>
      <c r="E111" s="46">
        <v>25745247.2</v>
      </c>
      <c r="F111" s="103">
        <v>0</v>
      </c>
      <c r="G111" s="104">
        <v>0</v>
      </c>
      <c r="H111" s="46">
        <v>0</v>
      </c>
    </row>
    <row r="112" ht="18" customHeight="1" spans="2:9">
      <c r="B112" s="34"/>
      <c r="C112" s="45" t="s">
        <v>295</v>
      </c>
      <c r="D112" s="12">
        <v>-65138636.76</v>
      </c>
      <c r="E112" s="46">
        <v>-33912331.47</v>
      </c>
      <c r="F112" s="103">
        <v>-8947212.14</v>
      </c>
      <c r="G112" s="104">
        <v>-196359141.05</v>
      </c>
      <c r="H112" s="46">
        <v>-236686300.28</v>
      </c>
      <c r="I112" s="66"/>
    </row>
    <row r="113" ht="18" customHeight="1" spans="2:8">
      <c r="B113" s="34"/>
      <c r="C113" s="42" t="s">
        <v>296</v>
      </c>
      <c r="D113" s="97">
        <f>(D109+D110+D111)/D108</f>
        <v>0.177701454233995</v>
      </c>
      <c r="E113" s="13">
        <f>(E109+E110+E111)/E108</f>
        <v>0.196787156379568</v>
      </c>
      <c r="F113" s="105">
        <f>(F109+F110+F111)/F108</f>
        <v>0.20086219254207</v>
      </c>
      <c r="G113" s="106">
        <f>(G109+G110+G111)/G108</f>
        <v>0.20746280472513</v>
      </c>
      <c r="H113" s="13">
        <f>(H109+H110+H111)/H108</f>
        <v>0.200848594953316</v>
      </c>
    </row>
    <row r="114" ht="18" customHeight="1" spans="2:8">
      <c r="B114" s="38"/>
      <c r="C114" s="99" t="s">
        <v>297</v>
      </c>
      <c r="D114" s="60">
        <f>D113/D95</f>
        <v>0.241103952562783</v>
      </c>
      <c r="E114" s="17">
        <f>E113/E95</f>
        <v>0.296113644279787</v>
      </c>
      <c r="F114" s="107">
        <f>F113/F95</f>
        <v>0.314334786945797</v>
      </c>
      <c r="G114" s="17">
        <f>G113/G95</f>
        <v>0.335127241851137</v>
      </c>
      <c r="H114" s="17">
        <f>H113/H95</f>
        <v>0.331305156399657</v>
      </c>
    </row>
    <row r="115" ht="14.75"/>
    <row r="116" spans="2:5">
      <c r="B116" s="7" t="s">
        <v>0</v>
      </c>
      <c r="C116" s="8" t="s">
        <v>1</v>
      </c>
      <c r="D116" s="8" t="s">
        <v>253</v>
      </c>
      <c r="E116" s="9" t="s">
        <v>254</v>
      </c>
    </row>
    <row r="117" ht="12.75" customHeight="1" spans="2:5">
      <c r="B117" s="34" t="s">
        <v>250</v>
      </c>
      <c r="C117" s="45" t="s">
        <v>17</v>
      </c>
      <c r="D117" s="66">
        <v>77199384110.22</v>
      </c>
      <c r="E117" s="46">
        <v>61062756866.16</v>
      </c>
    </row>
    <row r="118" ht="12.75" customHeight="1" spans="2:5">
      <c r="B118" s="34"/>
      <c r="C118" s="45" t="s">
        <v>292</v>
      </c>
      <c r="D118" s="12">
        <v>2572076872.16</v>
      </c>
      <c r="E118" s="46">
        <v>2986068544.99</v>
      </c>
    </row>
    <row r="119" ht="12.75" customHeight="1" spans="2:5">
      <c r="B119" s="34"/>
      <c r="C119" s="45" t="s">
        <v>293</v>
      </c>
      <c r="D119" s="12">
        <v>5325940762.24</v>
      </c>
      <c r="E119" s="46">
        <v>4701795567.31</v>
      </c>
    </row>
    <row r="120" ht="12.75" customHeight="1" spans="2:5">
      <c r="B120" s="34"/>
      <c r="C120" s="45" t="s">
        <v>294</v>
      </c>
      <c r="D120" s="12">
        <v>21953605.93</v>
      </c>
      <c r="E120" s="46">
        <v>18747252.83</v>
      </c>
    </row>
    <row r="121" ht="12.75" customHeight="1" spans="2:5">
      <c r="B121" s="34"/>
      <c r="C121" s="45" t="s">
        <v>295</v>
      </c>
      <c r="D121" s="12">
        <v>-3521209.23</v>
      </c>
      <c r="E121" s="46">
        <v>-55722346.19</v>
      </c>
    </row>
    <row r="122" ht="13.5" customHeight="1" spans="2:5">
      <c r="B122" s="34"/>
      <c r="C122" s="42" t="s">
        <v>296</v>
      </c>
      <c r="D122" s="97">
        <f>(D118+D119+D120)/D117</f>
        <v>0.102591119496788</v>
      </c>
      <c r="E122" s="13">
        <f>(E118+E119+E120)/E117</f>
        <v>0.126208048254711</v>
      </c>
    </row>
    <row r="123" ht="13.5" customHeight="1" spans="2:5">
      <c r="B123" s="38"/>
      <c r="C123" s="99" t="s">
        <v>297</v>
      </c>
      <c r="D123" s="60">
        <f>D122/D100</f>
        <v>0.112561832088804</v>
      </c>
      <c r="E123" s="17">
        <f>E122/E100</f>
        <v>0.140549437126037</v>
      </c>
    </row>
    <row r="124" ht="14.75"/>
    <row r="125" spans="2:7">
      <c r="B125" s="7" t="s">
        <v>0</v>
      </c>
      <c r="C125" s="8" t="s">
        <v>1</v>
      </c>
      <c r="D125" s="8" t="s">
        <v>253</v>
      </c>
      <c r="E125" s="9" t="s">
        <v>254</v>
      </c>
      <c r="F125" s="53" t="s">
        <v>284</v>
      </c>
      <c r="G125" s="9" t="s">
        <v>285</v>
      </c>
    </row>
    <row r="126" ht="12.75" customHeight="1" spans="2:7">
      <c r="B126" s="34" t="s">
        <v>251</v>
      </c>
      <c r="C126" s="45" t="s">
        <v>17</v>
      </c>
      <c r="D126" s="12">
        <f>D102</f>
        <v>40030189599.87</v>
      </c>
      <c r="E126" s="46">
        <f>E102</f>
        <v>30186780409.14</v>
      </c>
      <c r="F126" s="103">
        <v>24543792660.59</v>
      </c>
      <c r="G126" s="12">
        <v>21659287359.66</v>
      </c>
    </row>
    <row r="127" ht="12.75" customHeight="1" spans="2:7">
      <c r="B127" s="34"/>
      <c r="C127" s="45" t="s">
        <v>292</v>
      </c>
      <c r="D127" s="12">
        <v>3778433675.01</v>
      </c>
      <c r="E127" s="46">
        <v>3625397914.06</v>
      </c>
      <c r="F127" s="103">
        <v>4694545075.85</v>
      </c>
      <c r="G127" s="12">
        <v>3568061356.21</v>
      </c>
    </row>
    <row r="128" ht="12.75" customHeight="1" spans="2:7">
      <c r="B128" s="34"/>
      <c r="C128" s="45" t="s">
        <v>293</v>
      </c>
      <c r="D128" s="12">
        <v>2340498705.44</v>
      </c>
      <c r="E128" s="46">
        <v>2191184283.19</v>
      </c>
      <c r="F128" s="103">
        <v>2143703443.82</v>
      </c>
      <c r="G128" s="12">
        <v>2128805680.22</v>
      </c>
    </row>
    <row r="129" ht="12.75" customHeight="1" spans="2:7">
      <c r="B129" s="34"/>
      <c r="C129" s="45" t="s">
        <v>294</v>
      </c>
      <c r="D129" s="12">
        <v>84082506.26</v>
      </c>
      <c r="E129" s="46">
        <v>77840417.85</v>
      </c>
      <c r="F129" s="103">
        <v>0</v>
      </c>
      <c r="G129" s="12">
        <v>0</v>
      </c>
    </row>
    <row r="130" ht="12.75" customHeight="1" spans="2:7">
      <c r="B130" s="34"/>
      <c r="C130" s="45" t="s">
        <v>295</v>
      </c>
      <c r="D130" s="12">
        <v>-1085010763.65</v>
      </c>
      <c r="E130" s="46">
        <v>-890505901.86</v>
      </c>
      <c r="F130" s="103">
        <v>-765864110.92</v>
      </c>
      <c r="G130" s="12">
        <v>-732111447.74</v>
      </c>
    </row>
    <row r="131" ht="13.5" customHeight="1" spans="2:7">
      <c r="B131" s="34"/>
      <c r="C131" s="42" t="s">
        <v>296</v>
      </c>
      <c r="D131" s="97">
        <f>(D127+D128+D129)/D126</f>
        <v>0.15495841885121</v>
      </c>
      <c r="E131" s="13">
        <f>(E127+E128+E129)/E126</f>
        <v>0.195265031090075</v>
      </c>
      <c r="F131" s="97">
        <f>(F127+F128+F129)/F126</f>
        <v>0.278614174029028</v>
      </c>
      <c r="G131" s="97">
        <f>(G127+G128+G129)/G126</f>
        <v>0.263021905653291</v>
      </c>
    </row>
    <row r="132" ht="13.5" customHeight="1" spans="2:7">
      <c r="B132" s="38"/>
      <c r="C132" s="99" t="s">
        <v>297</v>
      </c>
      <c r="D132" s="60">
        <f>D131/D104</f>
        <v>0.209962749283505</v>
      </c>
      <c r="E132" s="17">
        <f>E131/E104</f>
        <v>0.271173843129572</v>
      </c>
      <c r="F132" s="60">
        <f>F131/F104</f>
        <v>0.396890946423023</v>
      </c>
      <c r="G132" s="60">
        <f>G131/G104</f>
        <v>0.380112353761331</v>
      </c>
    </row>
    <row r="134" ht="15.75" spans="1:1">
      <c r="A134" s="1" t="s">
        <v>298</v>
      </c>
    </row>
    <row r="135" spans="2:8">
      <c r="B135" s="7" t="s">
        <v>0</v>
      </c>
      <c r="C135" s="8" t="s">
        <v>1</v>
      </c>
      <c r="D135" s="8" t="s">
        <v>253</v>
      </c>
      <c r="E135" s="9" t="s">
        <v>254</v>
      </c>
      <c r="F135" s="8" t="s">
        <v>284</v>
      </c>
      <c r="G135" s="9" t="s">
        <v>285</v>
      </c>
      <c r="H135" s="8" t="s">
        <v>286</v>
      </c>
    </row>
    <row r="136" ht="14.25" customHeight="1" spans="2:8">
      <c r="B136" s="108" t="s">
        <v>5</v>
      </c>
      <c r="C136" s="45" t="s">
        <v>17</v>
      </c>
      <c r="D136" s="12">
        <v>24159801994.68</v>
      </c>
      <c r="E136" s="12">
        <f>E108</f>
        <v>19917942238.16</v>
      </c>
      <c r="F136" s="12">
        <v>17183109620.08</v>
      </c>
      <c r="G136" s="12">
        <v>16052444099.28</v>
      </c>
      <c r="H136" s="12">
        <v>14672214730.18</v>
      </c>
    </row>
    <row r="137" spans="2:8">
      <c r="B137" s="108"/>
      <c r="C137" s="42" t="s">
        <v>18</v>
      </c>
      <c r="D137" s="12">
        <v>10813651816.95</v>
      </c>
      <c r="E137" s="12">
        <v>8836473045.87</v>
      </c>
      <c r="F137" s="12">
        <v>7727284641.51</v>
      </c>
      <c r="G137" s="12">
        <v>7140086741.76</v>
      </c>
      <c r="H137" s="12">
        <v>6009511515.91</v>
      </c>
    </row>
    <row r="138" spans="2:8">
      <c r="B138" s="108"/>
      <c r="C138" s="42" t="s">
        <v>19</v>
      </c>
      <c r="D138" s="97">
        <f>D137/D136</f>
        <v>0.447588594448381</v>
      </c>
      <c r="E138" s="97">
        <f>E137/E136</f>
        <v>0.443643873459004</v>
      </c>
      <c r="F138" s="97">
        <f>F137/F136</f>
        <v>0.449702342146498</v>
      </c>
      <c r="G138" s="97">
        <f>G137/G136</f>
        <v>0.444797483648004</v>
      </c>
      <c r="H138" s="97">
        <f>H137/H136</f>
        <v>0.409584485125394</v>
      </c>
    </row>
    <row r="139" spans="2:8">
      <c r="B139" s="108"/>
      <c r="C139" s="42" t="s">
        <v>299</v>
      </c>
      <c r="D139" s="12">
        <v>10839185788.84</v>
      </c>
      <c r="E139" s="12">
        <v>8847954567.82</v>
      </c>
      <c r="F139" s="12">
        <v>7760965563.74</v>
      </c>
      <c r="G139" s="12">
        <v>7165318963.96</v>
      </c>
      <c r="H139" s="12">
        <v>6030709283.05</v>
      </c>
    </row>
    <row r="140" ht="15" spans="2:8">
      <c r="B140" s="108"/>
      <c r="C140" s="109" t="s">
        <v>300</v>
      </c>
      <c r="D140" s="97">
        <f>D137/D139</f>
        <v>0.997644290596413</v>
      </c>
      <c r="E140" s="97">
        <f>E137/E139</f>
        <v>0.998702352971866</v>
      </c>
      <c r="F140" s="97">
        <f>F137/F139</f>
        <v>0.995660214962509</v>
      </c>
      <c r="G140" s="97">
        <f>G137/G139</f>
        <v>0.996478562597574</v>
      </c>
      <c r="H140" s="97">
        <f>H137/H139</f>
        <v>0.996485029182292</v>
      </c>
    </row>
    <row r="141" ht="14.75"/>
    <row r="142" spans="2:5">
      <c r="B142" s="7" t="s">
        <v>0</v>
      </c>
      <c r="C142" s="8" t="s">
        <v>1</v>
      </c>
      <c r="D142" s="8" t="s">
        <v>253</v>
      </c>
      <c r="E142" s="9" t="s">
        <v>254</v>
      </c>
    </row>
    <row r="143" ht="12.75" customHeight="1" spans="2:5">
      <c r="B143" s="61" t="s">
        <v>250</v>
      </c>
      <c r="C143" s="45" t="s">
        <v>17</v>
      </c>
      <c r="D143" s="12">
        <v>77199384110.22</v>
      </c>
      <c r="E143" s="46">
        <v>61062756866.16</v>
      </c>
    </row>
    <row r="144" ht="12.75" customHeight="1" spans="2:5">
      <c r="B144" s="63"/>
      <c r="C144" s="42" t="s">
        <v>18</v>
      </c>
      <c r="D144" s="12">
        <v>51342987681.18</v>
      </c>
      <c r="E144" s="46">
        <v>38940007533.45</v>
      </c>
    </row>
    <row r="145" ht="12.75" customHeight="1" spans="2:5">
      <c r="B145" s="63"/>
      <c r="C145" s="42" t="s">
        <v>19</v>
      </c>
      <c r="D145" s="97">
        <f>D144/D143</f>
        <v>0.66506991309511</v>
      </c>
      <c r="E145" s="13">
        <f>E144/E143</f>
        <v>0.637704707941707</v>
      </c>
    </row>
    <row r="146" ht="12.75" customHeight="1" spans="2:5">
      <c r="B146" s="63"/>
      <c r="C146" s="42" t="s">
        <v>299</v>
      </c>
      <c r="D146" s="12">
        <v>50827603447.47</v>
      </c>
      <c r="E146" s="46">
        <v>38740072142.6</v>
      </c>
    </row>
    <row r="147" ht="17.25" customHeight="1" spans="2:5">
      <c r="B147" s="69"/>
      <c r="C147" s="110" t="s">
        <v>300</v>
      </c>
      <c r="D147" s="60">
        <f>D144/D146</f>
        <v>1.01013984919125</v>
      </c>
      <c r="E147" s="17">
        <f>E144/E146</f>
        <v>1.00516094523815</v>
      </c>
    </row>
    <row r="148" ht="12.75" customHeight="1" spans="2:5">
      <c r="B148" s="75"/>
      <c r="C148" s="18"/>
      <c r="D148" s="90"/>
      <c r="E148" s="90"/>
    </row>
    <row r="149" ht="14.75"/>
    <row r="150" spans="2:5">
      <c r="B150" s="7" t="s">
        <v>0</v>
      </c>
      <c r="C150" s="8" t="s">
        <v>1</v>
      </c>
      <c r="D150" s="8" t="s">
        <v>253</v>
      </c>
      <c r="E150" s="9" t="s">
        <v>254</v>
      </c>
    </row>
    <row r="151" ht="12.75" customHeight="1" spans="2:5">
      <c r="B151" s="34" t="s">
        <v>251</v>
      </c>
      <c r="C151" s="45" t="s">
        <v>17</v>
      </c>
      <c r="D151" s="12">
        <f>D103</f>
        <v>10486782934.27</v>
      </c>
      <c r="E151" s="46">
        <f>E103</f>
        <v>8450087271.36</v>
      </c>
    </row>
    <row r="152" ht="12.75" customHeight="1" spans="2:5">
      <c r="B152" s="34"/>
      <c r="C152" s="42" t="s">
        <v>18</v>
      </c>
      <c r="D152" s="12">
        <v>18718393264.18</v>
      </c>
      <c r="E152" s="46">
        <v>13374535185.09</v>
      </c>
    </row>
    <row r="153" ht="12.75" customHeight="1" spans="2:5">
      <c r="B153" s="34"/>
      <c r="C153" s="42" t="s">
        <v>19</v>
      </c>
      <c r="D153" s="97">
        <f>D152/D151</f>
        <v>1.78495095984201</v>
      </c>
      <c r="E153" s="97">
        <f>E152/E151</f>
        <v>1.58276888221267</v>
      </c>
    </row>
    <row r="154" ht="12.75" customHeight="1" spans="2:5">
      <c r="B154" s="34"/>
      <c r="C154" s="42" t="s">
        <v>299</v>
      </c>
      <c r="D154" s="12">
        <v>18606822656.2</v>
      </c>
      <c r="E154" s="46">
        <v>13391688208.91</v>
      </c>
    </row>
    <row r="155" ht="16.5" customHeight="1" spans="2:5">
      <c r="B155" s="38"/>
      <c r="C155" s="110" t="s">
        <v>300</v>
      </c>
      <c r="D155" s="60">
        <f>D152/D154</f>
        <v>1.00599622031346</v>
      </c>
      <c r="E155" s="17">
        <f>E152/E154</f>
        <v>0.99871912909318</v>
      </c>
    </row>
    <row r="158" ht="15.75" spans="1:1">
      <c r="A158" s="1" t="s">
        <v>301</v>
      </c>
    </row>
    <row r="159" spans="2:11">
      <c r="B159" s="7" t="s">
        <v>0</v>
      </c>
      <c r="C159" s="8" t="s">
        <v>1</v>
      </c>
      <c r="D159" s="8" t="s">
        <v>253</v>
      </c>
      <c r="E159" s="9" t="s">
        <v>254</v>
      </c>
      <c r="F159" s="8" t="s">
        <v>284</v>
      </c>
      <c r="G159" s="9" t="s">
        <v>285</v>
      </c>
      <c r="H159" s="8" t="s">
        <v>286</v>
      </c>
      <c r="I159" s="8" t="s">
        <v>302</v>
      </c>
      <c r="J159" s="8" t="s">
        <v>287</v>
      </c>
      <c r="K159" s="8" t="s">
        <v>303</v>
      </c>
    </row>
    <row r="160" ht="14.25" customHeight="1" spans="2:10">
      <c r="B160" s="94" t="s">
        <v>5</v>
      </c>
      <c r="C160" s="42" t="s">
        <v>6</v>
      </c>
      <c r="D160" s="12">
        <v>8115329894.5</v>
      </c>
      <c r="E160" s="12">
        <v>6618786143.67</v>
      </c>
      <c r="F160" s="12">
        <v>5804929113.99</v>
      </c>
      <c r="G160" s="12">
        <v>5365199298.22</v>
      </c>
      <c r="H160" s="12">
        <v>4508044232.13</v>
      </c>
      <c r="I160" s="12">
        <f>SUM(D160:H160)</f>
        <v>30412288682.51</v>
      </c>
      <c r="J160" s="66">
        <v>5002153251.34</v>
      </c>
    </row>
    <row r="161" spans="2:10">
      <c r="B161" s="95"/>
      <c r="C161" s="45" t="s">
        <v>9</v>
      </c>
      <c r="D161" s="12">
        <v>9056748816.28</v>
      </c>
      <c r="E161" s="12">
        <v>6883169799.31</v>
      </c>
      <c r="F161" s="12">
        <v>7405044600.62</v>
      </c>
      <c r="G161" s="12">
        <v>5836355328.67</v>
      </c>
      <c r="H161" s="12">
        <v>2711804132.16</v>
      </c>
      <c r="I161" s="12">
        <f>SUM(D161:H161)</f>
        <v>31893122677.04</v>
      </c>
      <c r="J161" s="66">
        <v>3180013940.2</v>
      </c>
    </row>
    <row r="162" spans="2:10">
      <c r="B162" s="98"/>
      <c r="C162" s="42" t="s">
        <v>10</v>
      </c>
      <c r="D162" s="97">
        <f>D161/D160</f>
        <v>1.11600500953363</v>
      </c>
      <c r="E162" s="97">
        <f t="shared" ref="E162:J162" si="2">E161/E160</f>
        <v>1.03994443239307</v>
      </c>
      <c r="F162" s="97">
        <f t="shared" si="2"/>
        <v>1.27564772199779</v>
      </c>
      <c r="G162" s="97">
        <f t="shared" si="2"/>
        <v>1.08781706032921</v>
      </c>
      <c r="H162" s="97">
        <f t="shared" si="2"/>
        <v>0.601547809321006</v>
      </c>
      <c r="I162" s="97">
        <f t="shared" si="2"/>
        <v>1.04869196166028</v>
      </c>
      <c r="J162" s="97">
        <f t="shared" si="2"/>
        <v>0.635729011170964</v>
      </c>
    </row>
    <row r="163" spans="2:9">
      <c r="B163" s="80"/>
      <c r="C163" s="18"/>
      <c r="D163" s="19"/>
      <c r="E163" s="19"/>
      <c r="F163" s="19"/>
      <c r="G163" s="19"/>
      <c r="H163" s="19"/>
      <c r="I163" s="19"/>
    </row>
    <row r="164" ht="15.75" spans="1:1">
      <c r="A164" s="1" t="s">
        <v>304</v>
      </c>
    </row>
    <row r="165" spans="2:6">
      <c r="B165" s="7" t="s">
        <v>0</v>
      </c>
      <c r="C165" s="8" t="s">
        <v>1</v>
      </c>
      <c r="D165" s="8" t="s">
        <v>253</v>
      </c>
      <c r="E165" s="9" t="s">
        <v>254</v>
      </c>
      <c r="F165" s="9" t="s">
        <v>305</v>
      </c>
    </row>
    <row r="166" ht="28.75" spans="2:6">
      <c r="B166" s="108" t="s">
        <v>5</v>
      </c>
      <c r="C166" s="96" t="s">
        <v>306</v>
      </c>
      <c r="D166" s="84">
        <v>7972309380.51</v>
      </c>
      <c r="E166" s="84">
        <v>6626944015.72</v>
      </c>
      <c r="F166" s="111">
        <f>(D166-E166)/E166</f>
        <v>0.20301444551193</v>
      </c>
    </row>
    <row r="167" spans="2:8">
      <c r="B167" s="7" t="s">
        <v>0</v>
      </c>
      <c r="C167" s="8" t="s">
        <v>1</v>
      </c>
      <c r="D167" s="8" t="s">
        <v>253</v>
      </c>
      <c r="E167" s="9" t="s">
        <v>254</v>
      </c>
      <c r="F167" s="8" t="s">
        <v>284</v>
      </c>
      <c r="G167" s="9" t="s">
        <v>285</v>
      </c>
      <c r="H167" s="8" t="s">
        <v>286</v>
      </c>
    </row>
    <row r="168" ht="13.5" customHeight="1" spans="2:8">
      <c r="B168" s="94" t="s">
        <v>5</v>
      </c>
      <c r="C168" s="42" t="s">
        <v>6</v>
      </c>
      <c r="D168" s="12">
        <f>D160</f>
        <v>8115329894.5</v>
      </c>
      <c r="E168" s="12">
        <f>E160</f>
        <v>6618786143.67</v>
      </c>
      <c r="F168" s="12">
        <f t="shared" ref="F168:H168" si="3">F160</f>
        <v>5804929113.99</v>
      </c>
      <c r="G168" s="12">
        <f t="shared" si="3"/>
        <v>5365199298.22</v>
      </c>
      <c r="H168" s="12">
        <f t="shared" si="3"/>
        <v>4508044232.13</v>
      </c>
    </row>
    <row r="169" ht="13.5" customHeight="1" spans="2:8">
      <c r="B169" s="95"/>
      <c r="C169" s="42" t="s">
        <v>7</v>
      </c>
      <c r="D169" s="12">
        <v>33624518530.36</v>
      </c>
      <c r="E169" s="12">
        <v>29494869092.19</v>
      </c>
      <c r="F169" s="12">
        <v>26036985867.46</v>
      </c>
      <c r="G169" s="12">
        <v>22941480860.89</v>
      </c>
      <c r="H169" s="12">
        <v>19729104790.25</v>
      </c>
    </row>
    <row r="170" ht="15" spans="2:8">
      <c r="B170" s="98"/>
      <c r="C170" s="109" t="s">
        <v>8</v>
      </c>
      <c r="D170" s="97">
        <f>D168/D169</f>
        <v>0.241351556816273</v>
      </c>
      <c r="E170" s="97">
        <f>E168/E169</f>
        <v>0.224404662484927</v>
      </c>
      <c r="F170" s="97">
        <f>F168/F169</f>
        <v>0.222949351493284</v>
      </c>
      <c r="G170" s="97">
        <f>G168/G169</f>
        <v>0.233864558733279</v>
      </c>
      <c r="H170" s="97">
        <f>H168/H169</f>
        <v>0.228497150785972</v>
      </c>
    </row>
    <row r="172" ht="30" customHeight="1" spans="1:10">
      <c r="A172" s="112" t="s">
        <v>307</v>
      </c>
      <c r="B172" s="112"/>
      <c r="C172" s="112"/>
      <c r="D172" s="112"/>
      <c r="E172" s="112"/>
      <c r="F172" s="112"/>
      <c r="G172" s="112"/>
      <c r="H172" s="112"/>
      <c r="I172" s="112"/>
      <c r="J172" s="112"/>
    </row>
    <row r="173" spans="2:5">
      <c r="B173" s="7" t="s">
        <v>0</v>
      </c>
      <c r="C173" s="8" t="s">
        <v>1</v>
      </c>
      <c r="D173" s="8" t="s">
        <v>253</v>
      </c>
      <c r="E173" s="9" t="s">
        <v>254</v>
      </c>
    </row>
    <row r="174" ht="25.5" customHeight="1" spans="2:5">
      <c r="B174" s="21" t="s">
        <v>5</v>
      </c>
      <c r="C174" s="96" t="s">
        <v>9</v>
      </c>
      <c r="D174" s="12">
        <v>9056748816.28</v>
      </c>
      <c r="E174" s="12">
        <v>6883169799.31</v>
      </c>
    </row>
    <row r="175" ht="27.75" customHeight="1" spans="2:5">
      <c r="B175" s="113" t="s">
        <v>308</v>
      </c>
      <c r="C175" s="96" t="s">
        <v>309</v>
      </c>
      <c r="D175" s="12">
        <v>707143699.48</v>
      </c>
      <c r="E175" s="12">
        <v>644638788.64</v>
      </c>
    </row>
    <row r="176" spans="2:5">
      <c r="B176" s="113"/>
      <c r="C176" s="45" t="s">
        <v>310</v>
      </c>
      <c r="D176" s="12">
        <v>50118316.96</v>
      </c>
      <c r="E176" s="12">
        <v>45154640.83</v>
      </c>
    </row>
    <row r="177" spans="2:5">
      <c r="B177" s="113"/>
      <c r="C177" s="45" t="s">
        <v>311</v>
      </c>
      <c r="D177" s="12">
        <v>184008.16</v>
      </c>
      <c r="E177" s="12">
        <v>1101434.65</v>
      </c>
    </row>
    <row r="178" spans="2:5">
      <c r="B178" s="113"/>
      <c r="C178" s="45" t="s">
        <v>312</v>
      </c>
      <c r="D178" s="12">
        <v>0</v>
      </c>
      <c r="E178" s="12">
        <v>0</v>
      </c>
    </row>
    <row r="179" ht="28" spans="2:5">
      <c r="B179" s="113"/>
      <c r="C179" s="96" t="s">
        <v>313</v>
      </c>
      <c r="D179" s="12">
        <v>3842822673</v>
      </c>
      <c r="E179" s="12">
        <v>3164678727</v>
      </c>
    </row>
    <row r="180" spans="2:5">
      <c r="B180" s="113"/>
      <c r="C180" s="42" t="s">
        <v>27</v>
      </c>
      <c r="D180" s="12">
        <f>SUM(D175:D179)</f>
        <v>4600268697.6</v>
      </c>
      <c r="E180" s="12">
        <f>SUM(E175:E179)</f>
        <v>3855573591.12</v>
      </c>
    </row>
    <row r="181" spans="2:5">
      <c r="B181" s="45"/>
      <c r="C181" s="42" t="s">
        <v>314</v>
      </c>
      <c r="D181" s="12">
        <f>D174-D180</f>
        <v>4456480118.68</v>
      </c>
      <c r="E181" s="12">
        <f>E174-E180</f>
        <v>3027596208.19</v>
      </c>
    </row>
    <row r="182" spans="3:5">
      <c r="C182" s="4"/>
      <c r="D182" s="114"/>
      <c r="E182" s="114"/>
    </row>
    <row r="183" ht="30" customHeight="1" spans="1:10">
      <c r="A183" s="112" t="s">
        <v>315</v>
      </c>
      <c r="B183" s="112"/>
      <c r="C183" s="112"/>
      <c r="D183" s="112"/>
      <c r="E183" s="112"/>
      <c r="F183" s="112"/>
      <c r="G183" s="112"/>
      <c r="H183" s="112"/>
      <c r="I183" s="112"/>
      <c r="J183" s="112"/>
    </row>
    <row r="184" ht="15" spans="1:8">
      <c r="A184" s="115"/>
      <c r="B184" s="7" t="s">
        <v>0</v>
      </c>
      <c r="C184" s="8" t="s">
        <v>1</v>
      </c>
      <c r="D184" s="8" t="s">
        <v>253</v>
      </c>
      <c r="E184" s="9" t="s">
        <v>254</v>
      </c>
      <c r="F184" s="8" t="s">
        <v>284</v>
      </c>
      <c r="G184" s="9" t="s">
        <v>285</v>
      </c>
      <c r="H184" s="9" t="s">
        <v>286</v>
      </c>
    </row>
    <row r="185" ht="39" spans="2:8">
      <c r="B185" s="34" t="s">
        <v>5</v>
      </c>
      <c r="C185" s="116" t="s">
        <v>316</v>
      </c>
      <c r="D185" s="117">
        <v>471045188.55</v>
      </c>
      <c r="E185" s="84">
        <v>325345429.44</v>
      </c>
      <c r="F185" s="84">
        <v>480211104.59</v>
      </c>
      <c r="G185" s="84">
        <v>719529163.85</v>
      </c>
      <c r="H185" s="118">
        <v>1786518032.72</v>
      </c>
    </row>
    <row r="186" ht="16.5" customHeight="1" spans="2:8">
      <c r="B186" s="34"/>
      <c r="C186" s="116" t="s">
        <v>9</v>
      </c>
      <c r="D186" s="86">
        <f>D174</f>
        <v>9056748816.28</v>
      </c>
      <c r="E186" s="86">
        <f>E174</f>
        <v>6883169799.31</v>
      </c>
      <c r="F186" s="86">
        <v>7405044600.62</v>
      </c>
      <c r="G186" s="86">
        <v>5836355328.67</v>
      </c>
      <c r="H186" s="46">
        <v>2711804132.16</v>
      </c>
    </row>
    <row r="187" ht="39" customHeight="1" spans="2:8">
      <c r="B187" s="38"/>
      <c r="C187" s="119" t="s">
        <v>317</v>
      </c>
      <c r="D187" s="92">
        <f>D185/D186</f>
        <v>0.0520104066155915</v>
      </c>
      <c r="E187" s="92">
        <f>E185/E186</f>
        <v>0.0472668027850503</v>
      </c>
      <c r="F187" s="92">
        <f t="shared" ref="F187:H187" si="4">F185/F186</f>
        <v>0.0648491846422901</v>
      </c>
      <c r="G187" s="92">
        <f t="shared" si="4"/>
        <v>0.123283988607659</v>
      </c>
      <c r="H187" s="93">
        <f t="shared" si="4"/>
        <v>0.658793167077671</v>
      </c>
    </row>
    <row r="188" ht="14.75" spans="3:5">
      <c r="C188" s="4"/>
      <c r="D188" s="19"/>
      <c r="E188" s="19"/>
    </row>
    <row r="189" spans="2:7">
      <c r="B189" s="7" t="s">
        <v>0</v>
      </c>
      <c r="C189" s="8" t="s">
        <v>1</v>
      </c>
      <c r="D189" s="8" t="s">
        <v>253</v>
      </c>
      <c r="E189" s="9" t="s">
        <v>254</v>
      </c>
      <c r="F189" s="8" t="s">
        <v>284</v>
      </c>
      <c r="G189" s="9" t="s">
        <v>285</v>
      </c>
    </row>
    <row r="190" ht="29.25" customHeight="1" spans="2:7">
      <c r="B190" s="42" t="s">
        <v>5</v>
      </c>
      <c r="C190" s="96" t="s">
        <v>318</v>
      </c>
      <c r="D190" s="84">
        <v>45125913.95</v>
      </c>
      <c r="E190" s="84">
        <v>608832.88</v>
      </c>
      <c r="F190" s="84">
        <v>7726084.69</v>
      </c>
      <c r="G190" s="84">
        <v>4429600.9</v>
      </c>
    </row>
    <row r="191" spans="2:7">
      <c r="B191" s="45"/>
      <c r="C191" s="45" t="s">
        <v>319</v>
      </c>
      <c r="D191" s="111">
        <f>D190/D185</f>
        <v>0.0957995433281239</v>
      </c>
      <c r="E191" s="111">
        <f>E190/E185</f>
        <v>0.00187134296322512</v>
      </c>
      <c r="F191" s="111">
        <f t="shared" ref="F191:G191" si="5">F190/F185</f>
        <v>0.0160889338379554</v>
      </c>
      <c r="G191" s="111">
        <f t="shared" si="5"/>
        <v>0.00615624928432149</v>
      </c>
    </row>
    <row r="193" ht="15" spans="1:1">
      <c r="A193" s="1" t="s">
        <v>320</v>
      </c>
    </row>
    <row r="208" ht="15.75" spans="1:1">
      <c r="A208" s="1" t="s">
        <v>321</v>
      </c>
    </row>
    <row r="209" spans="2:5">
      <c r="B209" s="7" t="s">
        <v>0</v>
      </c>
      <c r="C209" s="8" t="s">
        <v>1</v>
      </c>
      <c r="D209" s="8" t="s">
        <v>253</v>
      </c>
      <c r="E209" s="9" t="s">
        <v>254</v>
      </c>
    </row>
    <row r="210" spans="2:5">
      <c r="B210" s="57" t="s">
        <v>5</v>
      </c>
      <c r="C210" s="42" t="s">
        <v>9</v>
      </c>
      <c r="D210" s="12">
        <f>D186</f>
        <v>9056748816.28</v>
      </c>
      <c r="E210" s="12">
        <f>E186</f>
        <v>6883169799.31</v>
      </c>
    </row>
    <row r="211" spans="2:5">
      <c r="B211" s="57"/>
      <c r="C211" s="45" t="s">
        <v>322</v>
      </c>
      <c r="D211" s="12">
        <v>-3349342124.35</v>
      </c>
      <c r="E211" s="12">
        <v>-4161022278.97</v>
      </c>
    </row>
    <row r="212" spans="2:5">
      <c r="B212" s="57"/>
      <c r="C212" s="45" t="s">
        <v>323</v>
      </c>
      <c r="D212" s="12">
        <v>-3841359037</v>
      </c>
      <c r="E212" s="12">
        <v>-3417116090.61</v>
      </c>
    </row>
    <row r="214" ht="22.5" customHeight="1" spans="1:1">
      <c r="A214" s="1" t="s">
        <v>324</v>
      </c>
    </row>
    <row r="215" ht="20.25" customHeight="1" spans="2:8">
      <c r="B215" s="7" t="s">
        <v>0</v>
      </c>
      <c r="C215" s="8" t="s">
        <v>1</v>
      </c>
      <c r="D215" s="8" t="s">
        <v>253</v>
      </c>
      <c r="E215" s="9" t="s">
        <v>254</v>
      </c>
      <c r="F215" s="8" t="s">
        <v>284</v>
      </c>
      <c r="G215" s="9" t="s">
        <v>285</v>
      </c>
      <c r="H215" s="8" t="s">
        <v>286</v>
      </c>
    </row>
    <row r="216" ht="33.75" customHeight="1" spans="2:8">
      <c r="B216" s="120" t="s">
        <v>5</v>
      </c>
      <c r="C216" s="121" t="s">
        <v>325</v>
      </c>
      <c r="D216" s="84">
        <v>1865395431.79</v>
      </c>
      <c r="E216" s="84">
        <v>-706674482.79</v>
      </c>
      <c r="F216" s="84">
        <v>-2251169180.44</v>
      </c>
      <c r="G216" s="84">
        <v>360844888.2</v>
      </c>
      <c r="H216" s="84">
        <v>-3507894110.91</v>
      </c>
    </row>
    <row r="217" ht="15.75" customHeight="1" spans="2:8">
      <c r="B217" s="122"/>
      <c r="C217" s="42" t="s">
        <v>326</v>
      </c>
      <c r="D217" s="45"/>
      <c r="E217" s="84">
        <v>3842819400</v>
      </c>
      <c r="F217" s="84">
        <v>3164674800</v>
      </c>
      <c r="G217" s="123"/>
      <c r="H217" s="84">
        <v>2152840000</v>
      </c>
    </row>
    <row r="218" ht="26" spans="2:8">
      <c r="B218" s="124"/>
      <c r="C218" s="116" t="s">
        <v>327</v>
      </c>
      <c r="D218" s="45"/>
      <c r="E218" s="84">
        <f>SUM(E216:E217)</f>
        <v>3136144917.21</v>
      </c>
      <c r="F218" s="84">
        <f>SUM(F216:F217)</f>
        <v>913505619.56</v>
      </c>
      <c r="G218" s="123"/>
      <c r="H218" s="84">
        <f>SUM(H216:H217)</f>
        <v>-1355054110.91</v>
      </c>
    </row>
  </sheetData>
  <mergeCells count="39">
    <mergeCell ref="A1:G1"/>
    <mergeCell ref="A23:J23"/>
    <mergeCell ref="A33:J33"/>
    <mergeCell ref="C39:D39"/>
    <mergeCell ref="H39:I39"/>
    <mergeCell ref="M39:N39"/>
    <mergeCell ref="C46:D46"/>
    <mergeCell ref="C53:D53"/>
    <mergeCell ref="G53:H53"/>
    <mergeCell ref="L53:M53"/>
    <mergeCell ref="A60:J60"/>
    <mergeCell ref="A172:J172"/>
    <mergeCell ref="A183:J183"/>
    <mergeCell ref="B25:B31"/>
    <mergeCell ref="B35:B39"/>
    <mergeCell ref="B42:B46"/>
    <mergeCell ref="B49:B53"/>
    <mergeCell ref="B56:B58"/>
    <mergeCell ref="B62:B67"/>
    <mergeCell ref="B71:B78"/>
    <mergeCell ref="B86:B89"/>
    <mergeCell ref="B93:B95"/>
    <mergeCell ref="B98:B100"/>
    <mergeCell ref="B102:B104"/>
    <mergeCell ref="B108:B114"/>
    <mergeCell ref="B117:B123"/>
    <mergeCell ref="B126:B132"/>
    <mergeCell ref="B136:B140"/>
    <mergeCell ref="B143:B147"/>
    <mergeCell ref="B151:B155"/>
    <mergeCell ref="B160:B162"/>
    <mergeCell ref="B168:B170"/>
    <mergeCell ref="B175:B180"/>
    <mergeCell ref="B185:B187"/>
    <mergeCell ref="B210:B212"/>
    <mergeCell ref="B216:B218"/>
    <mergeCell ref="E62:E67"/>
    <mergeCell ref="G35:G39"/>
    <mergeCell ref="H62:H67"/>
  </mergeCells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第11周</vt:lpstr>
      <vt:lpstr>第12周</vt:lpstr>
      <vt:lpstr>第13周</vt:lpstr>
      <vt:lpstr>第14周</vt:lpstr>
      <vt:lpstr>第15周</vt:lpstr>
      <vt:lpstr>小白营</vt:lpstr>
      <vt:lpstr>Sheet13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LH2018</dc:creator>
  <cp:lastModifiedBy>lnp</cp:lastModifiedBy>
  <dcterms:created xsi:type="dcterms:W3CDTF">2006-09-16T00:00:00Z</dcterms:created>
  <dcterms:modified xsi:type="dcterms:W3CDTF">2021-08-05T14:22:04Z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EM_Doc_Temp_ID">
    <vt:lpwstr>4b9b70aa</vt:lpwstr>
  </property>
  <property fmtid="{D5CDD505-2E9C-101B-9397-08002B2CF9AE}" pid="4" name="ICV">
    <vt:lpwstr>9DE94FFEE4A54DA6A5F038826EB9861A</vt:lpwstr>
  </property>
</Properties>
</file>