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72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9" i="1" s="1"/>
  <c r="A37" i="1"/>
  <c r="A36" i="1"/>
  <c r="A33" i="1"/>
  <c r="A32" i="1"/>
  <c r="A31" i="1"/>
  <c r="A30" i="1"/>
  <c r="A29" i="1"/>
  <c r="A28" i="1"/>
  <c r="A27" i="1"/>
  <c r="A26" i="1"/>
  <c r="A23" i="1"/>
  <c r="A22" i="1"/>
  <c r="A21" i="1"/>
  <c r="A20" i="1"/>
  <c r="A19" i="1"/>
  <c r="A18" i="1"/>
  <c r="A15" i="1"/>
  <c r="A17" i="1"/>
  <c r="A16" i="1"/>
  <c r="A14" i="1"/>
  <c r="A13" i="1"/>
  <c r="A12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<sst xmlns="http://schemas.openxmlformats.org/spreadsheetml/2006/main" count="81" uniqueCount="53">
  <si>
    <t>value</t>
  </si>
  <si>
    <t>unit</t>
  </si>
  <si>
    <t>m</t>
  </si>
  <si>
    <t>total lit length</t>
  </si>
  <si>
    <t>LEDs per strand</t>
  </si>
  <si>
    <t>total LEDs</t>
  </si>
  <si>
    <t>A</t>
  </si>
  <si>
    <t>maximum current per strand (full white brightness)</t>
  </si>
  <si>
    <t>bytes</t>
  </si>
  <si>
    <t>total RAM buffer length for 3-byte color for all LEDs</t>
  </si>
  <si>
    <t>kibytes</t>
  </si>
  <si>
    <t>total flash available</t>
  </si>
  <si>
    <t>total RAM available</t>
  </si>
  <si>
    <t>%</t>
  </si>
  <si>
    <t>maximum current per strand (full single color brightness; assume all colors 20 mA--not completely accurate)</t>
  </si>
  <si>
    <t>maximum brightness factor (full white; or average brightness cannot exceed this--not completely accurate)</t>
  </si>
  <si>
    <t>quantity</t>
  </si>
  <si>
    <t>other components to consider:</t>
  </si>
  <si>
    <t>any ~330 Ohm resistor on data lines (prototype uses 220 Ohm); something suitable likely in kit</t>
  </si>
  <si>
    <t>any ~1,000 uF capacitor on power lines; something suitable likely in kit</t>
  </si>
  <si>
    <t>matching 3-pin JST SM connector; could harvest the otherwise useless "tail" connector from the end of the spool</t>
  </si>
  <si>
    <t>how to attach microcontroller physically (male pins/use LaunchPad?)</t>
  </si>
  <si>
    <t>how to power microcontroller (use LaunchPad?)</t>
  </si>
  <si>
    <t>how to program microcontroller (detach LaunchPad; two or three different power sources)</t>
  </si>
  <si>
    <t>2-channel 3.3 -&gt; 5 V logic step-up; 74LS125 works; I'd rather not cut the NeoPixel strips</t>
  </si>
  <si>
    <t>the power supplies in the cart are exactly what the text recommended (Adafruit #658); do we need any additional protection from high-voltage transients?</t>
  </si>
  <si>
    <t>average 0 duty cycle</t>
  </si>
  <si>
    <t>maximum 0 duty cycle</t>
  </si>
  <si>
    <t>minimum 0 duty cycle (WS2812)</t>
  </si>
  <si>
    <t>average 1 duty cycle</t>
  </si>
  <si>
    <t>minimum 1 duty cycle (WS2812)</t>
  </si>
  <si>
    <t>maximum 1 duty cycle</t>
  </si>
  <si>
    <t>minimum 0 duty cycle (SK6812)</t>
  </si>
  <si>
    <t>minimum 1 duty cycle (SK6812)</t>
  </si>
  <si>
    <t>GRB</t>
  </si>
  <si>
    <t>color order for SK6812</t>
  </si>
  <si>
    <t>color order for WS2812</t>
  </si>
  <si>
    <t>mcd</t>
  </si>
  <si>
    <t>red luminous intensity (WS2812)</t>
  </si>
  <si>
    <t>maximum red luminous intensity</t>
  </si>
  <si>
    <t>blue luminous intensity</t>
  </si>
  <si>
    <t>green luminous intensity</t>
  </si>
  <si>
    <t>maximum yellow luminous intensity</t>
  </si>
  <si>
    <t>maximum green luminous intensity</t>
  </si>
  <si>
    <t>maximum blue luminous intensity</t>
  </si>
  <si>
    <t>maximum white luminous intensity (because green is so bright? Perception is non-linear?)</t>
  </si>
  <si>
    <t>lux</t>
  </si>
  <si>
    <t>https://www.wired.com/story/physics-showdown-led-vs-incandescent-christmas-lights/</t>
  </si>
  <si>
    <t>lumens</t>
  </si>
  <si>
    <t>1 milli-Candela (measurement distance assumed to be the same--not accurate)</t>
  </si>
  <si>
    <t>maximum luminous intensity of one white incandescent mini-light</t>
  </si>
  <si>
    <t>maximum luminous intensity of one white incandescent mini-light (giving up for now; this is wrong)</t>
  </si>
  <si>
    <t>uint8_t buffer[3*8*4*NUMCOLS];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</si>
</sst>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f>4*2</f>
        <v>8</v>
      </c>
      <c r="B2" t="s">
        <v>2</v>
      </c>
      <c r="C2" t="s">
        <v>3</v>
      </c>
    </row>
    <row r="3" spans="1:3" x14ac:dyDescent="0.25">
      <c r="A3">
        <f>4*60</f>
        <v>240</v>
      </c>
      <c r="C3" t="s">
        <v>4</v>
      </c>
    </row>
    <row r="4" spans="1:3" x14ac:dyDescent="0.25">
      <c r="A4">
        <f>4*60*2</f>
        <v>480</v>
      </c>
      <c r="C4" t="s">
        <v>5</v>
      </c>
    </row>
    <row r="5" spans="1:3" x14ac:dyDescent="0.25">
      <c r="A5">
        <f>4*60*0.06</f>
        <v>14.399999999999999</v>
      </c>
      <c r="B5" t="s">
        <v>6</v>
      </c>
      <c r="C5" t="s">
        <v>7</v>
      </c>
    </row>
    <row r="6" spans="1:3" x14ac:dyDescent="0.25">
      <c r="A6">
        <f>10/(4*60*0.06)*100</f>
        <v>69.444444444444457</v>
      </c>
      <c r="B6" t="s">
        <v>13</v>
      </c>
      <c r="C6" t="s">
        <v>15</v>
      </c>
    </row>
    <row r="7" spans="1:3" x14ac:dyDescent="0.25">
      <c r="A7">
        <f>4*60*0.02</f>
        <v>4.8</v>
      </c>
      <c r="B7" t="s">
        <v>6</v>
      </c>
      <c r="C7" t="s">
        <v>14</v>
      </c>
    </row>
    <row r="8" spans="1:3" x14ac:dyDescent="0.25">
      <c r="A8" s="2">
        <f>3*8*4*A3</f>
        <v>23040</v>
      </c>
      <c r="B8" t="s">
        <v>8</v>
      </c>
      <c r="C8" t="s">
        <v>9</v>
      </c>
    </row>
    <row r="9" spans="1:3" ht="15.75" x14ac:dyDescent="0.3">
      <c r="A9">
        <f>A8/2^10</f>
        <v>22.5</v>
      </c>
      <c r="B9" t="s">
        <v>10</v>
      </c>
      <c r="C9" s="1" t="s">
        <v>52</v>
      </c>
    </row>
    <row r="10" spans="1:3" x14ac:dyDescent="0.25">
      <c r="A10">
        <v>256</v>
      </c>
      <c r="B10" t="s">
        <v>10</v>
      </c>
      <c r="C10" t="s">
        <v>11</v>
      </c>
    </row>
    <row r="11" spans="1:3" x14ac:dyDescent="0.25">
      <c r="A11">
        <v>32</v>
      </c>
      <c r="B11" t="s">
        <v>10</v>
      </c>
      <c r="C11" t="s">
        <v>12</v>
      </c>
    </row>
    <row r="12" spans="1:3" x14ac:dyDescent="0.25">
      <c r="A12">
        <f>(0.35-0.15)/(0.35+0.8-0.15-0.15)*100</f>
        <v>23.529411764705884</v>
      </c>
      <c r="B12" t="s">
        <v>13</v>
      </c>
      <c r="C12" t="s">
        <v>28</v>
      </c>
    </row>
    <row r="13" spans="1:3" x14ac:dyDescent="0.25">
      <c r="A13">
        <f>0.35/(0.35+0.8)*100</f>
        <v>30.434782608695656</v>
      </c>
      <c r="B13" t="s">
        <v>13</v>
      </c>
      <c r="C13" t="s">
        <v>26</v>
      </c>
    </row>
    <row r="14" spans="1:3" x14ac:dyDescent="0.25">
      <c r="A14">
        <f>(0.35+0.15)/(0.35+0.8+0.15+0.15)*100</f>
        <v>34.482758620689665</v>
      </c>
      <c r="B14" t="s">
        <v>13</v>
      </c>
      <c r="C14" t="s">
        <v>27</v>
      </c>
    </row>
    <row r="15" spans="1:3" x14ac:dyDescent="0.25">
      <c r="A15">
        <f>(0.7+0.15)/(0.7+0.6+0.15+0.15)*100</f>
        <v>53.125000000000014</v>
      </c>
      <c r="B15" t="s">
        <v>13</v>
      </c>
      <c r="C15" t="s">
        <v>30</v>
      </c>
    </row>
    <row r="16" spans="1:3" x14ac:dyDescent="0.25">
      <c r="A16">
        <f>0.7/(0.7+0.6)*100</f>
        <v>53.846153846153854</v>
      </c>
      <c r="B16" t="s">
        <v>13</v>
      </c>
      <c r="C16" t="s">
        <v>29</v>
      </c>
    </row>
    <row r="17" spans="1:3" x14ac:dyDescent="0.25">
      <c r="A17">
        <f>(0.7-0.15)/(0.7+0.6-0.15-0.15)*100</f>
        <v>55.000000000000007</v>
      </c>
      <c r="B17" t="s">
        <v>13</v>
      </c>
      <c r="C17" t="s">
        <v>31</v>
      </c>
    </row>
    <row r="18" spans="1:3" x14ac:dyDescent="0.25">
      <c r="A18">
        <f>(0.3-0.15)/(0.3+0.9-0.15-0.15)*100</f>
        <v>16.666666666666664</v>
      </c>
      <c r="B18" t="s">
        <v>13</v>
      </c>
      <c r="C18" t="s">
        <v>32</v>
      </c>
    </row>
    <row r="19" spans="1:3" x14ac:dyDescent="0.25">
      <c r="A19">
        <f>0.3/(0.3+0.9)*100</f>
        <v>25</v>
      </c>
      <c r="B19" t="s">
        <v>13</v>
      </c>
      <c r="C19" t="s">
        <v>26</v>
      </c>
    </row>
    <row r="20" spans="1:3" x14ac:dyDescent="0.25">
      <c r="A20">
        <f>(0.3+0.15)/(0.3+0.9+0.15+0.15)*100</f>
        <v>30</v>
      </c>
      <c r="B20" t="s">
        <v>13</v>
      </c>
      <c r="C20" t="s">
        <v>27</v>
      </c>
    </row>
    <row r="21" spans="1:3" x14ac:dyDescent="0.25">
      <c r="A21">
        <f>(0.6+0.15)/(0.6+0.6+0.15+0.15)*100</f>
        <v>50.000000000000014</v>
      </c>
      <c r="B21" t="s">
        <v>13</v>
      </c>
      <c r="C21" t="s">
        <v>33</v>
      </c>
    </row>
    <row r="22" spans="1:3" x14ac:dyDescent="0.25">
      <c r="A22">
        <f>0.6/(0.6+0.6)*100</f>
        <v>50</v>
      </c>
      <c r="B22" t="s">
        <v>13</v>
      </c>
      <c r="C22" t="s">
        <v>29</v>
      </c>
    </row>
    <row r="23" spans="1:3" x14ac:dyDescent="0.25">
      <c r="A23">
        <f>(0.6-0.15)/(0.6+0.6-0.15-0.15)*100</f>
        <v>49.999999999999993</v>
      </c>
      <c r="B23" t="s">
        <v>13</v>
      </c>
      <c r="C23" t="s">
        <v>31</v>
      </c>
    </row>
    <row r="24" spans="1:3" x14ac:dyDescent="0.25">
      <c r="A24" t="s">
        <v>34</v>
      </c>
      <c r="C24" t="s">
        <v>36</v>
      </c>
    </row>
    <row r="25" spans="1:3" x14ac:dyDescent="0.25">
      <c r="A25" t="s">
        <v>34</v>
      </c>
      <c r="C25" t="s">
        <v>35</v>
      </c>
    </row>
    <row r="26" spans="1:3" x14ac:dyDescent="0.25">
      <c r="A26">
        <f>(700+550)/2</f>
        <v>625</v>
      </c>
      <c r="B26" t="s">
        <v>37</v>
      </c>
      <c r="C26" t="s">
        <v>38</v>
      </c>
    </row>
    <row r="27" spans="1:3" x14ac:dyDescent="0.25">
      <c r="A27">
        <f>(1400+1100)/2</f>
        <v>1250</v>
      </c>
      <c r="B27" t="s">
        <v>37</v>
      </c>
      <c r="C27" t="s">
        <v>41</v>
      </c>
    </row>
    <row r="28" spans="1:3" x14ac:dyDescent="0.25">
      <c r="A28">
        <f>(400+200)/2</f>
        <v>300</v>
      </c>
      <c r="B28" t="s">
        <v>37</v>
      </c>
      <c r="C28" t="s">
        <v>40</v>
      </c>
    </row>
    <row r="29" spans="1:3" x14ac:dyDescent="0.25">
      <c r="A29">
        <f>A26*A4</f>
        <v>300000</v>
      </c>
      <c r="B29" t="s">
        <v>37</v>
      </c>
      <c r="C29" t="s">
        <v>39</v>
      </c>
    </row>
    <row r="30" spans="1:3" x14ac:dyDescent="0.25">
      <c r="A30">
        <f>(A26+A27)*A4</f>
        <v>900000</v>
      </c>
      <c r="B30" t="s">
        <v>37</v>
      </c>
      <c r="C30" t="s">
        <v>42</v>
      </c>
    </row>
    <row r="31" spans="1:3" x14ac:dyDescent="0.25">
      <c r="A31">
        <f>A27*A4</f>
        <v>600000</v>
      </c>
      <c r="B31" t="s">
        <v>37</v>
      </c>
      <c r="C31" t="s">
        <v>43</v>
      </c>
    </row>
    <row r="32" spans="1:3" x14ac:dyDescent="0.25">
      <c r="A32">
        <f>A28*A4</f>
        <v>144000</v>
      </c>
      <c r="B32" t="s">
        <v>37</v>
      </c>
      <c r="C32" t="s">
        <v>44</v>
      </c>
    </row>
    <row r="33" spans="1:3" x14ac:dyDescent="0.25">
      <c r="A33">
        <f>(A26+A27+A28)*(A6/100)*A4</f>
        <v>725000</v>
      </c>
      <c r="B33" t="s">
        <v>37</v>
      </c>
      <c r="C33" t="s">
        <v>45</v>
      </c>
    </row>
    <row r="34" spans="1:3" x14ac:dyDescent="0.25">
      <c r="A34">
        <v>15</v>
      </c>
      <c r="B34" t="s">
        <v>46</v>
      </c>
      <c r="C34" t="s">
        <v>50</v>
      </c>
    </row>
    <row r="35" spans="1:3" x14ac:dyDescent="0.25">
      <c r="C35" t="s">
        <v>47</v>
      </c>
    </row>
    <row r="36" spans="1:3" x14ac:dyDescent="0.25">
      <c r="A36">
        <f>12.6/1000</f>
        <v>1.26E-2</v>
      </c>
      <c r="B36" t="s">
        <v>48</v>
      </c>
      <c r="C36" t="s">
        <v>49</v>
      </c>
    </row>
    <row r="37" spans="1:3" x14ac:dyDescent="0.25">
      <c r="A37">
        <f>A34*A36</f>
        <v>0.189</v>
      </c>
      <c r="B37" t="s">
        <v>37</v>
      </c>
      <c r="C37" t="s">
        <v>51</v>
      </c>
    </row>
    <row r="39" spans="1:3" x14ac:dyDescent="0.25">
      <c r="A39" t="s">
        <v>17</v>
      </c>
    </row>
    <row r="40" spans="1:3" x14ac:dyDescent="0.25">
      <c r="A40" t="s">
        <v>16</v>
      </c>
    </row>
    <row r="41" spans="1:3" x14ac:dyDescent="0.25">
      <c r="A41">
        <v>2</v>
      </c>
      <c r="B41" t="s">
        <v>18</v>
      </c>
    </row>
    <row r="42" spans="1:3" x14ac:dyDescent="0.25">
      <c r="A42">
        <v>2</v>
      </c>
      <c r="B42" t="s">
        <v>19</v>
      </c>
    </row>
    <row r="43" spans="1:3" x14ac:dyDescent="0.25">
      <c r="A43">
        <v>1</v>
      </c>
      <c r="B43" t="s">
        <v>24</v>
      </c>
    </row>
    <row r="44" spans="1:3" x14ac:dyDescent="0.25">
      <c r="A44">
        <v>2</v>
      </c>
      <c r="B44" t="s">
        <v>20</v>
      </c>
    </row>
    <row r="45" spans="1:3" x14ac:dyDescent="0.25">
      <c r="B45" t="s">
        <v>21</v>
      </c>
    </row>
    <row r="46" spans="1:3" x14ac:dyDescent="0.25">
      <c r="B46" t="s">
        <v>22</v>
      </c>
    </row>
    <row r="47" spans="1:3" x14ac:dyDescent="0.25">
      <c r="B47" t="s">
        <v>23</v>
      </c>
    </row>
    <row r="48" spans="1:3" x14ac:dyDescent="0.25">
      <c r="B4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2020-11-30T09:36:06Z</dcterms:created>
  <dcterms:modified xsi:type="dcterms:W3CDTF">2020-12-01T06:01:28Z</dcterms:modified>
</cp:coreProperties>
</file>