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6955" windowHeight="15255"/>
  </bookViews>
  <sheets>
    <sheet name="KRing" sheetId="1" r:id="rId1"/>
  </sheets>
  <calcPr calcId="144525"/>
</workbook>
</file>

<file path=xl/calcChain.xml><?xml version="1.0" encoding="utf-8"?>
<calcChain xmlns="http://schemas.openxmlformats.org/spreadsheetml/2006/main">
  <c r="G41" i="1" l="1"/>
  <c r="G40" i="1"/>
  <c r="G39" i="1"/>
  <c r="G38" i="1"/>
  <c r="G32" i="1"/>
  <c r="G48" i="1"/>
  <c r="G47" i="1"/>
  <c r="G46" i="1"/>
  <c r="G45" i="1"/>
  <c r="G44" i="1"/>
  <c r="G43" i="1"/>
  <c r="G42" i="1"/>
  <c r="G37" i="1"/>
  <c r="G36" i="1"/>
  <c r="G34" i="1"/>
  <c r="G14" i="1" l="1"/>
  <c r="G13" i="1"/>
  <c r="G12" i="1"/>
  <c r="H11" i="1"/>
  <c r="G11" i="1" s="1"/>
  <c r="H30" i="1"/>
  <c r="G30" i="1" s="1"/>
  <c r="G49" i="1" l="1"/>
</calcChain>
</file>

<file path=xl/sharedStrings.xml><?xml version="1.0" encoding="utf-8"?>
<sst xmlns="http://schemas.openxmlformats.org/spreadsheetml/2006/main" count="271" uniqueCount="170">
  <si>
    <t>Comment</t>
  </si>
  <si>
    <t>Designator</t>
  </si>
  <si>
    <t>Attributes</t>
  </si>
  <si>
    <t>Footprint</t>
  </si>
  <si>
    <t>Purchase</t>
  </si>
  <si>
    <t>Quantity</t>
  </si>
  <si>
    <t>BF</t>
  </si>
  <si>
    <t>BF1</t>
  </si>
  <si>
    <t/>
  </si>
  <si>
    <t>R0603</t>
  </si>
  <si>
    <t>1uf</t>
  </si>
  <si>
    <t>C1, C3, C4, C5, C8, C15, C17, C19, C20, C21</t>
  </si>
  <si>
    <t>10V 20%  Non polar capacitor</t>
  </si>
  <si>
    <t>C0603</t>
  </si>
  <si>
    <t>0.1uf</t>
  </si>
  <si>
    <t>C2</t>
  </si>
  <si>
    <t>22pf</t>
  </si>
  <si>
    <t>C6</t>
  </si>
  <si>
    <t>10V 5%  Non polar capacitor</t>
  </si>
  <si>
    <t>10uf</t>
  </si>
  <si>
    <t>C7, C9, C11, C16</t>
  </si>
  <si>
    <t>6.8pF</t>
  </si>
  <si>
    <t>C10</t>
  </si>
  <si>
    <t>240pF</t>
  </si>
  <si>
    <t>C12</t>
  </si>
  <si>
    <t>0.15uf</t>
  </si>
  <si>
    <t>C13</t>
  </si>
  <si>
    <t>C18</t>
  </si>
  <si>
    <t>A 10V</t>
  </si>
  <si>
    <t>PolarC1206</t>
  </si>
  <si>
    <t>1N5817</t>
  </si>
  <si>
    <t>D1</t>
  </si>
  <si>
    <t>SOD323(0805)</t>
  </si>
  <si>
    <t>CON2</t>
  </si>
  <si>
    <t>J1</t>
  </si>
  <si>
    <t>Battry_Connector</t>
  </si>
  <si>
    <t>CON4</t>
  </si>
  <si>
    <t>J2, J5</t>
  </si>
  <si>
    <t>Solder dot 4</t>
  </si>
  <si>
    <t>CON1</t>
  </si>
  <si>
    <t>J3</t>
  </si>
  <si>
    <t>2.54</t>
  </si>
  <si>
    <t>CON3</t>
  </si>
  <si>
    <t>J4</t>
  </si>
  <si>
    <t>Motor Connector</t>
  </si>
  <si>
    <t>J6, J7, J8, J9, J10, J11</t>
  </si>
  <si>
    <t>2.4mm</t>
  </si>
  <si>
    <t>J12, J13</t>
  </si>
  <si>
    <t>0.5mm</t>
  </si>
  <si>
    <t>J14</t>
  </si>
  <si>
    <t>6.5mm</t>
  </si>
  <si>
    <t>4.7uh</t>
  </si>
  <si>
    <t>L1</t>
  </si>
  <si>
    <t>1A</t>
  </si>
  <si>
    <t>GDNR3012</t>
  </si>
  <si>
    <t>2.2uh</t>
  </si>
  <si>
    <t>L2</t>
  </si>
  <si>
    <t>L0603</t>
  </si>
  <si>
    <t>1uh</t>
  </si>
  <si>
    <t>L3</t>
  </si>
  <si>
    <t>Laser</t>
  </si>
  <si>
    <t>Laser1</t>
  </si>
  <si>
    <t>White</t>
  </si>
  <si>
    <t>LED1, LED2, LED3</t>
  </si>
  <si>
    <t>LED0603</t>
  </si>
  <si>
    <t>8050</t>
  </si>
  <si>
    <t>NPN1</t>
  </si>
  <si>
    <t>SOT23-3</t>
  </si>
  <si>
    <t>photodetector</t>
  </si>
  <si>
    <t>P1</t>
  </si>
  <si>
    <t>Si2303</t>
  </si>
  <si>
    <t>PM1, PM2</t>
  </si>
  <si>
    <t>PNP1</t>
  </si>
  <si>
    <t>4.7K</t>
  </si>
  <si>
    <t>R1, R17, R20</t>
  </si>
  <si>
    <t>5% Stacked resistance</t>
  </si>
  <si>
    <t>100K</t>
  </si>
  <si>
    <t>R2</t>
  </si>
  <si>
    <t>20K</t>
  </si>
  <si>
    <t>R3</t>
  </si>
  <si>
    <t>0</t>
  </si>
  <si>
    <t>R4</t>
  </si>
  <si>
    <t>1% Stacked resistance</t>
  </si>
  <si>
    <t>1M</t>
  </si>
  <si>
    <t>R5</t>
  </si>
  <si>
    <t>50R</t>
  </si>
  <si>
    <t>R6</t>
  </si>
  <si>
    <t>120K</t>
  </si>
  <si>
    <t>R7</t>
  </si>
  <si>
    <t>27K</t>
  </si>
  <si>
    <t>R8</t>
  </si>
  <si>
    <t>10M</t>
  </si>
  <si>
    <t>R10</t>
  </si>
  <si>
    <t>220K</t>
  </si>
  <si>
    <t>R11</t>
  </si>
  <si>
    <t>3K</t>
  </si>
  <si>
    <t>R12</t>
  </si>
  <si>
    <t>2M</t>
  </si>
  <si>
    <t>R15</t>
  </si>
  <si>
    <t>510</t>
  </si>
  <si>
    <t>R16</t>
  </si>
  <si>
    <t>1K</t>
  </si>
  <si>
    <t>R21, R22, R23, R24</t>
  </si>
  <si>
    <t>1% Stacked resistance, 1% Stacked resistance, 5% Stacked resistance, 5% Stacked resistance</t>
  </si>
  <si>
    <t>Ceramic antenna</t>
  </si>
  <si>
    <t>RF1</t>
  </si>
  <si>
    <t>ceramic antenna 7x3</t>
  </si>
  <si>
    <t>SW_Mini</t>
  </si>
  <si>
    <t>S1</t>
  </si>
  <si>
    <t>LTC4054</t>
  </si>
  <si>
    <t>U1</t>
  </si>
  <si>
    <t>U2</t>
  </si>
  <si>
    <t>TSQFP50P900X900X160-48L</t>
  </si>
  <si>
    <t>TPS62260</t>
  </si>
  <si>
    <t>U3</t>
  </si>
  <si>
    <t>600mA 2.25Mhz</t>
  </si>
  <si>
    <t>QFN2x2-6</t>
  </si>
  <si>
    <t>W25X20CLSNIG</t>
  </si>
  <si>
    <t>U4</t>
  </si>
  <si>
    <t>NOR Flash SPI FLASH</t>
  </si>
  <si>
    <t>SOIC8</t>
  </si>
  <si>
    <t>LMC6482</t>
  </si>
  <si>
    <t>U5</t>
  </si>
  <si>
    <t>U6</t>
  </si>
  <si>
    <t>QFN40P500X500X90_HS-41L</t>
  </si>
  <si>
    <t>MicroUSB</t>
  </si>
  <si>
    <t>USB1</t>
  </si>
  <si>
    <t>X1</t>
  </si>
  <si>
    <t>TC-26</t>
  </si>
  <si>
    <t>X2</t>
  </si>
  <si>
    <t>3225</t>
  </si>
  <si>
    <t>10V 20%  Non polar capacitor</t>
    <phoneticPr fontId="1" type="noConversion"/>
  </si>
  <si>
    <t>32.768</t>
    <phoneticPr fontId="1" type="noConversion"/>
  </si>
  <si>
    <t>QRN 40Pin</t>
    <phoneticPr fontId="1" type="noConversion"/>
  </si>
  <si>
    <t>LTC4054</t>
    <phoneticPr fontId="1" type="noConversion"/>
  </si>
  <si>
    <t>8550</t>
    <phoneticPr fontId="1" type="noConversion"/>
  </si>
  <si>
    <t xml:space="preserve">C2290 </t>
    <phoneticPr fontId="1" type="noConversion"/>
  </si>
  <si>
    <t>10K</t>
    <phoneticPr fontId="1" type="noConversion"/>
  </si>
  <si>
    <t>100K</t>
    <phoneticPr fontId="1" type="noConversion"/>
  </si>
  <si>
    <t>R9, R13, R14</t>
    <phoneticPr fontId="1" type="noConversion"/>
  </si>
  <si>
    <t>R18, R19</t>
    <phoneticPr fontId="1" type="noConversion"/>
  </si>
  <si>
    <t xml:space="preserve"> 1% Stacked resistance, 5% Stacked resistance</t>
    <phoneticPr fontId="1" type="noConversion"/>
  </si>
  <si>
    <t>5% Stacked resistance, 5% Stacked resistance, 5% Stacked resistance</t>
    <phoneticPr fontId="1" type="noConversion"/>
  </si>
  <si>
    <t>No Place</t>
    <phoneticPr fontId="1" type="noConversion"/>
  </si>
  <si>
    <t>LMC6482</t>
    <phoneticPr fontId="1" type="noConversion"/>
  </si>
  <si>
    <t>C10418</t>
    <phoneticPr fontId="1" type="noConversion"/>
  </si>
  <si>
    <t>3225 16Mhz</t>
    <phoneticPr fontId="1" type="noConversion"/>
  </si>
  <si>
    <r>
      <t xml:space="preserve">Passive </t>
    </r>
    <r>
      <rPr>
        <sz val="8"/>
        <color rgb="FF000000"/>
        <rFont val="宋体"/>
        <family val="3"/>
        <charset val="134"/>
      </rPr>
      <t>无源</t>
    </r>
    <phoneticPr fontId="1" type="noConversion"/>
  </si>
  <si>
    <t>C42214</t>
    <phoneticPr fontId="1" type="noConversion"/>
  </si>
  <si>
    <t>C8734</t>
    <phoneticPr fontId="1" type="noConversion"/>
  </si>
  <si>
    <t>http://detail.tmall.com/item.htm?spm=a230r.1.14.1.Wl2oSg&amp;id=41254667951&amp;ad_id=&amp;am_id=&amp;cm_id=140105335569ed55e27b&amp;pm_id=&amp;abbucket=10</t>
    <phoneticPr fontId="1" type="noConversion"/>
  </si>
  <si>
    <t>C2147</t>
    <phoneticPr fontId="1" type="noConversion"/>
  </si>
  <si>
    <t>C10489</t>
    <phoneticPr fontId="1" type="noConversion"/>
  </si>
  <si>
    <t xml:space="preserve">C2146 </t>
    <phoneticPr fontId="1" type="noConversion"/>
  </si>
  <si>
    <t>BPW34</t>
    <phoneticPr fontId="1" type="noConversion"/>
  </si>
  <si>
    <t>http://item.taobao.com/item.htm?spm=a1z09.2.9.118.lpZDXY&amp;id=40718839610&amp;_u=3mljuuh496c</t>
    <phoneticPr fontId="1" type="noConversion"/>
  </si>
  <si>
    <t>C12374</t>
    <phoneticPr fontId="1" type="noConversion"/>
  </si>
  <si>
    <t>http://item.taobao.com/item.htm?spm=a230r.1.14.25.n7mo0e&amp;id=37712405647&amp;ns=1&amp;_u=hmljuuhdacc&amp;abbucket=10#detail</t>
    <phoneticPr fontId="1" type="noConversion"/>
  </si>
  <si>
    <t>C22623</t>
    <phoneticPr fontId="1" type="noConversion"/>
  </si>
  <si>
    <t>C1033</t>
    <phoneticPr fontId="1" type="noConversion"/>
  </si>
  <si>
    <t>http://item.taobao.com/item.htm?spm=a1z09.2.9.192.M5TW5i&amp;id=18661414245&amp;_u=hmljuuh9592</t>
    <phoneticPr fontId="1" type="noConversion"/>
  </si>
  <si>
    <t>http://detail.tmall.com/item.htm?id=19820219411&amp;spm=a1z09.2.9.33.hsCssa&amp;_u=hmljuuh65b0</t>
    <phoneticPr fontId="1" type="noConversion"/>
  </si>
  <si>
    <t>http://item.taobao.com/item.htm?spm=a230r.1.14.60.X52rrY&amp;id=43818350425&amp;ns=1&amp;abbucket=10#detail</t>
    <phoneticPr fontId="1" type="noConversion"/>
  </si>
  <si>
    <t>C34591</t>
    <phoneticPr fontId="1" type="noConversion"/>
  </si>
  <si>
    <t>C12620</t>
    <phoneticPr fontId="1" type="noConversion"/>
  </si>
  <si>
    <t>C2236</t>
    <phoneticPr fontId="1" type="noConversion"/>
  </si>
  <si>
    <t>C13738</t>
    <phoneticPr fontId="1" type="noConversion"/>
  </si>
  <si>
    <t>STM32F103C8T6</t>
    <phoneticPr fontId="1" type="noConversion"/>
  </si>
  <si>
    <t>C1007</t>
    <phoneticPr fontId="1" type="noConversion"/>
  </si>
  <si>
    <t>DA14580-01AT1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</si>
</sst>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Segoe UI"/>
      <family val="2"/>
    </font>
    <font>
      <sz val="8"/>
      <name val="Segoe UI"/>
      <family val="2"/>
    </font>
    <font>
      <sz val="8"/>
      <color rgb="FF000000"/>
      <name val="宋体"/>
      <family val="3"/>
      <charset val="134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quotePrefix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0" xfId="0" applyBorder="1">
      <alignment vertical="center"/>
    </xf>
    <xf numFmtId="0" fontId="3" fillId="4" borderId="0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3" fillId="4" borderId="1" xfId="0" quotePrefix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3" borderId="0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Normal="100" workbookViewId="0">
      <selection activeCell="E2" sqref="E2"/>
    </sheetView>
  </sheetViews>
  <sheetFormatPr defaultRowHeight="13.5"/>
  <cols>
    <col min="1" max="2" width="13.5" customWidth="1"/>
    <col min="3" max="3" width="26.625" customWidth="1"/>
    <col min="4" max="4" width="13.5" customWidth="1"/>
    <col min="5" max="5" width="12.625" customWidth="1"/>
    <col min="6" max="7" width="14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/>
      <c r="H1" s="6"/>
    </row>
    <row r="2" spans="1:8">
      <c r="A2" s="2" t="s">
        <v>6</v>
      </c>
      <c r="B2" s="2" t="s">
        <v>7</v>
      </c>
      <c r="C2" s="2" t="s">
        <v>8</v>
      </c>
      <c r="D2" s="2" t="s">
        <v>9</v>
      </c>
      <c r="E2" s="2" t="s">
        <v>168</v>
      </c>
      <c r="F2" s="3">
        <v>1</v>
      </c>
      <c r="G2" s="8">
        <v>0.01</v>
      </c>
      <c r="H2" s="6"/>
    </row>
    <row r="3" spans="1:8" ht="31.5">
      <c r="A3" s="2" t="s">
        <v>10</v>
      </c>
      <c r="B3" s="2" t="s">
        <v>11</v>
      </c>
      <c r="C3" s="2" t="s">
        <v>131</v>
      </c>
      <c r="D3" s="2" t="s">
        <v>13</v>
      </c>
      <c r="E3" s="2" t="s">
        <v>8</v>
      </c>
      <c r="F3" s="3">
        <v>10</v>
      </c>
      <c r="G3" s="8"/>
      <c r="H3" s="6"/>
    </row>
    <row r="4" spans="1:8">
      <c r="A4" s="2" t="s">
        <v>14</v>
      </c>
      <c r="B4" s="2" t="s">
        <v>15</v>
      </c>
      <c r="C4" s="2" t="s">
        <v>12</v>
      </c>
      <c r="D4" s="2" t="s">
        <v>13</v>
      </c>
      <c r="E4" s="2" t="s">
        <v>8</v>
      </c>
      <c r="F4" s="3">
        <v>1</v>
      </c>
      <c r="G4" s="8"/>
      <c r="H4" s="6"/>
    </row>
    <row r="5" spans="1:8">
      <c r="A5" s="2" t="s">
        <v>16</v>
      </c>
      <c r="B5" s="2" t="s">
        <v>17</v>
      </c>
      <c r="C5" s="2" t="s">
        <v>18</v>
      </c>
      <c r="D5" s="2" t="s">
        <v>13</v>
      </c>
      <c r="E5" s="2" t="s">
        <v>8</v>
      </c>
      <c r="F5" s="3">
        <v>1</v>
      </c>
      <c r="G5" s="8"/>
      <c r="H5" s="6"/>
    </row>
    <row r="6" spans="1:8">
      <c r="A6" s="2" t="s">
        <v>19</v>
      </c>
      <c r="B6" s="2" t="s">
        <v>20</v>
      </c>
      <c r="C6" s="2" t="s">
        <v>12</v>
      </c>
      <c r="D6" s="2" t="s">
        <v>13</v>
      </c>
      <c r="E6" s="2" t="s">
        <v>8</v>
      </c>
      <c r="F6" s="3">
        <v>4</v>
      </c>
      <c r="G6" s="8"/>
      <c r="H6" s="6"/>
    </row>
    <row r="7" spans="1:8">
      <c r="A7" s="2" t="s">
        <v>21</v>
      </c>
      <c r="B7" s="2" t="s">
        <v>22</v>
      </c>
      <c r="C7" s="2" t="s">
        <v>12</v>
      </c>
      <c r="D7" s="2" t="s">
        <v>13</v>
      </c>
      <c r="E7" s="2" t="s">
        <v>8</v>
      </c>
      <c r="F7" s="3">
        <v>1</v>
      </c>
      <c r="G7" s="8"/>
      <c r="H7" s="6"/>
    </row>
    <row r="8" spans="1:8">
      <c r="A8" s="2" t="s">
        <v>23</v>
      </c>
      <c r="B8" s="2" t="s">
        <v>24</v>
      </c>
      <c r="C8" s="2" t="s">
        <v>12</v>
      </c>
      <c r="D8" s="2" t="s">
        <v>13</v>
      </c>
      <c r="E8" s="2" t="s">
        <v>8</v>
      </c>
      <c r="F8" s="3">
        <v>1</v>
      </c>
      <c r="G8" s="8"/>
      <c r="H8" s="6"/>
    </row>
    <row r="9" spans="1:8">
      <c r="A9" s="2" t="s">
        <v>25</v>
      </c>
      <c r="B9" s="2" t="s">
        <v>26</v>
      </c>
      <c r="C9" s="2" t="s">
        <v>12</v>
      </c>
      <c r="D9" s="2" t="s">
        <v>13</v>
      </c>
      <c r="E9" s="2" t="s">
        <v>8</v>
      </c>
      <c r="F9" s="3">
        <v>1</v>
      </c>
      <c r="G9" s="8"/>
      <c r="H9" s="6"/>
    </row>
    <row r="10" spans="1:8">
      <c r="A10" s="2" t="s">
        <v>19</v>
      </c>
      <c r="B10" s="2" t="s">
        <v>27</v>
      </c>
      <c r="C10" s="2" t="s">
        <v>28</v>
      </c>
      <c r="D10" s="2" t="s">
        <v>29</v>
      </c>
      <c r="E10" s="2" t="s">
        <v>8</v>
      </c>
      <c r="F10" s="3">
        <v>1</v>
      </c>
      <c r="G10" s="8"/>
      <c r="H10" s="6"/>
    </row>
    <row r="11" spans="1:8">
      <c r="A11" s="2" t="s">
        <v>30</v>
      </c>
      <c r="B11" s="2" t="s">
        <v>31</v>
      </c>
      <c r="C11" s="2" t="s">
        <v>8</v>
      </c>
      <c r="D11" s="2" t="s">
        <v>32</v>
      </c>
      <c r="E11" s="2" t="s">
        <v>158</v>
      </c>
      <c r="F11" s="3">
        <v>1</v>
      </c>
      <c r="G11" s="8">
        <f>0.1*H11</f>
        <v>2.1</v>
      </c>
      <c r="H11" s="6">
        <f>SUM(F3:F11)</f>
        <v>21</v>
      </c>
    </row>
    <row r="12" spans="1:8" ht="63">
      <c r="A12" s="2" t="s">
        <v>51</v>
      </c>
      <c r="B12" s="2" t="s">
        <v>52</v>
      </c>
      <c r="C12" s="2" t="s">
        <v>53</v>
      </c>
      <c r="D12" s="2" t="s">
        <v>54</v>
      </c>
      <c r="E12" s="2" t="s">
        <v>155</v>
      </c>
      <c r="F12" s="3">
        <v>1</v>
      </c>
      <c r="G12" s="8">
        <f>0.6*F12</f>
        <v>0.6</v>
      </c>
      <c r="H12" s="6"/>
    </row>
    <row r="13" spans="1:8">
      <c r="A13" s="2" t="s">
        <v>55</v>
      </c>
      <c r="B13" s="2" t="s">
        <v>56</v>
      </c>
      <c r="C13" s="2" t="s">
        <v>53</v>
      </c>
      <c r="D13" s="2" t="s">
        <v>57</v>
      </c>
      <c r="E13" s="2" t="s">
        <v>159</v>
      </c>
      <c r="F13" s="3">
        <v>1</v>
      </c>
      <c r="G13" s="8">
        <f>0.03*F13</f>
        <v>0.03</v>
      </c>
      <c r="H13" s="6"/>
    </row>
    <row r="14" spans="1:8">
      <c r="A14" s="2" t="s">
        <v>58</v>
      </c>
      <c r="B14" s="2" t="s">
        <v>59</v>
      </c>
      <c r="C14" s="2" t="s">
        <v>53</v>
      </c>
      <c r="D14" s="2" t="s">
        <v>57</v>
      </c>
      <c r="E14" s="2" t="s">
        <v>156</v>
      </c>
      <c r="F14" s="3">
        <v>1</v>
      </c>
      <c r="G14" s="8">
        <f>0.0176*F14</f>
        <v>1.7600000000000001E-2</v>
      </c>
      <c r="H14" s="6"/>
    </row>
    <row r="15" spans="1:8">
      <c r="A15" s="2" t="s">
        <v>73</v>
      </c>
      <c r="B15" s="2" t="s">
        <v>74</v>
      </c>
      <c r="C15" s="2" t="s">
        <v>75</v>
      </c>
      <c r="D15" s="2" t="s">
        <v>9</v>
      </c>
      <c r="E15" s="2" t="s">
        <v>8</v>
      </c>
      <c r="F15" s="3">
        <v>3</v>
      </c>
      <c r="G15" s="8"/>
      <c r="H15" s="6"/>
    </row>
    <row r="16" spans="1:8">
      <c r="A16" s="2" t="s">
        <v>76</v>
      </c>
      <c r="B16" s="2" t="s">
        <v>77</v>
      </c>
      <c r="C16" s="2" t="s">
        <v>75</v>
      </c>
      <c r="D16" s="2" t="s">
        <v>9</v>
      </c>
      <c r="E16" s="2" t="s">
        <v>8</v>
      </c>
      <c r="F16" s="3">
        <v>1</v>
      </c>
      <c r="G16" s="8"/>
      <c r="H16" s="6"/>
    </row>
    <row r="17" spans="1:8">
      <c r="A17" s="2" t="s">
        <v>78</v>
      </c>
      <c r="B17" s="2" t="s">
        <v>79</v>
      </c>
      <c r="C17" s="2" t="s">
        <v>75</v>
      </c>
      <c r="D17" s="2" t="s">
        <v>9</v>
      </c>
      <c r="E17" s="2" t="s">
        <v>8</v>
      </c>
      <c r="F17" s="3">
        <v>1</v>
      </c>
      <c r="G17" s="8"/>
      <c r="H17" s="6"/>
    </row>
    <row r="18" spans="1:8">
      <c r="A18" s="2" t="s">
        <v>80</v>
      </c>
      <c r="B18" s="2" t="s">
        <v>81</v>
      </c>
      <c r="C18" s="2" t="s">
        <v>82</v>
      </c>
      <c r="D18" s="2" t="s">
        <v>9</v>
      </c>
      <c r="E18" s="2" t="s">
        <v>8</v>
      </c>
      <c r="F18" s="3">
        <v>1</v>
      </c>
      <c r="G18" s="8"/>
      <c r="H18" s="6"/>
    </row>
    <row r="19" spans="1:8">
      <c r="A19" s="2" t="s">
        <v>83</v>
      </c>
      <c r="B19" s="2" t="s">
        <v>84</v>
      </c>
      <c r="C19" s="2" t="s">
        <v>75</v>
      </c>
      <c r="D19" s="2" t="s">
        <v>9</v>
      </c>
      <c r="E19" s="2" t="s">
        <v>8</v>
      </c>
      <c r="F19" s="3">
        <v>1</v>
      </c>
      <c r="G19" s="8"/>
      <c r="H19" s="6"/>
    </row>
    <row r="20" spans="1:8">
      <c r="A20" s="2" t="s">
        <v>85</v>
      </c>
      <c r="B20" s="2" t="s">
        <v>86</v>
      </c>
      <c r="C20" s="2" t="s">
        <v>82</v>
      </c>
      <c r="D20" s="2" t="s">
        <v>9</v>
      </c>
      <c r="E20" s="2" t="s">
        <v>8</v>
      </c>
      <c r="F20" s="3">
        <v>1</v>
      </c>
      <c r="G20" s="8"/>
      <c r="H20" s="6"/>
    </row>
    <row r="21" spans="1:8">
      <c r="A21" s="2" t="s">
        <v>87</v>
      </c>
      <c r="B21" s="2" t="s">
        <v>88</v>
      </c>
      <c r="C21" s="2" t="s">
        <v>82</v>
      </c>
      <c r="D21" s="2" t="s">
        <v>9</v>
      </c>
      <c r="E21" s="2" t="s">
        <v>8</v>
      </c>
      <c r="F21" s="3">
        <v>1</v>
      </c>
      <c r="G21" s="8"/>
      <c r="H21" s="6"/>
    </row>
    <row r="22" spans="1:8">
      <c r="A22" s="2" t="s">
        <v>89</v>
      </c>
      <c r="B22" s="2" t="s">
        <v>90</v>
      </c>
      <c r="C22" s="2" t="s">
        <v>82</v>
      </c>
      <c r="D22" s="2" t="s">
        <v>9</v>
      </c>
      <c r="E22" s="2" t="s">
        <v>8</v>
      </c>
      <c r="F22" s="3">
        <v>1</v>
      </c>
      <c r="G22" s="8"/>
      <c r="H22" s="6"/>
    </row>
    <row r="23" spans="1:8" ht="21">
      <c r="A23" s="2" t="s">
        <v>138</v>
      </c>
      <c r="B23" s="2" t="s">
        <v>139</v>
      </c>
      <c r="C23" s="2" t="s">
        <v>142</v>
      </c>
      <c r="D23" s="2" t="s">
        <v>9</v>
      </c>
      <c r="E23" s="2"/>
      <c r="F23" s="3">
        <v>3</v>
      </c>
      <c r="G23" s="8"/>
      <c r="H23" s="6"/>
    </row>
    <row r="24" spans="1:8" ht="21">
      <c r="A24" s="2" t="s">
        <v>137</v>
      </c>
      <c r="B24" s="2" t="s">
        <v>140</v>
      </c>
      <c r="C24" s="2" t="s">
        <v>141</v>
      </c>
      <c r="D24" s="2" t="s">
        <v>9</v>
      </c>
      <c r="E24" s="2" t="s">
        <v>8</v>
      </c>
      <c r="F24" s="3">
        <v>2</v>
      </c>
      <c r="G24" s="8"/>
      <c r="H24" s="6"/>
    </row>
    <row r="25" spans="1:8">
      <c r="A25" s="2" t="s">
        <v>91</v>
      </c>
      <c r="B25" s="2" t="s">
        <v>92</v>
      </c>
      <c r="C25" s="2" t="s">
        <v>82</v>
      </c>
      <c r="D25" s="2" t="s">
        <v>9</v>
      </c>
      <c r="E25" s="2" t="s">
        <v>8</v>
      </c>
      <c r="F25" s="3">
        <v>1</v>
      </c>
      <c r="G25" s="8"/>
      <c r="H25" s="6"/>
    </row>
    <row r="26" spans="1:8">
      <c r="A26" s="2" t="s">
        <v>93</v>
      </c>
      <c r="B26" s="2" t="s">
        <v>94</v>
      </c>
      <c r="C26" s="2" t="s">
        <v>82</v>
      </c>
      <c r="D26" s="2" t="s">
        <v>9</v>
      </c>
      <c r="E26" s="2" t="s">
        <v>8</v>
      </c>
      <c r="F26" s="3">
        <v>1</v>
      </c>
      <c r="G26" s="8"/>
      <c r="H26" s="6"/>
    </row>
    <row r="27" spans="1:8">
      <c r="A27" s="2" t="s">
        <v>95</v>
      </c>
      <c r="B27" s="2" t="s">
        <v>96</v>
      </c>
      <c r="C27" s="2" t="s">
        <v>82</v>
      </c>
      <c r="D27" s="2" t="s">
        <v>9</v>
      </c>
      <c r="E27" s="2" t="s">
        <v>8</v>
      </c>
      <c r="F27" s="3">
        <v>1</v>
      </c>
      <c r="G27" s="8"/>
      <c r="H27" s="6"/>
    </row>
    <row r="28" spans="1:8">
      <c r="A28" s="2" t="s">
        <v>97</v>
      </c>
      <c r="B28" s="2" t="s">
        <v>98</v>
      </c>
      <c r="C28" s="2" t="s">
        <v>82</v>
      </c>
      <c r="D28" s="2" t="s">
        <v>9</v>
      </c>
      <c r="E28" s="2" t="s">
        <v>8</v>
      </c>
      <c r="F28" s="3">
        <v>1</v>
      </c>
      <c r="G28" s="8"/>
      <c r="H28" s="6"/>
    </row>
    <row r="29" spans="1:8">
      <c r="A29" s="2" t="s">
        <v>99</v>
      </c>
      <c r="B29" s="2" t="s">
        <v>100</v>
      </c>
      <c r="C29" s="2" t="s">
        <v>82</v>
      </c>
      <c r="D29" s="2" t="s">
        <v>9</v>
      </c>
      <c r="E29" s="2" t="s">
        <v>8</v>
      </c>
      <c r="F29" s="3">
        <v>1</v>
      </c>
      <c r="G29" s="8"/>
      <c r="H29" s="6"/>
    </row>
    <row r="30" spans="1:8" ht="31.5">
      <c r="A30" s="2" t="s">
        <v>101</v>
      </c>
      <c r="B30" s="2" t="s">
        <v>102</v>
      </c>
      <c r="C30" s="2" t="s">
        <v>103</v>
      </c>
      <c r="D30" s="2" t="s">
        <v>9</v>
      </c>
      <c r="E30" s="2" t="s">
        <v>8</v>
      </c>
      <c r="F30" s="3">
        <v>4</v>
      </c>
      <c r="G30" s="8">
        <f>0.12*H30</f>
        <v>2.88</v>
      </c>
      <c r="H30" s="6">
        <f>SUM(F15:F30)</f>
        <v>24</v>
      </c>
    </row>
    <row r="31" spans="1:8">
      <c r="A31" s="2"/>
      <c r="B31" s="2"/>
      <c r="C31" s="2"/>
      <c r="D31" s="2"/>
      <c r="E31" s="2"/>
      <c r="F31" s="9"/>
      <c r="G31" s="15"/>
      <c r="H31" s="10"/>
    </row>
    <row r="32" spans="1:8" s="10" customFormat="1" ht="63">
      <c r="A32" s="13" t="s">
        <v>33</v>
      </c>
      <c r="B32" s="13" t="s">
        <v>34</v>
      </c>
      <c r="C32" s="13" t="s">
        <v>8</v>
      </c>
      <c r="D32" s="13" t="s">
        <v>35</v>
      </c>
      <c r="E32" s="13" t="s">
        <v>160</v>
      </c>
      <c r="F32" s="14">
        <v>1</v>
      </c>
      <c r="G32" s="5">
        <f>4.9*F32</f>
        <v>4.9000000000000004</v>
      </c>
    </row>
    <row r="33" spans="1:7">
      <c r="A33" s="2" t="s">
        <v>60</v>
      </c>
      <c r="B33" s="2" t="s">
        <v>61</v>
      </c>
      <c r="C33" s="2" t="s">
        <v>8</v>
      </c>
      <c r="D33" s="2" t="s">
        <v>60</v>
      </c>
      <c r="E33" s="2" t="s">
        <v>8</v>
      </c>
      <c r="F33" s="3">
        <v>1</v>
      </c>
      <c r="G33" s="16"/>
    </row>
    <row r="34" spans="1:7">
      <c r="A34" s="2" t="s">
        <v>65</v>
      </c>
      <c r="B34" s="2" t="s">
        <v>66</v>
      </c>
      <c r="C34" s="2" t="s">
        <v>8</v>
      </c>
      <c r="D34" s="2" t="s">
        <v>67</v>
      </c>
      <c r="E34" s="2" t="s">
        <v>153</v>
      </c>
      <c r="F34" s="3">
        <v>1</v>
      </c>
      <c r="G34" s="5">
        <f>0.05*F34</f>
        <v>0.05</v>
      </c>
    </row>
    <row r="35" spans="1:7">
      <c r="A35" s="2" t="s">
        <v>68</v>
      </c>
      <c r="B35" s="2" t="s">
        <v>69</v>
      </c>
      <c r="C35" s="2" t="s">
        <v>8</v>
      </c>
      <c r="D35" s="2" t="s">
        <v>154</v>
      </c>
      <c r="E35" s="2" t="s">
        <v>8</v>
      </c>
      <c r="F35" s="3">
        <v>1</v>
      </c>
      <c r="G35" s="16"/>
    </row>
    <row r="36" spans="1:7">
      <c r="A36" s="2" t="s">
        <v>70</v>
      </c>
      <c r="B36" s="2" t="s">
        <v>71</v>
      </c>
      <c r="C36" s="2" t="s">
        <v>8</v>
      </c>
      <c r="D36" s="2" t="s">
        <v>67</v>
      </c>
      <c r="E36" s="2" t="s">
        <v>152</v>
      </c>
      <c r="F36" s="3">
        <v>2</v>
      </c>
      <c r="G36" s="5">
        <f>0.3*F36</f>
        <v>0.6</v>
      </c>
    </row>
    <row r="37" spans="1:7">
      <c r="A37" s="2" t="s">
        <v>135</v>
      </c>
      <c r="B37" s="2" t="s">
        <v>72</v>
      </c>
      <c r="C37" s="2" t="s">
        <v>8</v>
      </c>
      <c r="D37" s="2" t="s">
        <v>67</v>
      </c>
      <c r="E37" s="2" t="s">
        <v>151</v>
      </c>
      <c r="F37" s="3">
        <v>1</v>
      </c>
      <c r="G37" s="5">
        <f>0.04*F37</f>
        <v>0.04</v>
      </c>
    </row>
    <row r="38" spans="1:7" ht="73.5">
      <c r="A38" s="2" t="s">
        <v>104</v>
      </c>
      <c r="B38" s="2" t="s">
        <v>105</v>
      </c>
      <c r="C38" s="2" t="s">
        <v>8</v>
      </c>
      <c r="D38" s="2" t="s">
        <v>106</v>
      </c>
      <c r="E38" s="2" t="s">
        <v>157</v>
      </c>
      <c r="F38" s="3">
        <v>1</v>
      </c>
      <c r="G38" s="5">
        <f>3*F38</f>
        <v>3</v>
      </c>
    </row>
    <row r="39" spans="1:7" ht="63">
      <c r="A39" s="2" t="s">
        <v>107</v>
      </c>
      <c r="B39" s="2" t="s">
        <v>108</v>
      </c>
      <c r="C39" s="2" t="s">
        <v>8</v>
      </c>
      <c r="D39" s="2" t="s">
        <v>107</v>
      </c>
      <c r="E39" s="2" t="s">
        <v>161</v>
      </c>
      <c r="F39" s="3">
        <v>1</v>
      </c>
      <c r="G39" s="5">
        <f>0.85*F39</f>
        <v>0.85</v>
      </c>
    </row>
    <row r="40" spans="1:7" ht="94.5">
      <c r="A40" s="2" t="s">
        <v>134</v>
      </c>
      <c r="B40" s="2" t="s">
        <v>110</v>
      </c>
      <c r="C40" s="2" t="s">
        <v>8</v>
      </c>
      <c r="D40" s="2" t="s">
        <v>109</v>
      </c>
      <c r="E40" s="2" t="s">
        <v>150</v>
      </c>
      <c r="F40" s="3">
        <v>1</v>
      </c>
      <c r="G40" s="5">
        <f>0.855*F40</f>
        <v>0.85499999999999998</v>
      </c>
    </row>
    <row r="41" spans="1:7" ht="21">
      <c r="A41" s="2" t="s">
        <v>167</v>
      </c>
      <c r="B41" s="2" t="s">
        <v>111</v>
      </c>
      <c r="C41" s="2" t="s">
        <v>8</v>
      </c>
      <c r="D41" s="2" t="s">
        <v>112</v>
      </c>
      <c r="E41" s="2" t="s">
        <v>149</v>
      </c>
      <c r="F41" s="3">
        <v>1</v>
      </c>
      <c r="G41" s="5">
        <f>8.62*F41</f>
        <v>8.6199999999999992</v>
      </c>
    </row>
    <row r="42" spans="1:7">
      <c r="A42" s="2" t="s">
        <v>113</v>
      </c>
      <c r="B42" s="2" t="s">
        <v>114</v>
      </c>
      <c r="C42" s="2" t="s">
        <v>115</v>
      </c>
      <c r="D42" s="2" t="s">
        <v>116</v>
      </c>
      <c r="E42" s="2" t="s">
        <v>148</v>
      </c>
      <c r="F42" s="3">
        <v>1</v>
      </c>
      <c r="G42" s="5">
        <f>1.16*F42</f>
        <v>1.1599999999999999</v>
      </c>
    </row>
    <row r="43" spans="1:7">
      <c r="A43" s="2" t="s">
        <v>117</v>
      </c>
      <c r="B43" s="2" t="s">
        <v>118</v>
      </c>
      <c r="C43" s="2" t="s">
        <v>119</v>
      </c>
      <c r="D43" s="2" t="s">
        <v>120</v>
      </c>
      <c r="E43" s="2" t="s">
        <v>163</v>
      </c>
      <c r="F43" s="3">
        <v>1</v>
      </c>
      <c r="G43" s="5">
        <f>0.82*F43</f>
        <v>0.82</v>
      </c>
    </row>
    <row r="44" spans="1:7">
      <c r="A44" s="2" t="s">
        <v>144</v>
      </c>
      <c r="B44" s="2" t="s">
        <v>122</v>
      </c>
      <c r="C44" s="2" t="s">
        <v>8</v>
      </c>
      <c r="D44" s="2" t="s">
        <v>121</v>
      </c>
      <c r="E44" s="2" t="s">
        <v>164</v>
      </c>
      <c r="F44" s="3">
        <v>1</v>
      </c>
      <c r="G44" s="5">
        <f>2.59*F44</f>
        <v>2.59</v>
      </c>
    </row>
    <row r="45" spans="1:7" ht="63">
      <c r="A45" s="2" t="s">
        <v>169</v>
      </c>
      <c r="B45" s="2" t="s">
        <v>123</v>
      </c>
      <c r="C45" s="2" t="s">
        <v>133</v>
      </c>
      <c r="D45" s="2" t="s">
        <v>124</v>
      </c>
      <c r="E45" s="2" t="s">
        <v>162</v>
      </c>
      <c r="F45" s="3">
        <v>1</v>
      </c>
      <c r="G45" s="5">
        <f>8.5*F45</f>
        <v>8.5</v>
      </c>
    </row>
    <row r="46" spans="1:7">
      <c r="A46" s="2" t="s">
        <v>125</v>
      </c>
      <c r="B46" s="2" t="s">
        <v>126</v>
      </c>
      <c r="C46" s="2" t="s">
        <v>8</v>
      </c>
      <c r="D46" s="2" t="s">
        <v>125</v>
      </c>
      <c r="E46" s="2" t="s">
        <v>145</v>
      </c>
      <c r="F46" s="3">
        <v>1</v>
      </c>
      <c r="G46" s="5">
        <f>0.252*F46</f>
        <v>0.252</v>
      </c>
    </row>
    <row r="47" spans="1:7">
      <c r="A47" s="2" t="s">
        <v>132</v>
      </c>
      <c r="B47" s="2" t="s">
        <v>127</v>
      </c>
      <c r="C47" s="2" t="s">
        <v>8</v>
      </c>
      <c r="D47" s="2" t="s">
        <v>128</v>
      </c>
      <c r="E47" s="7" t="s">
        <v>165</v>
      </c>
      <c r="F47" s="3">
        <v>1</v>
      </c>
      <c r="G47" s="5">
        <f>0.184*F47</f>
        <v>0.184</v>
      </c>
    </row>
    <row r="48" spans="1:7">
      <c r="A48" s="2" t="s">
        <v>146</v>
      </c>
      <c r="B48" s="2" t="s">
        <v>129</v>
      </c>
      <c r="C48" s="2" t="s">
        <v>147</v>
      </c>
      <c r="D48" s="2" t="s">
        <v>130</v>
      </c>
      <c r="E48" s="2" t="s">
        <v>166</v>
      </c>
      <c r="F48" s="3">
        <v>1</v>
      </c>
      <c r="G48" s="5">
        <f>0.54*F48</f>
        <v>0.54</v>
      </c>
    </row>
    <row r="49" spans="1:7">
      <c r="G49" s="12">
        <f>SUM(G1:G48)</f>
        <v>38.598599999999998</v>
      </c>
    </row>
    <row r="50" spans="1:7">
      <c r="A50" s="7" t="s">
        <v>143</v>
      </c>
      <c r="B50" s="6"/>
      <c r="C50" s="6"/>
      <c r="D50" s="6"/>
      <c r="E50" s="6"/>
      <c r="F50" s="6"/>
      <c r="G50" s="12"/>
    </row>
    <row r="51" spans="1:7">
      <c r="A51" s="4" t="s">
        <v>36</v>
      </c>
      <c r="B51" s="4" t="s">
        <v>37</v>
      </c>
      <c r="C51" s="4" t="s">
        <v>8</v>
      </c>
      <c r="D51" s="4" t="s">
        <v>38</v>
      </c>
      <c r="E51" s="4" t="s">
        <v>8</v>
      </c>
      <c r="F51" s="5">
        <v>2</v>
      </c>
      <c r="G51" s="11"/>
    </row>
    <row r="52" spans="1:7">
      <c r="A52" s="4" t="s">
        <v>39</v>
      </c>
      <c r="B52" s="4" t="s">
        <v>40</v>
      </c>
      <c r="C52" s="4" t="s">
        <v>41</v>
      </c>
      <c r="D52" s="4" t="s">
        <v>39</v>
      </c>
      <c r="E52" s="4" t="s">
        <v>8</v>
      </c>
      <c r="F52" s="5">
        <v>1</v>
      </c>
      <c r="G52" s="11"/>
    </row>
    <row r="53" spans="1:7">
      <c r="A53" s="4" t="s">
        <v>42</v>
      </c>
      <c r="B53" s="4" t="s">
        <v>43</v>
      </c>
      <c r="C53" s="4" t="s">
        <v>8</v>
      </c>
      <c r="D53" s="4" t="s">
        <v>44</v>
      </c>
      <c r="E53" s="4" t="s">
        <v>8</v>
      </c>
      <c r="F53" s="5">
        <v>1</v>
      </c>
      <c r="G53" s="11"/>
    </row>
    <row r="54" spans="1:7">
      <c r="A54" s="4" t="s">
        <v>39</v>
      </c>
      <c r="B54" s="4" t="s">
        <v>45</v>
      </c>
      <c r="C54" s="4" t="s">
        <v>41</v>
      </c>
      <c r="D54" s="4" t="s">
        <v>46</v>
      </c>
      <c r="E54" s="4" t="s">
        <v>8</v>
      </c>
      <c r="F54" s="5">
        <v>6</v>
      </c>
      <c r="G54" s="11"/>
    </row>
    <row r="55" spans="1:7">
      <c r="A55" s="4" t="s">
        <v>39</v>
      </c>
      <c r="B55" s="4" t="s">
        <v>47</v>
      </c>
      <c r="C55" s="4" t="s">
        <v>41</v>
      </c>
      <c r="D55" s="4" t="s">
        <v>48</v>
      </c>
      <c r="E55" s="4" t="s">
        <v>8</v>
      </c>
      <c r="F55" s="5">
        <v>2</v>
      </c>
      <c r="G55" s="11"/>
    </row>
    <row r="56" spans="1:7">
      <c r="A56" s="4" t="s">
        <v>39</v>
      </c>
      <c r="B56" s="4" t="s">
        <v>49</v>
      </c>
      <c r="C56" s="4" t="s">
        <v>41</v>
      </c>
      <c r="D56" s="4" t="s">
        <v>50</v>
      </c>
      <c r="E56" s="4" t="s">
        <v>8</v>
      </c>
      <c r="F56" s="5">
        <v>1</v>
      </c>
      <c r="G56" s="11"/>
    </row>
    <row r="57" spans="1:7">
      <c r="A57" s="17" t="s">
        <v>62</v>
      </c>
      <c r="B57" s="17" t="s">
        <v>63</v>
      </c>
      <c r="C57" s="17" t="s">
        <v>8</v>
      </c>
      <c r="D57" s="17" t="s">
        <v>64</v>
      </c>
      <c r="E57" s="17" t="s">
        <v>136</v>
      </c>
      <c r="F57" s="18">
        <v>3</v>
      </c>
      <c r="G57" s="11"/>
    </row>
    <row r="58" spans="1:7">
      <c r="G58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2015-04-17T06:56:08Z</dcterms:created>
  <dcterms:modified xsi:type="dcterms:W3CDTF">2015-04-17T11:43:41Z</dcterms:modified>
</cp:coreProperties>
</file>