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xiaominyang\OneDrive - Texas A&amp;M University\METM 2024\Decision Tree\"/>
    </mc:Choice>
  </mc:AlternateContent>
  <xr:revisionPtr revIDLastSave="0" documentId="13_ncr:1_{090FE6BF-F9F7-4999-B23B-18AED972C6A3}" xr6:coauthVersionLast="47" xr6:coauthVersionMax="47" xr10:uidLastSave="{00000000-0000-0000-0000-000000000000}"/>
  <bookViews>
    <workbookView xWindow="16354" yWindow="-103" windowWidth="23657" windowHeight="15240" xr2:uid="{00000000-000D-0000-FFFF-FFFF00000000}"/>
  </bookViews>
  <sheets>
    <sheet name="Renewable Energy Invesetment" sheetId="1" r:id="rId1"/>
  </sheets>
  <definedNames>
    <definedName name="solver_node1" localSheetId="0" hidden="1">"1;$B$25;;;;$A$1;Renewable Energy Investment Decision;1;"</definedName>
    <definedName name="solver_node10" localSheetId="0" hidden="1">"2;$J$33;$F$38;25000000;0.25;High Demand;Terminal;1;"</definedName>
    <definedName name="solver_node11" localSheetId="0" hidden="1">"2;$J$38;$F$38;16000000;0.1;Moderate Demand;Terminal;1;"</definedName>
    <definedName name="solver_node12" localSheetId="0" hidden="1">"2;$J$43;$F$38;5000000;0.35;Weak Demand;Terminal;1;"</definedName>
    <definedName name="solver_node13" localSheetId="0" hidden="1">"2;$J$48;$F$38;0;0.2;Market Downturn;Terminal;1;"</definedName>
    <definedName name="solver_node2" localSheetId="0" hidden="1">"0;$F$13;$B$25;0;;Cost-Leadership Solution;Demand Scenarios;1;"</definedName>
    <definedName name="solver_node3" localSheetId="0" hidden="1">"2;$J$3;$F$13;40000000;0.1;Exceptional Demand;Terminal;1;"</definedName>
    <definedName name="solver_node4" localSheetId="0" hidden="1">"2;$J$8;$F$13;30000000;0.25;High Demand;Terminal;1;"</definedName>
    <definedName name="solver_node5" localSheetId="0" hidden="1">"2;$J$13;$F$13;20000000;0.1;Moderate Demand;Terminal;1;"</definedName>
    <definedName name="solver_node6" localSheetId="0" hidden="1">"2;$J$18;$F$13;7500000;0.35;Weak Demand;Terminal;1;"</definedName>
    <definedName name="solver_node7" localSheetId="0" hidden="1">"2;$J$23;$F$13;-10000000;0.2;Market Downturn;Terminal;1;"</definedName>
    <definedName name="solver_node8" localSheetId="0" hidden="1">"0;$F$38;$B$25;0;;Maximum-Flexibility Solution;Biodiesel price;1;"</definedName>
    <definedName name="solver_node9" localSheetId="0" hidden="1">"2;$J$28;$F$38;35000000;0.1;Exceptional Demand;Terminal;1;"</definedName>
    <definedName name="solver_nodes" localSheetId="0" hidden="1">13</definedName>
    <definedName name="solver_tree_a" localSheetId="0" hidden="1">1</definedName>
    <definedName name="solver_tree_b" localSheetId="0" hidden="1">1</definedName>
    <definedName name="solver_tree_ce" localSheetId="0" hidden="1">2</definedName>
    <definedName name="solver_tree_dn" localSheetId="0" hidden="1">1</definedName>
    <definedName name="solver_tree_rt" localSheetId="0" hidden="1">32000000</definedName>
    <definedName name="solver_treeroot" localSheetId="0" hidden="1">'Renewable Energy Invesetment'!$A$1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I50" i="1" s="1"/>
  <c r="K48" i="1"/>
  <c r="K43" i="1"/>
  <c r="I44" i="1" s="1"/>
  <c r="I45" i="1" s="1"/>
  <c r="K38" i="1"/>
  <c r="I39" i="1" s="1"/>
  <c r="I40" i="1" s="1"/>
  <c r="I35" i="1"/>
  <c r="I34" i="1"/>
  <c r="K33" i="1"/>
  <c r="I29" i="1"/>
  <c r="I30" i="1" s="1"/>
  <c r="K28" i="1"/>
  <c r="K23" i="1"/>
  <c r="I24" i="1" s="1"/>
  <c r="I25" i="1" s="1"/>
  <c r="I19" i="1"/>
  <c r="I20" i="1" s="1"/>
  <c r="K18" i="1"/>
  <c r="K13" i="1"/>
  <c r="I14" i="1" s="1"/>
  <c r="I15" i="1" s="1"/>
  <c r="K8" i="1"/>
  <c r="I9" i="1" s="1"/>
  <c r="I10" i="1" s="1"/>
  <c r="K3" i="1"/>
  <c r="I4" i="1" s="1"/>
  <c r="I5" i="1" s="1"/>
  <c r="E40" i="1" l="1"/>
  <c r="E39" i="1" s="1"/>
  <c r="E15" i="1"/>
  <c r="E14" i="1" s="1"/>
  <c r="A26" i="1" s="1"/>
  <c r="B25" i="1" l="1"/>
  <c r="A27" i="1"/>
</calcChain>
</file>

<file path=xl/sharedStrings.xml><?xml version="1.0" encoding="utf-8"?>
<sst xmlns="http://schemas.openxmlformats.org/spreadsheetml/2006/main" count="13" uniqueCount="8">
  <si>
    <t>Cost-Leadership Solution</t>
  </si>
  <si>
    <t>Maximum-Flexibility Solution</t>
  </si>
  <si>
    <t>Exceptional Demand</t>
  </si>
  <si>
    <t>High Demand</t>
  </si>
  <si>
    <t>Moderate Demand</t>
  </si>
  <si>
    <t>Weak Demand</t>
  </si>
  <si>
    <t>Market Downturn</t>
  </si>
  <si>
    <t>Investment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</si>
</sst>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  <xf numFmtId="9" fontId="0" fillId="0" borderId="0" xfId="1" applyNumberFormat="1" applyFont="1" applyAlignment="1">
      <alignment horizontal="left"/>
    </xf>
    <xf numFmtId="166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20411</xdr:colOff>
      <xdr:row>24</xdr:row>
      <xdr:rowOff>156483</xdr:rowOff>
    </xdr:to>
    <xdr:sp macro="" textlink="">
      <xdr:nvSpPr>
        <xdr:cNvPr id="600" name="Solver_shape$B$25">
          <a:extLst>
            <a:ext uri="{FF2B5EF4-FFF2-40B4-BE49-F238E27FC236}">
              <a16:creationId xmlns:a16="http://schemas.microsoft.com/office/drawing/2014/main" id="{90CFFE62-3C7D-8E36-0320-07AA58195B92}"/>
            </a:ext>
          </a:extLst>
        </xdr:cNvPr>
        <xdr:cNvSpPr/>
      </xdr:nvSpPr>
      <xdr:spPr>
        <a:xfrm>
          <a:off x="814388" y="4343400"/>
          <a:ext cx="157162" cy="157163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78581</xdr:rowOff>
    </xdr:from>
    <xdr:to>
      <xdr:col>1</xdr:col>
      <xdr:colOff>0</xdr:colOff>
      <xdr:row>24</xdr:row>
      <xdr:rowOff>78581</xdr:rowOff>
    </xdr:to>
    <xdr:cxnSp macro="">
      <xdr:nvCxnSpPr>
        <xdr:cNvPr id="601" name="Solver_line$B$25">
          <a:extLst>
            <a:ext uri="{FF2B5EF4-FFF2-40B4-BE49-F238E27FC236}">
              <a16:creationId xmlns:a16="http://schemas.microsoft.com/office/drawing/2014/main" id="{1C018846-DFA8-4826-8309-3F7FC8FC3ED0}"/>
            </a:ext>
          </a:extLst>
        </xdr:cNvPr>
        <xdr:cNvCxnSpPr/>
      </xdr:nvCxnSpPr>
      <xdr:spPr>
        <a:xfrm>
          <a:off x="0" y="4421981"/>
          <a:ext cx="814388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78581</xdr:rowOff>
    </xdr:from>
    <xdr:to>
      <xdr:col>3</xdr:col>
      <xdr:colOff>0</xdr:colOff>
      <xdr:row>24</xdr:row>
      <xdr:rowOff>78581</xdr:rowOff>
    </xdr:to>
    <xdr:cxnSp macro="">
      <xdr:nvCxnSpPr>
        <xdr:cNvPr id="602" name="Solver_shapecon$F$13">
          <a:extLst>
            <a:ext uri="{FF2B5EF4-FFF2-40B4-BE49-F238E27FC236}">
              <a16:creationId xmlns:a16="http://schemas.microsoft.com/office/drawing/2014/main" id="{81D015FB-43AA-762C-496E-3E17A7A9C358}"/>
            </a:ext>
          </a:extLst>
        </xdr:cNvPr>
        <xdr:cNvCxnSpPr/>
      </xdr:nvCxnSpPr>
      <xdr:spPr>
        <a:xfrm flipV="1">
          <a:off x="971550" y="2250281"/>
          <a:ext cx="257175" cy="21717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2</xdr:colOff>
      <xdr:row>12</xdr:row>
      <xdr:rowOff>156483</xdr:rowOff>
    </xdr:to>
    <xdr:sp macro="" textlink="">
      <xdr:nvSpPr>
        <xdr:cNvPr id="603" name="Solver_shape$F$13">
          <a:extLst>
            <a:ext uri="{FF2B5EF4-FFF2-40B4-BE49-F238E27FC236}">
              <a16:creationId xmlns:a16="http://schemas.microsoft.com/office/drawing/2014/main" id="{3958F45D-0558-2264-3838-5D2C8F0B3F9C}"/>
            </a:ext>
          </a:extLst>
        </xdr:cNvPr>
        <xdr:cNvSpPr/>
      </xdr:nvSpPr>
      <xdr:spPr>
        <a:xfrm>
          <a:off x="3895725" y="2171700"/>
          <a:ext cx="157163" cy="157163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12</xdr:row>
      <xdr:rowOff>78581</xdr:rowOff>
    </xdr:from>
    <xdr:to>
      <xdr:col>5</xdr:col>
      <xdr:colOff>0</xdr:colOff>
      <xdr:row>12</xdr:row>
      <xdr:rowOff>78581</xdr:rowOff>
    </xdr:to>
    <xdr:cxnSp macro="">
      <xdr:nvCxnSpPr>
        <xdr:cNvPr id="604" name="Solver_line$F$13">
          <a:extLst>
            <a:ext uri="{FF2B5EF4-FFF2-40B4-BE49-F238E27FC236}">
              <a16:creationId xmlns:a16="http://schemas.microsoft.com/office/drawing/2014/main" id="{2620D1EA-106F-A740-0EF8-FC4D1FDD311F}"/>
            </a:ext>
          </a:extLst>
        </xdr:cNvPr>
        <xdr:cNvCxnSpPr/>
      </xdr:nvCxnSpPr>
      <xdr:spPr>
        <a:xfrm>
          <a:off x="1228725" y="2250281"/>
          <a:ext cx="2667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78581</xdr:rowOff>
    </xdr:from>
    <xdr:to>
      <xdr:col>7</xdr:col>
      <xdr:colOff>0</xdr:colOff>
      <xdr:row>12</xdr:row>
      <xdr:rowOff>78581</xdr:rowOff>
    </xdr:to>
    <xdr:cxnSp macro="">
      <xdr:nvCxnSpPr>
        <xdr:cNvPr id="605" name="Solver_shapecon$J$3">
          <a:extLst>
            <a:ext uri="{FF2B5EF4-FFF2-40B4-BE49-F238E27FC236}">
              <a16:creationId xmlns:a16="http://schemas.microsoft.com/office/drawing/2014/main" id="{0F9AAEB4-557D-8995-D53A-DD5786505ED1}"/>
            </a:ext>
          </a:extLst>
        </xdr:cNvPr>
        <xdr:cNvCxnSpPr/>
      </xdr:nvCxnSpPr>
      <xdr:spPr>
        <a:xfrm flipV="1">
          <a:off x="4052888" y="440531"/>
          <a:ext cx="257175" cy="18097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2</xdr:row>
      <xdr:rowOff>1</xdr:rowOff>
    </xdr:from>
    <xdr:to>
      <xdr:col>10</xdr:col>
      <xdr:colOff>0</xdr:colOff>
      <xdr:row>2</xdr:row>
      <xdr:rowOff>156483</xdr:rowOff>
    </xdr:to>
    <xdr:sp macro="" textlink="">
      <xdr:nvSpPr>
        <xdr:cNvPr id="606" name="Solver_shape$J$3">
          <a:extLst>
            <a:ext uri="{FF2B5EF4-FFF2-40B4-BE49-F238E27FC236}">
              <a16:creationId xmlns:a16="http://schemas.microsoft.com/office/drawing/2014/main" id="{F958AC95-DFC1-3FE3-0FA2-E7BF3B7EE90F}"/>
            </a:ext>
          </a:extLst>
        </xdr:cNvPr>
        <xdr:cNvSpPr/>
      </xdr:nvSpPr>
      <xdr:spPr>
        <a:xfrm rot="16200000">
          <a:off x="6615113" y="361950"/>
          <a:ext cx="157162" cy="157163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78581</xdr:rowOff>
    </xdr:from>
    <xdr:to>
      <xdr:col>9</xdr:col>
      <xdr:colOff>0</xdr:colOff>
      <xdr:row>2</xdr:row>
      <xdr:rowOff>78581</xdr:rowOff>
    </xdr:to>
    <xdr:cxnSp macro="">
      <xdr:nvCxnSpPr>
        <xdr:cNvPr id="607" name="Solver_line$J$3">
          <a:extLst>
            <a:ext uri="{FF2B5EF4-FFF2-40B4-BE49-F238E27FC236}">
              <a16:creationId xmlns:a16="http://schemas.microsoft.com/office/drawing/2014/main" id="{878042E3-AC23-F6F0-CE3E-1220C18A2F14}"/>
            </a:ext>
          </a:extLst>
        </xdr:cNvPr>
        <xdr:cNvCxnSpPr/>
      </xdr:nvCxnSpPr>
      <xdr:spPr>
        <a:xfrm>
          <a:off x="4310063" y="440531"/>
          <a:ext cx="2305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78581</xdr:rowOff>
    </xdr:from>
    <xdr:to>
      <xdr:col>7</xdr:col>
      <xdr:colOff>0</xdr:colOff>
      <xdr:row>12</xdr:row>
      <xdr:rowOff>78581</xdr:rowOff>
    </xdr:to>
    <xdr:cxnSp macro="">
      <xdr:nvCxnSpPr>
        <xdr:cNvPr id="608" name="Solver_shapecon$J$8">
          <a:extLst>
            <a:ext uri="{FF2B5EF4-FFF2-40B4-BE49-F238E27FC236}">
              <a16:creationId xmlns:a16="http://schemas.microsoft.com/office/drawing/2014/main" id="{BBD9BE29-5701-14C4-07E6-6EF9BA7F857C}"/>
            </a:ext>
          </a:extLst>
        </xdr:cNvPr>
        <xdr:cNvCxnSpPr/>
      </xdr:nvCxnSpPr>
      <xdr:spPr>
        <a:xfrm flipV="1">
          <a:off x="4052888" y="1321594"/>
          <a:ext cx="257175" cy="9048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156481</xdr:colOff>
      <xdr:row>7</xdr:row>
      <xdr:rowOff>156482</xdr:rowOff>
    </xdr:to>
    <xdr:sp macro="" textlink="">
      <xdr:nvSpPr>
        <xdr:cNvPr id="609" name="Solver_shape$J$8">
          <a:extLst>
            <a:ext uri="{FF2B5EF4-FFF2-40B4-BE49-F238E27FC236}">
              <a16:creationId xmlns:a16="http://schemas.microsoft.com/office/drawing/2014/main" id="{C868A168-B6D0-87B0-1F52-1748D6DD28BE}"/>
            </a:ext>
          </a:extLst>
        </xdr:cNvPr>
        <xdr:cNvSpPr/>
      </xdr:nvSpPr>
      <xdr:spPr>
        <a:xfrm rot="16200000">
          <a:off x="6615113" y="1243013"/>
          <a:ext cx="157162" cy="157162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78581</xdr:rowOff>
    </xdr:from>
    <xdr:to>
      <xdr:col>9</xdr:col>
      <xdr:colOff>0</xdr:colOff>
      <xdr:row>7</xdr:row>
      <xdr:rowOff>78581</xdr:rowOff>
    </xdr:to>
    <xdr:cxnSp macro="">
      <xdr:nvCxnSpPr>
        <xdr:cNvPr id="610" name="Solver_line$J$8">
          <a:extLst>
            <a:ext uri="{FF2B5EF4-FFF2-40B4-BE49-F238E27FC236}">
              <a16:creationId xmlns:a16="http://schemas.microsoft.com/office/drawing/2014/main" id="{E409E384-EDFD-10A8-3E85-3ECF5BD62CD7}"/>
            </a:ext>
          </a:extLst>
        </xdr:cNvPr>
        <xdr:cNvCxnSpPr/>
      </xdr:nvCxnSpPr>
      <xdr:spPr>
        <a:xfrm>
          <a:off x="4310063" y="1321594"/>
          <a:ext cx="2305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78581</xdr:rowOff>
    </xdr:from>
    <xdr:to>
      <xdr:col>7</xdr:col>
      <xdr:colOff>0</xdr:colOff>
      <xdr:row>12</xdr:row>
      <xdr:rowOff>78581</xdr:rowOff>
    </xdr:to>
    <xdr:cxnSp macro="">
      <xdr:nvCxnSpPr>
        <xdr:cNvPr id="611" name="Solver_shapecon$J$13">
          <a:extLst>
            <a:ext uri="{FF2B5EF4-FFF2-40B4-BE49-F238E27FC236}">
              <a16:creationId xmlns:a16="http://schemas.microsoft.com/office/drawing/2014/main" id="{A62629CB-42E1-C1A7-8AD3-296E068F2FEC}"/>
            </a:ext>
          </a:extLst>
        </xdr:cNvPr>
        <xdr:cNvCxnSpPr/>
      </xdr:nvCxnSpPr>
      <xdr:spPr>
        <a:xfrm>
          <a:off x="4052888" y="2202656"/>
          <a:ext cx="257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12</xdr:row>
      <xdr:rowOff>1</xdr:rowOff>
    </xdr:from>
    <xdr:to>
      <xdr:col>10</xdr:col>
      <xdr:colOff>0</xdr:colOff>
      <xdr:row>12</xdr:row>
      <xdr:rowOff>156482</xdr:rowOff>
    </xdr:to>
    <xdr:sp macro="" textlink="">
      <xdr:nvSpPr>
        <xdr:cNvPr id="612" name="Solver_shape$J$13">
          <a:extLst>
            <a:ext uri="{FF2B5EF4-FFF2-40B4-BE49-F238E27FC236}">
              <a16:creationId xmlns:a16="http://schemas.microsoft.com/office/drawing/2014/main" id="{31F40982-0E2C-3E42-6AD3-F3A8CA95EA1D}"/>
            </a:ext>
          </a:extLst>
        </xdr:cNvPr>
        <xdr:cNvSpPr/>
      </xdr:nvSpPr>
      <xdr:spPr>
        <a:xfrm rot="16200000">
          <a:off x="6615113" y="2124075"/>
          <a:ext cx="157162" cy="157163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78581</xdr:rowOff>
    </xdr:from>
    <xdr:to>
      <xdr:col>9</xdr:col>
      <xdr:colOff>0</xdr:colOff>
      <xdr:row>12</xdr:row>
      <xdr:rowOff>78581</xdr:rowOff>
    </xdr:to>
    <xdr:cxnSp macro="">
      <xdr:nvCxnSpPr>
        <xdr:cNvPr id="613" name="Solver_line$J$13">
          <a:extLst>
            <a:ext uri="{FF2B5EF4-FFF2-40B4-BE49-F238E27FC236}">
              <a16:creationId xmlns:a16="http://schemas.microsoft.com/office/drawing/2014/main" id="{8091C8E3-AEB4-3DF5-6407-E13BFFB74BA7}"/>
            </a:ext>
          </a:extLst>
        </xdr:cNvPr>
        <xdr:cNvCxnSpPr/>
      </xdr:nvCxnSpPr>
      <xdr:spPr>
        <a:xfrm>
          <a:off x="4310063" y="2202656"/>
          <a:ext cx="2305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78581</xdr:rowOff>
    </xdr:from>
    <xdr:to>
      <xdr:col>7</xdr:col>
      <xdr:colOff>0</xdr:colOff>
      <xdr:row>17</xdr:row>
      <xdr:rowOff>78581</xdr:rowOff>
    </xdr:to>
    <xdr:cxnSp macro="">
      <xdr:nvCxnSpPr>
        <xdr:cNvPr id="614" name="Solver_shapecon$J$18">
          <a:extLst>
            <a:ext uri="{FF2B5EF4-FFF2-40B4-BE49-F238E27FC236}">
              <a16:creationId xmlns:a16="http://schemas.microsoft.com/office/drawing/2014/main" id="{6AA83213-9418-0737-846D-B35590FD57B2}"/>
            </a:ext>
          </a:extLst>
        </xdr:cNvPr>
        <xdr:cNvCxnSpPr/>
      </xdr:nvCxnSpPr>
      <xdr:spPr>
        <a:xfrm>
          <a:off x="4052888" y="2202656"/>
          <a:ext cx="257175" cy="881063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156481</xdr:colOff>
      <xdr:row>17</xdr:row>
      <xdr:rowOff>156482</xdr:rowOff>
    </xdr:to>
    <xdr:sp macro="" textlink="">
      <xdr:nvSpPr>
        <xdr:cNvPr id="615" name="Solver_shape$J$18">
          <a:extLst>
            <a:ext uri="{FF2B5EF4-FFF2-40B4-BE49-F238E27FC236}">
              <a16:creationId xmlns:a16="http://schemas.microsoft.com/office/drawing/2014/main" id="{6369E9B0-2414-439B-32FC-83F47909D5DD}"/>
            </a:ext>
          </a:extLst>
        </xdr:cNvPr>
        <xdr:cNvSpPr/>
      </xdr:nvSpPr>
      <xdr:spPr>
        <a:xfrm rot="16200000">
          <a:off x="6615113" y="3005138"/>
          <a:ext cx="157162" cy="157162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78581</xdr:rowOff>
    </xdr:from>
    <xdr:to>
      <xdr:col>9</xdr:col>
      <xdr:colOff>0</xdr:colOff>
      <xdr:row>17</xdr:row>
      <xdr:rowOff>78581</xdr:rowOff>
    </xdr:to>
    <xdr:cxnSp macro="">
      <xdr:nvCxnSpPr>
        <xdr:cNvPr id="616" name="Solver_line$J$18">
          <a:extLst>
            <a:ext uri="{FF2B5EF4-FFF2-40B4-BE49-F238E27FC236}">
              <a16:creationId xmlns:a16="http://schemas.microsoft.com/office/drawing/2014/main" id="{019218A1-D185-B997-0377-B9198B88D950}"/>
            </a:ext>
          </a:extLst>
        </xdr:cNvPr>
        <xdr:cNvCxnSpPr/>
      </xdr:nvCxnSpPr>
      <xdr:spPr>
        <a:xfrm>
          <a:off x="4310063" y="3083719"/>
          <a:ext cx="2305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78581</xdr:rowOff>
    </xdr:from>
    <xdr:to>
      <xdr:col>7</xdr:col>
      <xdr:colOff>0</xdr:colOff>
      <xdr:row>22</xdr:row>
      <xdr:rowOff>78581</xdr:rowOff>
    </xdr:to>
    <xdr:cxnSp macro="">
      <xdr:nvCxnSpPr>
        <xdr:cNvPr id="617" name="Solver_shapecon$J$23">
          <a:extLst>
            <a:ext uri="{FF2B5EF4-FFF2-40B4-BE49-F238E27FC236}">
              <a16:creationId xmlns:a16="http://schemas.microsoft.com/office/drawing/2014/main" id="{07E18430-34DC-EA11-0E2E-D5EB064E9264}"/>
            </a:ext>
          </a:extLst>
        </xdr:cNvPr>
        <xdr:cNvCxnSpPr/>
      </xdr:nvCxnSpPr>
      <xdr:spPr>
        <a:xfrm>
          <a:off x="4052888" y="2202656"/>
          <a:ext cx="257175" cy="17621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22</xdr:row>
      <xdr:rowOff>1</xdr:rowOff>
    </xdr:from>
    <xdr:to>
      <xdr:col>10</xdr:col>
      <xdr:colOff>0</xdr:colOff>
      <xdr:row>22</xdr:row>
      <xdr:rowOff>156483</xdr:rowOff>
    </xdr:to>
    <xdr:sp macro="" textlink="">
      <xdr:nvSpPr>
        <xdr:cNvPr id="618" name="Solver_shape$J$23">
          <a:extLst>
            <a:ext uri="{FF2B5EF4-FFF2-40B4-BE49-F238E27FC236}">
              <a16:creationId xmlns:a16="http://schemas.microsoft.com/office/drawing/2014/main" id="{33B4EE18-2D9E-327F-6503-581C90557AD4}"/>
            </a:ext>
          </a:extLst>
        </xdr:cNvPr>
        <xdr:cNvSpPr/>
      </xdr:nvSpPr>
      <xdr:spPr>
        <a:xfrm rot="16200000">
          <a:off x="6615113" y="3886200"/>
          <a:ext cx="157162" cy="157163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78581</xdr:rowOff>
    </xdr:from>
    <xdr:to>
      <xdr:col>9</xdr:col>
      <xdr:colOff>0</xdr:colOff>
      <xdr:row>22</xdr:row>
      <xdr:rowOff>78581</xdr:rowOff>
    </xdr:to>
    <xdr:cxnSp macro="">
      <xdr:nvCxnSpPr>
        <xdr:cNvPr id="619" name="Solver_line$J$23">
          <a:extLst>
            <a:ext uri="{FF2B5EF4-FFF2-40B4-BE49-F238E27FC236}">
              <a16:creationId xmlns:a16="http://schemas.microsoft.com/office/drawing/2014/main" id="{49FE886E-3597-A7ED-AA27-9C403138A2D1}"/>
            </a:ext>
          </a:extLst>
        </xdr:cNvPr>
        <xdr:cNvCxnSpPr/>
      </xdr:nvCxnSpPr>
      <xdr:spPr>
        <a:xfrm>
          <a:off x="4310063" y="3964781"/>
          <a:ext cx="2305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78581</xdr:rowOff>
    </xdr:from>
    <xdr:to>
      <xdr:col>3</xdr:col>
      <xdr:colOff>0</xdr:colOff>
      <xdr:row>37</xdr:row>
      <xdr:rowOff>78581</xdr:rowOff>
    </xdr:to>
    <xdr:cxnSp macro="">
      <xdr:nvCxnSpPr>
        <xdr:cNvPr id="620" name="Solver_shapecon$F$38">
          <a:extLst>
            <a:ext uri="{FF2B5EF4-FFF2-40B4-BE49-F238E27FC236}">
              <a16:creationId xmlns:a16="http://schemas.microsoft.com/office/drawing/2014/main" id="{A240F044-C373-3042-3F9D-2DFBD0828B7E}"/>
            </a:ext>
          </a:extLst>
        </xdr:cNvPr>
        <xdr:cNvCxnSpPr/>
      </xdr:nvCxnSpPr>
      <xdr:spPr>
        <a:xfrm>
          <a:off x="971550" y="4302919"/>
          <a:ext cx="257175" cy="2328862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2</xdr:colOff>
      <xdr:row>37</xdr:row>
      <xdr:rowOff>156481</xdr:rowOff>
    </xdr:to>
    <xdr:sp macro="" textlink="">
      <xdr:nvSpPr>
        <xdr:cNvPr id="621" name="Solver_shape$F$38">
          <a:extLst>
            <a:ext uri="{FF2B5EF4-FFF2-40B4-BE49-F238E27FC236}">
              <a16:creationId xmlns:a16="http://schemas.microsoft.com/office/drawing/2014/main" id="{984F8EE1-7BCA-2EE8-8644-207B13E55D4F}"/>
            </a:ext>
          </a:extLst>
        </xdr:cNvPr>
        <xdr:cNvSpPr/>
      </xdr:nvSpPr>
      <xdr:spPr>
        <a:xfrm>
          <a:off x="3895725" y="6553200"/>
          <a:ext cx="157163" cy="157163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78581</xdr:rowOff>
    </xdr:from>
    <xdr:to>
      <xdr:col>5</xdr:col>
      <xdr:colOff>0</xdr:colOff>
      <xdr:row>37</xdr:row>
      <xdr:rowOff>78581</xdr:rowOff>
    </xdr:to>
    <xdr:cxnSp macro="">
      <xdr:nvCxnSpPr>
        <xdr:cNvPr id="622" name="Solver_line$F$38">
          <a:extLst>
            <a:ext uri="{FF2B5EF4-FFF2-40B4-BE49-F238E27FC236}">
              <a16:creationId xmlns:a16="http://schemas.microsoft.com/office/drawing/2014/main" id="{341C2434-F081-C2A7-5304-3C1913E2BC28}"/>
            </a:ext>
          </a:extLst>
        </xdr:cNvPr>
        <xdr:cNvCxnSpPr/>
      </xdr:nvCxnSpPr>
      <xdr:spPr>
        <a:xfrm>
          <a:off x="1228725" y="6631781"/>
          <a:ext cx="26670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78581</xdr:rowOff>
    </xdr:from>
    <xdr:to>
      <xdr:col>7</xdr:col>
      <xdr:colOff>0</xdr:colOff>
      <xdr:row>37</xdr:row>
      <xdr:rowOff>78581</xdr:rowOff>
    </xdr:to>
    <xdr:cxnSp macro="">
      <xdr:nvCxnSpPr>
        <xdr:cNvPr id="623" name="Solver_shapecon$J$28">
          <a:extLst>
            <a:ext uri="{FF2B5EF4-FFF2-40B4-BE49-F238E27FC236}">
              <a16:creationId xmlns:a16="http://schemas.microsoft.com/office/drawing/2014/main" id="{230D2029-23E7-8AEC-9F08-E229B7E1D2FE}"/>
            </a:ext>
          </a:extLst>
        </xdr:cNvPr>
        <xdr:cNvCxnSpPr/>
      </xdr:nvCxnSpPr>
      <xdr:spPr>
        <a:xfrm flipV="1">
          <a:off x="4052888" y="4822031"/>
          <a:ext cx="257175" cy="180975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27</xdr:row>
      <xdr:rowOff>1</xdr:rowOff>
    </xdr:from>
    <xdr:to>
      <xdr:col>10</xdr:col>
      <xdr:colOff>0</xdr:colOff>
      <xdr:row>27</xdr:row>
      <xdr:rowOff>156481</xdr:rowOff>
    </xdr:to>
    <xdr:sp macro="" textlink="">
      <xdr:nvSpPr>
        <xdr:cNvPr id="624" name="Solver_shape$J$28">
          <a:extLst>
            <a:ext uri="{FF2B5EF4-FFF2-40B4-BE49-F238E27FC236}">
              <a16:creationId xmlns:a16="http://schemas.microsoft.com/office/drawing/2014/main" id="{11011AF0-2F20-0F11-7FB4-E6B35FE9D980}"/>
            </a:ext>
          </a:extLst>
        </xdr:cNvPr>
        <xdr:cNvSpPr/>
      </xdr:nvSpPr>
      <xdr:spPr>
        <a:xfrm rot="16200000">
          <a:off x="6615113" y="4743450"/>
          <a:ext cx="157162" cy="157163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78581</xdr:rowOff>
    </xdr:from>
    <xdr:to>
      <xdr:col>9</xdr:col>
      <xdr:colOff>0</xdr:colOff>
      <xdr:row>27</xdr:row>
      <xdr:rowOff>78581</xdr:rowOff>
    </xdr:to>
    <xdr:cxnSp macro="">
      <xdr:nvCxnSpPr>
        <xdr:cNvPr id="625" name="Solver_line$J$28">
          <a:extLst>
            <a:ext uri="{FF2B5EF4-FFF2-40B4-BE49-F238E27FC236}">
              <a16:creationId xmlns:a16="http://schemas.microsoft.com/office/drawing/2014/main" id="{A2DE03A9-6423-CC9E-8636-55C359AEF89B}"/>
            </a:ext>
          </a:extLst>
        </xdr:cNvPr>
        <xdr:cNvCxnSpPr/>
      </xdr:nvCxnSpPr>
      <xdr:spPr>
        <a:xfrm>
          <a:off x="4310063" y="4822031"/>
          <a:ext cx="23050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78581</xdr:rowOff>
    </xdr:from>
    <xdr:to>
      <xdr:col>7</xdr:col>
      <xdr:colOff>0</xdr:colOff>
      <xdr:row>37</xdr:row>
      <xdr:rowOff>78581</xdr:rowOff>
    </xdr:to>
    <xdr:cxnSp macro="">
      <xdr:nvCxnSpPr>
        <xdr:cNvPr id="626" name="Solver_shapecon$J$33">
          <a:extLst>
            <a:ext uri="{FF2B5EF4-FFF2-40B4-BE49-F238E27FC236}">
              <a16:creationId xmlns:a16="http://schemas.microsoft.com/office/drawing/2014/main" id="{F2DBDD92-4FB7-EA57-3CFB-F9AF258E5002}"/>
            </a:ext>
          </a:extLst>
        </xdr:cNvPr>
        <xdr:cNvCxnSpPr/>
      </xdr:nvCxnSpPr>
      <xdr:spPr>
        <a:xfrm flipV="1">
          <a:off x="4052888" y="5703094"/>
          <a:ext cx="257175" cy="904875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156481</xdr:colOff>
      <xdr:row>32</xdr:row>
      <xdr:rowOff>156483</xdr:rowOff>
    </xdr:to>
    <xdr:sp macro="" textlink="">
      <xdr:nvSpPr>
        <xdr:cNvPr id="627" name="Solver_shape$J$33">
          <a:extLst>
            <a:ext uri="{FF2B5EF4-FFF2-40B4-BE49-F238E27FC236}">
              <a16:creationId xmlns:a16="http://schemas.microsoft.com/office/drawing/2014/main" id="{2DA7F532-947D-8DA5-7D0F-55E27601B8FE}"/>
            </a:ext>
          </a:extLst>
        </xdr:cNvPr>
        <xdr:cNvSpPr/>
      </xdr:nvSpPr>
      <xdr:spPr>
        <a:xfrm rot="16200000">
          <a:off x="6615113" y="5624513"/>
          <a:ext cx="157162" cy="157162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78581</xdr:rowOff>
    </xdr:from>
    <xdr:to>
      <xdr:col>9</xdr:col>
      <xdr:colOff>0</xdr:colOff>
      <xdr:row>32</xdr:row>
      <xdr:rowOff>78581</xdr:rowOff>
    </xdr:to>
    <xdr:cxnSp macro="">
      <xdr:nvCxnSpPr>
        <xdr:cNvPr id="628" name="Solver_line$J$33">
          <a:extLst>
            <a:ext uri="{FF2B5EF4-FFF2-40B4-BE49-F238E27FC236}">
              <a16:creationId xmlns:a16="http://schemas.microsoft.com/office/drawing/2014/main" id="{F5349702-91F8-9696-7F3D-7BF810CC62FE}"/>
            </a:ext>
          </a:extLst>
        </xdr:cNvPr>
        <xdr:cNvCxnSpPr/>
      </xdr:nvCxnSpPr>
      <xdr:spPr>
        <a:xfrm>
          <a:off x="4310063" y="5703094"/>
          <a:ext cx="23050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78581</xdr:rowOff>
    </xdr:from>
    <xdr:to>
      <xdr:col>7</xdr:col>
      <xdr:colOff>0</xdr:colOff>
      <xdr:row>37</xdr:row>
      <xdr:rowOff>78581</xdr:rowOff>
    </xdr:to>
    <xdr:cxnSp macro="">
      <xdr:nvCxnSpPr>
        <xdr:cNvPr id="629" name="Solver_shapecon$J$38">
          <a:extLst>
            <a:ext uri="{FF2B5EF4-FFF2-40B4-BE49-F238E27FC236}">
              <a16:creationId xmlns:a16="http://schemas.microsoft.com/office/drawing/2014/main" id="{5836F5DC-33A5-CDA9-77A3-C844E8EB116D}"/>
            </a:ext>
          </a:extLst>
        </xdr:cNvPr>
        <xdr:cNvCxnSpPr/>
      </xdr:nvCxnSpPr>
      <xdr:spPr>
        <a:xfrm>
          <a:off x="4052888" y="6584156"/>
          <a:ext cx="2571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37</xdr:row>
      <xdr:rowOff>1</xdr:rowOff>
    </xdr:from>
    <xdr:to>
      <xdr:col>10</xdr:col>
      <xdr:colOff>0</xdr:colOff>
      <xdr:row>37</xdr:row>
      <xdr:rowOff>156482</xdr:rowOff>
    </xdr:to>
    <xdr:sp macro="" textlink="">
      <xdr:nvSpPr>
        <xdr:cNvPr id="630" name="Solver_shape$J$38">
          <a:extLst>
            <a:ext uri="{FF2B5EF4-FFF2-40B4-BE49-F238E27FC236}">
              <a16:creationId xmlns:a16="http://schemas.microsoft.com/office/drawing/2014/main" id="{16CA76FE-9169-6152-67BF-93D84CA2BCBE}"/>
            </a:ext>
          </a:extLst>
        </xdr:cNvPr>
        <xdr:cNvSpPr/>
      </xdr:nvSpPr>
      <xdr:spPr>
        <a:xfrm rot="16200000">
          <a:off x="6615113" y="6505575"/>
          <a:ext cx="157162" cy="157163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37</xdr:row>
      <xdr:rowOff>78581</xdr:rowOff>
    </xdr:from>
    <xdr:to>
      <xdr:col>9</xdr:col>
      <xdr:colOff>0</xdr:colOff>
      <xdr:row>37</xdr:row>
      <xdr:rowOff>78581</xdr:rowOff>
    </xdr:to>
    <xdr:cxnSp macro="">
      <xdr:nvCxnSpPr>
        <xdr:cNvPr id="631" name="Solver_line$J$38">
          <a:extLst>
            <a:ext uri="{FF2B5EF4-FFF2-40B4-BE49-F238E27FC236}">
              <a16:creationId xmlns:a16="http://schemas.microsoft.com/office/drawing/2014/main" id="{ACB38BC2-5FAB-C7BD-54A8-EC445D7A6677}"/>
            </a:ext>
          </a:extLst>
        </xdr:cNvPr>
        <xdr:cNvCxnSpPr/>
      </xdr:nvCxnSpPr>
      <xdr:spPr>
        <a:xfrm>
          <a:off x="4310063" y="6584156"/>
          <a:ext cx="23050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78581</xdr:rowOff>
    </xdr:from>
    <xdr:to>
      <xdr:col>7</xdr:col>
      <xdr:colOff>0</xdr:colOff>
      <xdr:row>42</xdr:row>
      <xdr:rowOff>78581</xdr:rowOff>
    </xdr:to>
    <xdr:cxnSp macro="">
      <xdr:nvCxnSpPr>
        <xdr:cNvPr id="632" name="Solver_shapecon$J$43">
          <a:extLst>
            <a:ext uri="{FF2B5EF4-FFF2-40B4-BE49-F238E27FC236}">
              <a16:creationId xmlns:a16="http://schemas.microsoft.com/office/drawing/2014/main" id="{92A9E99B-D360-5A56-4CAE-22BD44AD1540}"/>
            </a:ext>
          </a:extLst>
        </xdr:cNvPr>
        <xdr:cNvCxnSpPr/>
      </xdr:nvCxnSpPr>
      <xdr:spPr>
        <a:xfrm>
          <a:off x="4052888" y="6584156"/>
          <a:ext cx="257175" cy="881063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156481</xdr:colOff>
      <xdr:row>42</xdr:row>
      <xdr:rowOff>156483</xdr:rowOff>
    </xdr:to>
    <xdr:sp macro="" textlink="">
      <xdr:nvSpPr>
        <xdr:cNvPr id="633" name="Solver_shape$J$43">
          <a:extLst>
            <a:ext uri="{FF2B5EF4-FFF2-40B4-BE49-F238E27FC236}">
              <a16:creationId xmlns:a16="http://schemas.microsoft.com/office/drawing/2014/main" id="{BDC63758-1F7A-AFD8-8E6D-C717DFF681D9}"/>
            </a:ext>
          </a:extLst>
        </xdr:cNvPr>
        <xdr:cNvSpPr/>
      </xdr:nvSpPr>
      <xdr:spPr>
        <a:xfrm rot="16200000">
          <a:off x="6615113" y="7386638"/>
          <a:ext cx="157162" cy="157162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42</xdr:row>
      <xdr:rowOff>78581</xdr:rowOff>
    </xdr:from>
    <xdr:to>
      <xdr:col>9</xdr:col>
      <xdr:colOff>0</xdr:colOff>
      <xdr:row>42</xdr:row>
      <xdr:rowOff>78581</xdr:rowOff>
    </xdr:to>
    <xdr:cxnSp macro="">
      <xdr:nvCxnSpPr>
        <xdr:cNvPr id="634" name="Solver_line$J$43">
          <a:extLst>
            <a:ext uri="{FF2B5EF4-FFF2-40B4-BE49-F238E27FC236}">
              <a16:creationId xmlns:a16="http://schemas.microsoft.com/office/drawing/2014/main" id="{C934C936-A3EB-E2F6-C645-C6C627E03F4E}"/>
            </a:ext>
          </a:extLst>
        </xdr:cNvPr>
        <xdr:cNvCxnSpPr/>
      </xdr:nvCxnSpPr>
      <xdr:spPr>
        <a:xfrm>
          <a:off x="4310063" y="7465219"/>
          <a:ext cx="23050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78581</xdr:rowOff>
    </xdr:from>
    <xdr:to>
      <xdr:col>7</xdr:col>
      <xdr:colOff>0</xdr:colOff>
      <xdr:row>47</xdr:row>
      <xdr:rowOff>78581</xdr:rowOff>
    </xdr:to>
    <xdr:cxnSp macro="">
      <xdr:nvCxnSpPr>
        <xdr:cNvPr id="635" name="Solver_shapecon$J$48">
          <a:extLst>
            <a:ext uri="{FF2B5EF4-FFF2-40B4-BE49-F238E27FC236}">
              <a16:creationId xmlns:a16="http://schemas.microsoft.com/office/drawing/2014/main" id="{FF43BB50-D970-E5EE-9B21-6521A5B671CD}"/>
            </a:ext>
          </a:extLst>
        </xdr:cNvPr>
        <xdr:cNvCxnSpPr/>
      </xdr:nvCxnSpPr>
      <xdr:spPr>
        <a:xfrm>
          <a:off x="4052888" y="6584156"/>
          <a:ext cx="257175" cy="1762125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962024</xdr:colOff>
      <xdr:row>47</xdr:row>
      <xdr:rowOff>1</xdr:rowOff>
    </xdr:from>
    <xdr:to>
      <xdr:col>10</xdr:col>
      <xdr:colOff>0</xdr:colOff>
      <xdr:row>47</xdr:row>
      <xdr:rowOff>156481</xdr:rowOff>
    </xdr:to>
    <xdr:sp macro="" textlink="">
      <xdr:nvSpPr>
        <xdr:cNvPr id="636" name="Solver_shape$J$48">
          <a:extLst>
            <a:ext uri="{FF2B5EF4-FFF2-40B4-BE49-F238E27FC236}">
              <a16:creationId xmlns:a16="http://schemas.microsoft.com/office/drawing/2014/main" id="{459E5D62-4D11-F55C-C5E2-8A2A079C03F4}"/>
            </a:ext>
          </a:extLst>
        </xdr:cNvPr>
        <xdr:cNvSpPr/>
      </xdr:nvSpPr>
      <xdr:spPr>
        <a:xfrm rot="16200000">
          <a:off x="6615113" y="8267700"/>
          <a:ext cx="157162" cy="157163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47</xdr:row>
      <xdr:rowOff>78581</xdr:rowOff>
    </xdr:from>
    <xdr:to>
      <xdr:col>9</xdr:col>
      <xdr:colOff>0</xdr:colOff>
      <xdr:row>47</xdr:row>
      <xdr:rowOff>78581</xdr:rowOff>
    </xdr:to>
    <xdr:cxnSp macro="">
      <xdr:nvCxnSpPr>
        <xdr:cNvPr id="637" name="Solver_line$J$48">
          <a:extLst>
            <a:ext uri="{FF2B5EF4-FFF2-40B4-BE49-F238E27FC236}">
              <a16:creationId xmlns:a16="http://schemas.microsoft.com/office/drawing/2014/main" id="{27806066-E040-3AB8-A606-CA0F92B380B7}"/>
            </a:ext>
          </a:extLst>
        </xdr:cNvPr>
        <xdr:cNvCxnSpPr/>
      </xdr:nvCxnSpPr>
      <xdr:spPr>
        <a:xfrm>
          <a:off x="4310063" y="8346281"/>
          <a:ext cx="23050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70" zoomScaleNormal="70" zoomScalePageLayoutView="62" workbookViewId="0">
      <selection activeCell="Q47" sqref="Q47"/>
    </sheetView>
  </sheetViews>
  <sheetFormatPr defaultColWidth="8.85546875" defaultRowHeight="15" x14ac:dyDescent="0.25"/>
  <cols>
    <col min="1" max="1" width="11.42578125" customWidth="1"/>
    <col min="2" max="2" width="1.85546875" bestFit="1" customWidth="1"/>
    <col min="3" max="3" width="3.5703125" customWidth="1"/>
    <col min="4" max="4" width="25" bestFit="1" customWidth="1"/>
    <col min="5" max="5" width="12.28515625" bestFit="1" customWidth="1"/>
    <col min="6" max="6" width="2.140625" customWidth="1"/>
    <col min="7" max="7" width="3.5703125" customWidth="1"/>
    <col min="8" max="8" width="18.85546875" style="1" bestFit="1" customWidth="1"/>
    <col min="9" max="9" width="13.42578125" style="1" bestFit="1" customWidth="1"/>
    <col min="10" max="10" width="2.140625" customWidth="1"/>
    <col min="11" max="11" width="11.85546875" style="2" bestFit="1" customWidth="1"/>
  </cols>
  <sheetData>
    <row r="1" spans="4:11" x14ac:dyDescent="0.25">
      <c r="H1" s="4">
        <v>0.1</v>
      </c>
    </row>
    <row r="2" spans="4:11" x14ac:dyDescent="0.25">
      <c r="H2" s="1" t="s">
        <v>2</v>
      </c>
    </row>
    <row r="3" spans="4:11" x14ac:dyDescent="0.25">
      <c r="K3" s="2">
        <f>SUM($H$4,$D$14)</f>
        <v>40000000</v>
      </c>
    </row>
    <row r="4" spans="4:11" x14ac:dyDescent="0.25">
      <c r="H4" s="3">
        <v>40000000</v>
      </c>
      <c r="I4" s="1">
        <f>$K$3</f>
        <v>40000000</v>
      </c>
    </row>
    <row r="5" spans="4:11" x14ac:dyDescent="0.25">
      <c r="I5" s="5">
        <f>1-1*EXP(-$I$4/32000000)</f>
        <v>0.71349520313980985</v>
      </c>
    </row>
    <row r="6" spans="4:11" x14ac:dyDescent="0.25">
      <c r="H6" s="4">
        <v>0.25</v>
      </c>
    </row>
    <row r="7" spans="4:11" x14ac:dyDescent="0.25">
      <c r="H7" s="1" t="s">
        <v>3</v>
      </c>
    </row>
    <row r="8" spans="4:11" x14ac:dyDescent="0.25">
      <c r="K8" s="2">
        <f>SUM($H$9,$D$14)</f>
        <v>30000000</v>
      </c>
    </row>
    <row r="9" spans="4:11" x14ac:dyDescent="0.25">
      <c r="H9" s="3">
        <v>30000000</v>
      </c>
      <c r="I9" s="1">
        <f>$K$8</f>
        <v>30000000</v>
      </c>
    </row>
    <row r="10" spans="4:11" x14ac:dyDescent="0.25">
      <c r="I10" s="5">
        <f>1-1*EXP(-$I$9/32000000)</f>
        <v>0.60839437332320101</v>
      </c>
    </row>
    <row r="11" spans="4:11" x14ac:dyDescent="0.25">
      <c r="H11" s="4">
        <v>0.1</v>
      </c>
    </row>
    <row r="12" spans="4:11" x14ac:dyDescent="0.25">
      <c r="D12" t="s">
        <v>0</v>
      </c>
      <c r="H12" s="1" t="s">
        <v>4</v>
      </c>
    </row>
    <row r="13" spans="4:11" x14ac:dyDescent="0.25">
      <c r="K13" s="2">
        <f>SUM($H$14,$D$14)</f>
        <v>20000000</v>
      </c>
    </row>
    <row r="14" spans="4:11" x14ac:dyDescent="0.25">
      <c r="D14">
        <v>0</v>
      </c>
      <c r="E14">
        <f>-LN((1-$E$15)/1)*32000000</f>
        <v>10056789.344149329</v>
      </c>
      <c r="H14" s="3">
        <v>20000000</v>
      </c>
      <c r="I14" s="1">
        <f>$K$13</f>
        <v>20000000</v>
      </c>
    </row>
    <row r="15" spans="4:11" x14ac:dyDescent="0.25">
      <c r="E15" s="6">
        <f>IF(ABS(1-SUM($H$1,$H$6,$H$11,$H$16,$H$21))&lt;=0.00001,SUM($H$1*$I$5,$H$6*$I$10,$H$11*$I$15,$H$16*$I$20,$H$21*$I$25),NA())</f>
        <v>0.26968159376051937</v>
      </c>
      <c r="I15" s="5">
        <f>1-1*EXP(-$I$14/32000000)</f>
        <v>0.46473857148100972</v>
      </c>
    </row>
    <row r="16" spans="4:11" x14ac:dyDescent="0.25">
      <c r="H16" s="4">
        <v>0.35</v>
      </c>
    </row>
    <row r="17" spans="1:11" x14ac:dyDescent="0.25">
      <c r="H17" s="1" t="s">
        <v>5</v>
      </c>
    </row>
    <row r="18" spans="1:11" x14ac:dyDescent="0.25">
      <c r="K18" s="2">
        <f>SUM($H$19,$D$14)</f>
        <v>7500000</v>
      </c>
    </row>
    <row r="19" spans="1:11" x14ac:dyDescent="0.25">
      <c r="H19" s="3">
        <v>7500000</v>
      </c>
      <c r="I19" s="1">
        <f>$K$18</f>
        <v>7500000</v>
      </c>
    </row>
    <row r="20" spans="1:11" x14ac:dyDescent="0.25">
      <c r="I20" s="5">
        <f>1-1*EXP(-$I$19/32000000)</f>
        <v>0.20893488914970404</v>
      </c>
    </row>
    <row r="21" spans="1:11" x14ac:dyDescent="0.25">
      <c r="H21" s="4">
        <v>0.2</v>
      </c>
    </row>
    <row r="22" spans="1:11" x14ac:dyDescent="0.25">
      <c r="H22" s="1" t="s">
        <v>6</v>
      </c>
    </row>
    <row r="23" spans="1:11" x14ac:dyDescent="0.25">
      <c r="A23" t="s">
        <v>7</v>
      </c>
      <c r="K23" s="2">
        <f>SUM($H$24,$D$14)</f>
        <v>-10000000</v>
      </c>
    </row>
    <row r="24" spans="1:11" x14ac:dyDescent="0.25">
      <c r="H24" s="3">
        <v>-10000000</v>
      </c>
      <c r="I24" s="1">
        <f>$K$23</f>
        <v>-10000000</v>
      </c>
    </row>
    <row r="25" spans="1:11" x14ac:dyDescent="0.25">
      <c r="B25">
        <f>IF($A$26=$E$14,1,IF($A$26=$E$39,2))</f>
        <v>2</v>
      </c>
      <c r="I25" s="5">
        <f>1-1*EXP(-$I$24/32000000)</f>
        <v>-0.36683794117379631</v>
      </c>
    </row>
    <row r="26" spans="1:11" x14ac:dyDescent="0.25">
      <c r="A26">
        <f>MAX($E$14,$E$39)</f>
        <v>11050948.89307956</v>
      </c>
      <c r="H26" s="4">
        <v>0.1</v>
      </c>
    </row>
    <row r="27" spans="1:11" x14ac:dyDescent="0.25">
      <c r="A27">
        <f>1-1*EXP(-$A$26/32000000)</f>
        <v>0.29202192473570565</v>
      </c>
      <c r="H27" s="1" t="s">
        <v>2</v>
      </c>
    </row>
    <row r="28" spans="1:11" x14ac:dyDescent="0.25">
      <c r="K28" s="2">
        <f>SUM($H$29,$D$39)</f>
        <v>35000000</v>
      </c>
    </row>
    <row r="29" spans="1:11" x14ac:dyDescent="0.25">
      <c r="H29" s="3">
        <v>35000000</v>
      </c>
      <c r="I29" s="1">
        <f>$K$28</f>
        <v>35000000</v>
      </c>
    </row>
    <row r="30" spans="1:11" x14ac:dyDescent="0.25">
      <c r="I30" s="5">
        <f>1-1*EXP(-$I$29/32000000)</f>
        <v>0.66504195707470504</v>
      </c>
    </row>
    <row r="31" spans="1:11" x14ac:dyDescent="0.25">
      <c r="H31" s="4">
        <v>0.25</v>
      </c>
    </row>
    <row r="32" spans="1:11" x14ac:dyDescent="0.25">
      <c r="H32" s="1" t="s">
        <v>3</v>
      </c>
    </row>
    <row r="33" spans="4:11" x14ac:dyDescent="0.25">
      <c r="K33" s="2">
        <f>SUM($H$34,$D$39)</f>
        <v>25000000</v>
      </c>
    </row>
    <row r="34" spans="4:11" x14ac:dyDescent="0.25">
      <c r="H34" s="3">
        <v>25000000</v>
      </c>
      <c r="I34" s="1">
        <f>$K$33</f>
        <v>25000000</v>
      </c>
    </row>
    <row r="35" spans="4:11" x14ac:dyDescent="0.25">
      <c r="I35" s="5">
        <f>1-1*EXP(-$I$34/32000000)</f>
        <v>0.54216663822838573</v>
      </c>
    </row>
    <row r="36" spans="4:11" x14ac:dyDescent="0.25">
      <c r="H36" s="4">
        <v>0.1</v>
      </c>
    </row>
    <row r="37" spans="4:11" x14ac:dyDescent="0.25">
      <c r="D37" t="s">
        <v>1</v>
      </c>
      <c r="H37" s="1" t="s">
        <v>4</v>
      </c>
    </row>
    <row r="38" spans="4:11" x14ac:dyDescent="0.25">
      <c r="K38" s="2">
        <f>SUM($H$39,$D$39)</f>
        <v>16000000</v>
      </c>
    </row>
    <row r="39" spans="4:11" x14ac:dyDescent="0.25">
      <c r="D39">
        <v>0</v>
      </c>
      <c r="E39">
        <f>-LN((1-$E$40)/1)*32000000</f>
        <v>11050948.89307956</v>
      </c>
      <c r="H39" s="3">
        <v>16000000</v>
      </c>
      <c r="I39" s="1">
        <f>$K$38</f>
        <v>16000000</v>
      </c>
    </row>
    <row r="40" spans="4:11" x14ac:dyDescent="0.25">
      <c r="E40" s="6">
        <f>IF(ABS(1-SUM($H$26,$H$31,$H$36,$H$41,$H$46))&lt;=0.00001,SUM($H$26*$I$30,$H$31*$I$35,$H$36*$I$40,$H$41*$I$45,$H$46*$I$50),NA())</f>
        <v>0.29202192473570571</v>
      </c>
      <c r="I40" s="5">
        <f>1-1*EXP(-$I$39/32000000)</f>
        <v>0.39346934028736658</v>
      </c>
    </row>
    <row r="41" spans="4:11" x14ac:dyDescent="0.25">
      <c r="H41" s="4">
        <v>0.35</v>
      </c>
    </row>
    <row r="42" spans="4:11" x14ac:dyDescent="0.25">
      <c r="H42" s="1" t="s">
        <v>5</v>
      </c>
    </row>
    <row r="43" spans="4:11" x14ac:dyDescent="0.25">
      <c r="K43" s="2">
        <f>SUM($H$44,$D$39)</f>
        <v>5000000</v>
      </c>
    </row>
    <row r="44" spans="4:11" x14ac:dyDescent="0.25">
      <c r="H44" s="3">
        <v>5000000</v>
      </c>
      <c r="I44" s="1">
        <f>$K$43</f>
        <v>5000000</v>
      </c>
    </row>
    <row r="45" spans="4:11" x14ac:dyDescent="0.25">
      <c r="I45" s="5">
        <f>1-1*EXP(-$I$44/32000000)</f>
        <v>0.14465467269257748</v>
      </c>
    </row>
    <row r="46" spans="4:11" x14ac:dyDescent="0.25">
      <c r="H46" s="4">
        <v>0.2</v>
      </c>
    </row>
    <row r="47" spans="4:11" x14ac:dyDescent="0.25">
      <c r="H47" s="1" t="s">
        <v>6</v>
      </c>
    </row>
    <row r="48" spans="4:11" x14ac:dyDescent="0.25">
      <c r="K48" s="2">
        <f>SUM($H$49,$D$39)</f>
        <v>0</v>
      </c>
    </row>
    <row r="49" spans="8:9" x14ac:dyDescent="0.25">
      <c r="H49" s="3">
        <v>0</v>
      </c>
      <c r="I49" s="5">
        <f>$K$48</f>
        <v>0</v>
      </c>
    </row>
    <row r="50" spans="8:9" x14ac:dyDescent="0.25">
      <c r="I50" s="1">
        <f>1-1*EXP(-$I$49/32000000)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 Energy Invesetment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Yang, Xiaomin</cp:lastModifiedBy>
  <dcterms:created xsi:type="dcterms:W3CDTF">2018-01-17T14:03:36Z</dcterms:created>
  <dcterms:modified xsi:type="dcterms:W3CDTF">2024-08-24T02:18:19Z</dcterms:modified>
</cp:coreProperties>
</file>