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Z:\Home\Xiaomin Yang\Xiaomin Files\Personal\METM\Final module six\Tools &amp; assessment\"/>
    </mc:Choice>
  </mc:AlternateContent>
  <bookViews>
    <workbookView xWindow="0" yWindow="0" windowWidth="19200" windowHeight="11295" tabRatio="758" activeTab="3"/>
  </bookViews>
  <sheets>
    <sheet name="OCT sale data" sheetId="10" r:id="rId1"/>
    <sheet name="Moving average (short-term)" sheetId="2" r:id="rId2"/>
    <sheet name="Moving average (long-term)" sheetId="3" r:id="rId3"/>
    <sheet name="Trend regression" sheetId="7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7" l="1"/>
  <c r="C2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F2" i="7"/>
  <c r="F4" i="7"/>
  <c r="F3" i="7"/>
  <c r="G3" i="7"/>
  <c r="H3" i="7"/>
  <c r="G2" i="7"/>
  <c r="H2" i="7"/>
  <c r="D26" i="2"/>
  <c r="C26" i="2"/>
  <c r="E6" i="2"/>
  <c r="D5" i="2"/>
  <c r="C4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9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3"/>
  <c r="B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C27" i="3"/>
  <c r="B27" i="3"/>
  <c r="C28" i="3"/>
  <c r="B28" i="3"/>
  <c r="C29" i="3"/>
  <c r="B29" i="3"/>
  <c r="C30" i="3"/>
  <c r="B30" i="3"/>
  <c r="C31" i="3"/>
  <c r="B31" i="3"/>
  <c r="C32" i="3"/>
  <c r="B32" i="3"/>
  <c r="D29" i="2"/>
  <c r="C29" i="2"/>
</calcChain>
</file>

<file path=xl/sharedStrings.xml><?xml version="1.0" encoding="utf-8"?>
<sst xmlns="http://schemas.openxmlformats.org/spreadsheetml/2006/main" count="22" uniqueCount="12">
  <si>
    <t>Time</t>
  </si>
  <si>
    <t>Monthly sale (in thousands)</t>
  </si>
  <si>
    <t>Sale forecast: 3 month moving average</t>
  </si>
  <si>
    <t>Forecast (Linear regression)</t>
  </si>
  <si>
    <t>Sale forecast: 2 month moving average</t>
  </si>
  <si>
    <t>Sale forecast: 4 month moving average</t>
  </si>
  <si>
    <t>Accuracy comparison window</t>
  </si>
  <si>
    <t>Accuracy comparison</t>
  </si>
  <si>
    <t>Annal sales (in thousands)</t>
  </si>
  <si>
    <t>Annual sale growth (in thousands)</t>
  </si>
  <si>
    <t>Annual grwoth rate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</si>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</sst>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5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7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164" fontId="2" fillId="0" borderId="0" xfId="0" applyNumberFormat="1" applyFont="1"/>
    <xf numFmtId="164" fontId="0" fillId="0" borderId="0" xfId="0" applyNumberFormat="1" applyAlignment="1">
      <alignment wrapText="1"/>
    </xf>
    <xf numFmtId="165" fontId="0" fillId="0" borderId="0" xfId="7" applyNumberFormat="1" applyFont="1"/>
    <xf numFmtId="165" fontId="0" fillId="2" borderId="1" xfId="7" applyNumberFormat="1" applyFont="1" applyFill="1" applyBorder="1"/>
    <xf numFmtId="165" fontId="0" fillId="3" borderId="1" xfId="7" applyNumberFormat="1" applyFont="1" applyFill="1" applyBorder="1"/>
    <xf numFmtId="165" fontId="0" fillId="3" borderId="2" xfId="7" applyNumberFormat="1" applyFont="1" applyFill="1" applyBorder="1"/>
    <xf numFmtId="165" fontId="0" fillId="2" borderId="3" xfId="7" applyNumberFormat="1" applyFont="1" applyFill="1" applyBorder="1"/>
    <xf numFmtId="165" fontId="0" fillId="3" borderId="3" xfId="7" applyNumberFormat="1" applyFont="1" applyFill="1" applyBorder="1"/>
    <xf numFmtId="164" fontId="6" fillId="0" borderId="0" xfId="0" applyNumberFormat="1" applyFont="1"/>
    <xf numFmtId="165" fontId="0" fillId="0" borderId="0" xfId="0" applyNumberFormat="1"/>
    <xf numFmtId="165" fontId="0" fillId="0" borderId="0" xfId="7" applyNumberFormat="1" applyFont="1" applyFill="1" applyBorder="1"/>
    <xf numFmtId="0" fontId="0" fillId="5" borderId="0" xfId="0" applyFill="1" applyAlignment="1">
      <alignment wrapText="1"/>
    </xf>
    <xf numFmtId="0" fontId="0" fillId="5" borderId="0" xfId="0" applyFill="1"/>
    <xf numFmtId="0" fontId="0" fillId="0" borderId="4" xfId="0" applyBorder="1" applyAlignment="1">
      <alignment wrapText="1"/>
    </xf>
    <xf numFmtId="0" fontId="0" fillId="5" borderId="4" xfId="0" applyFill="1" applyBorder="1" applyAlignment="1">
      <alignment wrapText="1"/>
    </xf>
    <xf numFmtId="165" fontId="0" fillId="5" borderId="4" xfId="7" applyNumberFormat="1" applyFont="1" applyFill="1" applyBorder="1"/>
    <xf numFmtId="17" fontId="0" fillId="5" borderId="0" xfId="0" applyNumberFormat="1" applyFill="1"/>
    <xf numFmtId="0" fontId="0" fillId="5" borderId="4" xfId="0" applyFill="1" applyBorder="1"/>
    <xf numFmtId="0" fontId="0" fillId="0" borderId="4" xfId="0" applyFill="1" applyBorder="1" applyAlignment="1">
      <alignment wrapText="1"/>
    </xf>
    <xf numFmtId="164" fontId="0" fillId="0" borderId="4" xfId="0" applyNumberFormat="1" applyBorder="1" applyAlignment="1">
      <alignment wrapText="1"/>
    </xf>
    <xf numFmtId="0" fontId="0" fillId="0" borderId="4" xfId="0" applyBorder="1"/>
    <xf numFmtId="164" fontId="0" fillId="0" borderId="4" xfId="0" applyNumberFormat="1" applyBorder="1"/>
    <xf numFmtId="9" fontId="0" fillId="0" borderId="4" xfId="8" applyFont="1" applyBorder="1"/>
    <xf numFmtId="0" fontId="0" fillId="4" borderId="0" xfId="0" applyFill="1" applyAlignment="1">
      <alignment horizontal="center" vertical="center" wrapText="1"/>
    </xf>
  </cellXfs>
  <cellStyles count="9">
    <cellStyle name="Currency" xfId="7" builtinId="4"/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Percent" xfId="8" builtinId="5"/>
  </cellStyles>
  <dxfs count="14">
    <dxf>
      <numFmt numFmtId="164" formatCode="&quot;$&quot;#,##0"/>
    </dxf>
    <dxf>
      <font>
        <strike val="0"/>
        <outline val="0"/>
        <shadow val="0"/>
        <u val="none"/>
        <vertAlign val="baseline"/>
        <sz val="12"/>
        <color theme="5" tint="-0.499984740745262"/>
        <name val="Calibri"/>
        <scheme val="minor"/>
      </font>
      <numFmt numFmtId="164" formatCode="&quot;$&quot;#,##0"/>
    </dxf>
    <dxf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/>
        <name val="Calibri"/>
        <scheme val="minor"/>
      </font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/>
        <name val="Calibri"/>
        <scheme val="minor"/>
      </font>
      <numFmt numFmtId="164" formatCode="&quot;$&quot;#,##0"/>
    </dxf>
    <dxf>
      <numFmt numFmtId="22" formatCode="mmm\-yy"/>
    </dxf>
    <dxf>
      <alignment horizontal="general" vertical="bottom" textRotation="0" wrapText="1" indent="0" justifyLastLine="0" shrinkToFit="0" readingOrder="0"/>
    </dxf>
    <dxf>
      <numFmt numFmtId="164" formatCode="&quot;$&quot;#,##0"/>
    </dxf>
    <dxf>
      <fill>
        <patternFill patternType="none">
          <fgColor indexed="64"/>
          <bgColor auto="1"/>
        </patternFill>
      </fill>
    </dxf>
    <dxf>
      <numFmt numFmtId="22" formatCode="mmm\-yy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_(&quot;$&quot;* #,##0_);_(&quot;$&quot;* \(#,##0\);_(&quot;$&quot;* &quot;-&quot;??_);_(@_)"/>
    </dxf>
    <dxf>
      <numFmt numFmtId="22" formatCode="mmm\-yy"/>
    </dxf>
    <dxf>
      <alignment horizontal="general" vertical="bottom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'OCT sale data'!$B$1</c:f>
              <c:strCache>
                <c:ptCount val="1"/>
                <c:pt idx="0">
                  <c:v>Monthly sale (in thousands)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'OCT sale data'!$A$2:$A$25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'OCT sale data'!$B$2:$B$25</c:f>
              <c:numCache>
                <c:formatCode>_("$"* #,##0_);_("$"* \(#,##0\);_("$"* "-"??_);_(@_)</c:formatCode>
                <c:ptCount val="24"/>
                <c:pt idx="0">
                  <c:v>2080</c:v>
                </c:pt>
                <c:pt idx="1">
                  <c:v>2067.5</c:v>
                </c:pt>
                <c:pt idx="2">
                  <c:v>2455.34375</c:v>
                </c:pt>
                <c:pt idx="3">
                  <c:v>2123.5355468749999</c:v>
                </c:pt>
                <c:pt idx="4">
                  <c:v>2272.0797412109373</c:v>
                </c:pt>
                <c:pt idx="5">
                  <c:v>2260.9807379760741</c:v>
                </c:pt>
                <c:pt idx="6">
                  <c:v>2130.2429972007749</c:v>
                </c:pt>
                <c:pt idx="7">
                  <c:v>2639.8710346657845</c:v>
                </c:pt>
                <c:pt idx="8">
                  <c:v>2749.8694225991067</c:v>
                </c:pt>
                <c:pt idx="9">
                  <c:v>2300.2427903815956</c:v>
                </c:pt>
                <c:pt idx="10">
                  <c:v>2690.9958252613656</c:v>
                </c:pt>
                <c:pt idx="11">
                  <c:v>2442.1332730771323</c:v>
                </c:pt>
                <c:pt idx="12">
                  <c:v>2441.6599389905964</c:v>
                </c:pt>
                <c:pt idx="13">
                  <c:v>2465.580688227979</c:v>
                </c:pt>
                <c:pt idx="14">
                  <c:v>2849.9004468308285</c:v>
                </c:pt>
                <c:pt idx="15">
                  <c:v>2522.6242024162138</c:v>
                </c:pt>
                <c:pt idx="16">
                  <c:v>2683.7570049464166</c:v>
                </c:pt>
                <c:pt idx="17">
                  <c:v>2613.3039675082468</c:v>
                </c:pt>
                <c:pt idx="18">
                  <c:v>2487.2702671020998</c:v>
                </c:pt>
                <c:pt idx="19">
                  <c:v>3033.6611454408758</c:v>
                </c:pt>
                <c:pt idx="20">
                  <c:v>3148.4819097588866</c:v>
                </c:pt>
                <c:pt idx="21">
                  <c:v>2711.7379336308727</c:v>
                </c:pt>
                <c:pt idx="22">
                  <c:v>3067.4346578012587</c:v>
                </c:pt>
                <c:pt idx="23">
                  <c:v>2807.5775910237744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22208"/>
        <c:axId val="283420248"/>
      </c:scatterChart>
      <c:valAx>
        <c:axId val="2834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20248"/>
        <c:crosses val="autoZero"/>
        <c:crossBetween val="midCat"/>
      </c:valAx>
      <c:valAx>
        <c:axId val="283420248"/>
        <c:scaling>
          <c:orientation val="minMax"/>
          <c:max val="35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2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238643577525"/>
          <c:y val="0.135392397247242"/>
          <c:w val="0.79878103921566801"/>
          <c:h val="0.68576705767837198"/>
        </c:manualLayout>
      </c:layout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'Moving average (short-term)'!$A$2:$A$25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'Moving average (short-term)'!$B$2:$B$25</c:f>
              <c:numCache>
                <c:formatCode>_("$"* #,##0_);_("$"* \(#,##0\);_("$"* "-"??_);_(@_)</c:formatCode>
                <c:ptCount val="24"/>
                <c:pt idx="0">
                  <c:v>2080</c:v>
                </c:pt>
                <c:pt idx="1">
                  <c:v>2067.5</c:v>
                </c:pt>
                <c:pt idx="2">
                  <c:v>2455.34375</c:v>
                </c:pt>
                <c:pt idx="3">
                  <c:v>2123.5355468749999</c:v>
                </c:pt>
                <c:pt idx="4">
                  <c:v>2272.0797412109373</c:v>
                </c:pt>
                <c:pt idx="5">
                  <c:v>2260.9807379760741</c:v>
                </c:pt>
                <c:pt idx="6">
                  <c:v>2130.2429972007749</c:v>
                </c:pt>
                <c:pt idx="7">
                  <c:v>2639.8710346657845</c:v>
                </c:pt>
                <c:pt idx="8">
                  <c:v>2749.8694225991067</c:v>
                </c:pt>
                <c:pt idx="9">
                  <c:v>2300.2427903815956</c:v>
                </c:pt>
                <c:pt idx="10">
                  <c:v>2690.9958252613656</c:v>
                </c:pt>
                <c:pt idx="11">
                  <c:v>2442.1332730771323</c:v>
                </c:pt>
                <c:pt idx="12">
                  <c:v>2441.6599389905964</c:v>
                </c:pt>
                <c:pt idx="13">
                  <c:v>2465.580688227979</c:v>
                </c:pt>
                <c:pt idx="14">
                  <c:v>2849.9004468308285</c:v>
                </c:pt>
                <c:pt idx="15">
                  <c:v>2522.6242024162138</c:v>
                </c:pt>
                <c:pt idx="16">
                  <c:v>2683.7570049464166</c:v>
                </c:pt>
                <c:pt idx="17">
                  <c:v>2613.3039675082468</c:v>
                </c:pt>
                <c:pt idx="18">
                  <c:v>2487.2702671020998</c:v>
                </c:pt>
                <c:pt idx="19">
                  <c:v>3033.6611454408758</c:v>
                </c:pt>
                <c:pt idx="20">
                  <c:v>3148.4819097588866</c:v>
                </c:pt>
                <c:pt idx="21">
                  <c:v>2711.7379336308727</c:v>
                </c:pt>
                <c:pt idx="22">
                  <c:v>3067.4346578012587</c:v>
                </c:pt>
                <c:pt idx="23">
                  <c:v>2807.5775910237744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'Moving average (short-term)'!$D$1</c:f>
              <c:strCache>
                <c:ptCount val="1"/>
                <c:pt idx="0">
                  <c:v>Sale forecast: 3 month moving 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'Moving average (short-term)'!$A$5:$A$26</c:f>
              <c:numCache>
                <c:formatCode>mmm\-yy</c:formatCode>
                <c:ptCount val="2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</c:numCache>
            </c:numRef>
          </c:xVal>
          <c:yVal>
            <c:numRef>
              <c:f>'Moving average (short-term)'!$D$5:$D$26</c:f>
              <c:numCache>
                <c:formatCode>"$"#,##0</c:formatCode>
                <c:ptCount val="22"/>
                <c:pt idx="0">
                  <c:v>2200.9479166666665</c:v>
                </c:pt>
                <c:pt idx="1">
                  <c:v>2215.4597656250003</c:v>
                </c:pt>
                <c:pt idx="2">
                  <c:v>2283.6530126953126</c:v>
                </c:pt>
                <c:pt idx="3">
                  <c:v>2218.8653420206706</c:v>
                </c:pt>
                <c:pt idx="4">
                  <c:v>2221.1011587959288</c:v>
                </c:pt>
                <c:pt idx="5">
                  <c:v>2343.698256614211</c:v>
                </c:pt>
                <c:pt idx="6">
                  <c:v>2506.6611514885553</c:v>
                </c:pt>
                <c:pt idx="7">
                  <c:v>2563.3277492154957</c:v>
                </c:pt>
                <c:pt idx="8">
                  <c:v>2580.3693460806894</c:v>
                </c:pt>
                <c:pt idx="9">
                  <c:v>2477.7906295733646</c:v>
                </c:pt>
                <c:pt idx="10">
                  <c:v>2524.9296791096981</c:v>
                </c:pt>
                <c:pt idx="11">
                  <c:v>2449.7913000985695</c:v>
                </c:pt>
                <c:pt idx="12">
                  <c:v>2585.7136913498011</c:v>
                </c:pt>
                <c:pt idx="13">
                  <c:v>2612.7017791583407</c:v>
                </c:pt>
                <c:pt idx="14">
                  <c:v>2685.4272180644862</c:v>
                </c:pt>
                <c:pt idx="15">
                  <c:v>2606.5617249569591</c:v>
                </c:pt>
                <c:pt idx="16">
                  <c:v>2594.7770798522542</c:v>
                </c:pt>
                <c:pt idx="17">
                  <c:v>2711.4117933504076</c:v>
                </c:pt>
                <c:pt idx="18">
                  <c:v>2889.8044407672874</c:v>
                </c:pt>
                <c:pt idx="19">
                  <c:v>2964.6269962768783</c:v>
                </c:pt>
                <c:pt idx="20">
                  <c:v>2975.8848337303393</c:v>
                </c:pt>
                <c:pt idx="21">
                  <c:v>2862.2500608186351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'Moving average (short-term)'!$D$1</c:f>
              <c:strCache>
                <c:ptCount val="1"/>
                <c:pt idx="0">
                  <c:v>Sale forecast: 3 month moving average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'Moving average (short-term)'!$A$5:$A$26</c:f>
              <c:numCache>
                <c:formatCode>mmm\-yy</c:formatCode>
                <c:ptCount val="2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</c:numCache>
            </c:numRef>
          </c:xVal>
          <c:yVal>
            <c:numRef>
              <c:f>'Moving average (short-term)'!$C$4:$C$26</c:f>
              <c:numCache>
                <c:formatCode>_("$"* #,##0_);_("$"* \(#,##0\);_("$"* "-"??_);_(@_)</c:formatCode>
                <c:ptCount val="23"/>
                <c:pt idx="0">
                  <c:v>2073.75</c:v>
                </c:pt>
                <c:pt idx="1">
                  <c:v>2261.421875</c:v>
                </c:pt>
                <c:pt idx="2">
                  <c:v>2289.4396484375002</c:v>
                </c:pt>
                <c:pt idx="3">
                  <c:v>2197.8076440429686</c:v>
                </c:pt>
                <c:pt idx="4">
                  <c:v>2266.5302395935059</c:v>
                </c:pt>
                <c:pt idx="5">
                  <c:v>2195.6118675884245</c:v>
                </c:pt>
                <c:pt idx="6">
                  <c:v>2385.0570159332797</c:v>
                </c:pt>
                <c:pt idx="7">
                  <c:v>2694.8702286324456</c:v>
                </c:pt>
                <c:pt idx="8">
                  <c:v>2525.0561064903513</c:v>
                </c:pt>
                <c:pt idx="9">
                  <c:v>2495.6193078214806</c:v>
                </c:pt>
                <c:pt idx="10">
                  <c:v>2566.5645491692489</c:v>
                </c:pt>
                <c:pt idx="11">
                  <c:v>2441.8966060338644</c:v>
                </c:pt>
                <c:pt idx="12">
                  <c:v>2453.6203136092877</c:v>
                </c:pt>
                <c:pt idx="13">
                  <c:v>2657.740567529404</c:v>
                </c:pt>
                <c:pt idx="14">
                  <c:v>2686.2623246235212</c:v>
                </c:pt>
                <c:pt idx="15">
                  <c:v>2603.1906036813152</c:v>
                </c:pt>
                <c:pt idx="16">
                  <c:v>2648.5304862273315</c:v>
                </c:pt>
                <c:pt idx="17">
                  <c:v>2550.2871173051735</c:v>
                </c:pt>
                <c:pt idx="18">
                  <c:v>2760.4657062714878</c:v>
                </c:pt>
                <c:pt idx="19">
                  <c:v>3091.0715275998809</c:v>
                </c:pt>
                <c:pt idx="20">
                  <c:v>2930.1099216948796</c:v>
                </c:pt>
                <c:pt idx="21">
                  <c:v>2889.5862957160657</c:v>
                </c:pt>
                <c:pt idx="22">
                  <c:v>2937.5061244125163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'Moving average (short-term)'!$E$1</c:f>
              <c:strCache>
                <c:ptCount val="1"/>
                <c:pt idx="0">
                  <c:v>Sale forecast: 4 month moving average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'Moving average (short-term)'!$A$6:$A$26</c:f>
              <c:numCache>
                <c:formatCode>mmm\-yy</c:formatCode>
                <c:ptCount val="21"/>
                <c:pt idx="0">
                  <c:v>42491</c:v>
                </c:pt>
                <c:pt idx="1">
                  <c:v>42522</c:v>
                </c:pt>
                <c:pt idx="2">
                  <c:v>42552</c:v>
                </c:pt>
                <c:pt idx="3">
                  <c:v>42583</c:v>
                </c:pt>
                <c:pt idx="4">
                  <c:v>42614</c:v>
                </c:pt>
                <c:pt idx="5">
                  <c:v>42644</c:v>
                </c:pt>
                <c:pt idx="6">
                  <c:v>42675</c:v>
                </c:pt>
                <c:pt idx="7">
                  <c:v>42705</c:v>
                </c:pt>
                <c:pt idx="8">
                  <c:v>42736</c:v>
                </c:pt>
                <c:pt idx="9">
                  <c:v>42767</c:v>
                </c:pt>
                <c:pt idx="10">
                  <c:v>42795</c:v>
                </c:pt>
                <c:pt idx="11">
                  <c:v>42826</c:v>
                </c:pt>
                <c:pt idx="12">
                  <c:v>42856</c:v>
                </c:pt>
                <c:pt idx="13">
                  <c:v>42887</c:v>
                </c:pt>
                <c:pt idx="14">
                  <c:v>42917</c:v>
                </c:pt>
                <c:pt idx="15">
                  <c:v>42948</c:v>
                </c:pt>
                <c:pt idx="16">
                  <c:v>42979</c:v>
                </c:pt>
                <c:pt idx="17">
                  <c:v>43009</c:v>
                </c:pt>
                <c:pt idx="18">
                  <c:v>43040</c:v>
                </c:pt>
                <c:pt idx="19">
                  <c:v>43070</c:v>
                </c:pt>
                <c:pt idx="20">
                  <c:v>43101</c:v>
                </c:pt>
              </c:numCache>
            </c:numRef>
          </c:xVal>
          <c:yVal>
            <c:numRef>
              <c:f>'Moving average (short-term)'!$E$6:$E$26</c:f>
              <c:numCache>
                <c:formatCode>_("$"* #,##0_);_("$"* \(#,##0\);_("$"* "-"??_);_(@_)</c:formatCode>
                <c:ptCount val="21"/>
                <c:pt idx="0">
                  <c:v>2181.5948242187501</c:v>
                </c:pt>
                <c:pt idx="1">
                  <c:v>2229.6147595214843</c:v>
                </c:pt>
                <c:pt idx="2">
                  <c:v>2277.9849440155031</c:v>
                </c:pt>
                <c:pt idx="3">
                  <c:v>2196.7097558156966</c:v>
                </c:pt>
                <c:pt idx="4">
                  <c:v>2325.7936277633926</c:v>
                </c:pt>
                <c:pt idx="5">
                  <c:v>2445.2410481104353</c:v>
                </c:pt>
                <c:pt idx="6">
                  <c:v>2455.0565612118153</c:v>
                </c:pt>
                <c:pt idx="7">
                  <c:v>2595.2447682269631</c:v>
                </c:pt>
                <c:pt idx="8">
                  <c:v>2545.8103278297999</c:v>
                </c:pt>
                <c:pt idx="9">
                  <c:v>2468.7579569276727</c:v>
                </c:pt>
                <c:pt idx="10">
                  <c:v>2510.0924313892683</c:v>
                </c:pt>
                <c:pt idx="11">
                  <c:v>2549.8185867816342</c:v>
                </c:pt>
                <c:pt idx="12">
                  <c:v>2569.9413191164044</c:v>
                </c:pt>
                <c:pt idx="13">
                  <c:v>2630.4655856053596</c:v>
                </c:pt>
                <c:pt idx="14">
                  <c:v>2667.3964054254266</c:v>
                </c:pt>
                <c:pt idx="15">
                  <c:v>2576.7388604932444</c:v>
                </c:pt>
                <c:pt idx="16">
                  <c:v>2704.4980962494096</c:v>
                </c:pt>
                <c:pt idx="17">
                  <c:v>2820.6793224525272</c:v>
                </c:pt>
                <c:pt idx="18">
                  <c:v>2845.2878139831837</c:v>
                </c:pt>
                <c:pt idx="19">
                  <c:v>2990.3289116579735</c:v>
                </c:pt>
                <c:pt idx="20">
                  <c:v>2933.808023053698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129304"/>
        <c:axId val="548126168"/>
      </c:scatterChart>
      <c:valAx>
        <c:axId val="548129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26168"/>
        <c:crosses val="autoZero"/>
        <c:crossBetween val="midCat"/>
      </c:valAx>
      <c:valAx>
        <c:axId val="548126168"/>
        <c:scaling>
          <c:orientation val="minMax"/>
          <c:max val="3500"/>
          <c:min val="2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Mothly sale (in thousands)</a:t>
                </a:r>
              </a:p>
            </c:rich>
          </c:tx>
          <c:layout>
            <c:manualLayout>
              <c:xMode val="edge"/>
              <c:yMode val="edge"/>
              <c:x val="1.1446628517247001E-2"/>
              <c:y val="0.185745518101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29304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16680822340763399"/>
          <c:y val="0.15435527288224299"/>
          <c:w val="0.47619039197437402"/>
          <c:h val="0.189610497033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238643577525"/>
          <c:y val="0.135392397247242"/>
          <c:w val="0.79878103921566801"/>
          <c:h val="0.68576705767837198"/>
        </c:manualLayout>
      </c:layout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'Moving average (long-term)'!$A$2:$A$25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'Moving average (long-term)'!$B$2:$B$25</c:f>
              <c:numCache>
                <c:formatCode>_("$"* #,##0_);_("$"* \(#,##0\);_("$"* "-"??_);_(@_)</c:formatCode>
                <c:ptCount val="24"/>
                <c:pt idx="0">
                  <c:v>2080</c:v>
                </c:pt>
                <c:pt idx="1">
                  <c:v>2067.5</c:v>
                </c:pt>
                <c:pt idx="2">
                  <c:v>2455.34375</c:v>
                </c:pt>
                <c:pt idx="3">
                  <c:v>2123.5355468749999</c:v>
                </c:pt>
                <c:pt idx="4">
                  <c:v>2272.0797412109373</c:v>
                </c:pt>
                <c:pt idx="5">
                  <c:v>2260.9807379760741</c:v>
                </c:pt>
                <c:pt idx="6">
                  <c:v>2130.2429972007749</c:v>
                </c:pt>
                <c:pt idx="7">
                  <c:v>2639.8710346657845</c:v>
                </c:pt>
                <c:pt idx="8">
                  <c:v>2749.8694225991067</c:v>
                </c:pt>
                <c:pt idx="9">
                  <c:v>2300.2427903815956</c:v>
                </c:pt>
                <c:pt idx="10">
                  <c:v>2690.9958252613656</c:v>
                </c:pt>
                <c:pt idx="11">
                  <c:v>2442.1332730771323</c:v>
                </c:pt>
                <c:pt idx="12">
                  <c:v>2441.6599389905964</c:v>
                </c:pt>
                <c:pt idx="13">
                  <c:v>2465.580688227979</c:v>
                </c:pt>
                <c:pt idx="14">
                  <c:v>2849.9004468308285</c:v>
                </c:pt>
                <c:pt idx="15">
                  <c:v>2522.6242024162138</c:v>
                </c:pt>
                <c:pt idx="16">
                  <c:v>2683.7570049464166</c:v>
                </c:pt>
                <c:pt idx="17">
                  <c:v>2613.3039675082468</c:v>
                </c:pt>
                <c:pt idx="18">
                  <c:v>2487.2702671020998</c:v>
                </c:pt>
                <c:pt idx="19">
                  <c:v>3033.6611454408758</c:v>
                </c:pt>
                <c:pt idx="20">
                  <c:v>3148.4819097588866</c:v>
                </c:pt>
                <c:pt idx="21">
                  <c:v>2711.7379336308727</c:v>
                </c:pt>
                <c:pt idx="22">
                  <c:v>3067.4346578012587</c:v>
                </c:pt>
                <c:pt idx="23">
                  <c:v>2807.5775910237744</c:v>
                </c:pt>
              </c:numCache>
            </c:numRef>
          </c:yVal>
          <c:smooth val="0"/>
        </c:ser>
        <c:ser>
          <c:idx val="1"/>
          <c:order val="1"/>
          <c:tx>
            <c:v>Forecast (short-term)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'Moving average (long-term)'!$A$5:$A$26</c:f>
              <c:numCache>
                <c:formatCode>mmm\-yy</c:formatCode>
                <c:ptCount val="2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</c:numCache>
            </c:numRef>
          </c:xVal>
          <c:yVal>
            <c:numRef>
              <c:f>'Moving average (long-term)'!$C$5:$C$26</c:f>
              <c:numCache>
                <c:formatCode>"$"#,##0</c:formatCode>
                <c:ptCount val="22"/>
                <c:pt idx="0">
                  <c:v>2200.9479166666665</c:v>
                </c:pt>
                <c:pt idx="1">
                  <c:v>2215.4597656250003</c:v>
                </c:pt>
                <c:pt idx="2">
                  <c:v>2283.6530126953126</c:v>
                </c:pt>
                <c:pt idx="3">
                  <c:v>2218.8653420206706</c:v>
                </c:pt>
                <c:pt idx="4">
                  <c:v>2221.1011587959288</c:v>
                </c:pt>
                <c:pt idx="5">
                  <c:v>2343.698256614211</c:v>
                </c:pt>
                <c:pt idx="6">
                  <c:v>2506.6611514885553</c:v>
                </c:pt>
                <c:pt idx="7">
                  <c:v>2563.3277492154957</c:v>
                </c:pt>
                <c:pt idx="8">
                  <c:v>2580.3693460806894</c:v>
                </c:pt>
                <c:pt idx="9">
                  <c:v>2477.7906295733646</c:v>
                </c:pt>
                <c:pt idx="10">
                  <c:v>2524.9296791096981</c:v>
                </c:pt>
                <c:pt idx="11">
                  <c:v>2449.7913000985695</c:v>
                </c:pt>
                <c:pt idx="12">
                  <c:v>2585.7136913498011</c:v>
                </c:pt>
                <c:pt idx="13">
                  <c:v>2612.7017791583407</c:v>
                </c:pt>
                <c:pt idx="14">
                  <c:v>2685.4272180644862</c:v>
                </c:pt>
                <c:pt idx="15">
                  <c:v>2606.5617249569591</c:v>
                </c:pt>
                <c:pt idx="16">
                  <c:v>2594.7770798522542</c:v>
                </c:pt>
                <c:pt idx="17">
                  <c:v>2711.4117933504076</c:v>
                </c:pt>
                <c:pt idx="18">
                  <c:v>2889.8044407672874</c:v>
                </c:pt>
                <c:pt idx="19">
                  <c:v>2964.6269962768783</c:v>
                </c:pt>
                <c:pt idx="20">
                  <c:v>2975.8848337303393</c:v>
                </c:pt>
                <c:pt idx="21">
                  <c:v>2862.2500608186351</c:v>
                </c:pt>
              </c:numCache>
            </c:numRef>
          </c:yVal>
          <c:smooth val="0"/>
        </c:ser>
        <c:ser>
          <c:idx val="2"/>
          <c:order val="2"/>
          <c:tx>
            <c:v>Forecast (long-term)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'Moving average (long-term)'!$A$27:$A$32</c:f>
              <c:numCache>
                <c:formatCode>mmm\-yy</c:formatCode>
                <c:ptCount val="6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</c:numCache>
            </c:numRef>
          </c:xVal>
          <c:yVal>
            <c:numRef>
              <c:f>'Moving average (long-term)'!$C$27:$C$32</c:f>
              <c:numCache>
                <c:formatCode>"$"#,##0</c:formatCode>
                <c:ptCount val="6"/>
                <c:pt idx="0">
                  <c:v>2912.4207698812224</c:v>
                </c:pt>
                <c:pt idx="1">
                  <c:v>2860.7494739078775</c:v>
                </c:pt>
                <c:pt idx="2">
                  <c:v>2878.473434869245</c:v>
                </c:pt>
                <c:pt idx="3">
                  <c:v>2883.8812262194483</c:v>
                </c:pt>
                <c:pt idx="4">
                  <c:v>2874.3680449988569</c:v>
                </c:pt>
                <c:pt idx="5">
                  <c:v>2878.9075686958499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127344"/>
        <c:axId val="548127736"/>
      </c:scatterChart>
      <c:valAx>
        <c:axId val="54812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27736"/>
        <c:crosses val="autoZero"/>
        <c:crossBetween val="midCat"/>
      </c:valAx>
      <c:valAx>
        <c:axId val="548127736"/>
        <c:scaling>
          <c:orientation val="minMax"/>
          <c:max val="3500"/>
          <c:min val="2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Mothly sale (in thousands)</a:t>
                </a:r>
              </a:p>
            </c:rich>
          </c:tx>
          <c:layout>
            <c:manualLayout>
              <c:xMode val="edge"/>
              <c:yMode val="edge"/>
              <c:x val="1.1446628517247001E-2"/>
              <c:y val="0.185745518101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27344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15932144626498901"/>
          <c:y val="0.193177954345328"/>
          <c:w val="0.25848394963363303"/>
          <c:h val="0.21985369498625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238643577525"/>
          <c:y val="0.135392397247242"/>
          <c:w val="0.79878103921566801"/>
          <c:h val="0.68576705767837198"/>
        </c:manualLayout>
      </c:layout>
      <c:scatterChart>
        <c:scatterStyle val="lineMarker"/>
        <c:varyColors val="0"/>
        <c:ser>
          <c:idx val="2"/>
          <c:order val="0"/>
          <c:tx>
            <c:v>Actual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'Trend regression'!$A$2:$A$25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'Trend regression'!$B$2:$B$25</c:f>
              <c:numCache>
                <c:formatCode>_("$"* #,##0_);_("$"* \(#,##0\);_("$"* "-"??_);_(@_)</c:formatCode>
                <c:ptCount val="24"/>
                <c:pt idx="0">
                  <c:v>2080</c:v>
                </c:pt>
                <c:pt idx="1">
                  <c:v>2067.5</c:v>
                </c:pt>
                <c:pt idx="2">
                  <c:v>2455.34375</c:v>
                </c:pt>
                <c:pt idx="3">
                  <c:v>2123.5355468749999</c:v>
                </c:pt>
                <c:pt idx="4">
                  <c:v>2272.0797412109373</c:v>
                </c:pt>
                <c:pt idx="5">
                  <c:v>2260.9807379760741</c:v>
                </c:pt>
                <c:pt idx="6">
                  <c:v>2130.2429972007749</c:v>
                </c:pt>
                <c:pt idx="7">
                  <c:v>2639.8710346657845</c:v>
                </c:pt>
                <c:pt idx="8">
                  <c:v>2749.8694225991067</c:v>
                </c:pt>
                <c:pt idx="9">
                  <c:v>2300.2427903815956</c:v>
                </c:pt>
                <c:pt idx="10">
                  <c:v>2690.9958252613656</c:v>
                </c:pt>
                <c:pt idx="11">
                  <c:v>2442.1332730771323</c:v>
                </c:pt>
                <c:pt idx="12">
                  <c:v>2441.6599389905964</c:v>
                </c:pt>
                <c:pt idx="13">
                  <c:v>2465.580688227979</c:v>
                </c:pt>
                <c:pt idx="14">
                  <c:v>2849.9004468308285</c:v>
                </c:pt>
                <c:pt idx="15">
                  <c:v>2522.6242024162138</c:v>
                </c:pt>
                <c:pt idx="16">
                  <c:v>2683.7570049464166</c:v>
                </c:pt>
                <c:pt idx="17">
                  <c:v>2613.3039675082468</c:v>
                </c:pt>
                <c:pt idx="18">
                  <c:v>2487.2702671020998</c:v>
                </c:pt>
                <c:pt idx="19">
                  <c:v>3033.6611454408758</c:v>
                </c:pt>
                <c:pt idx="20">
                  <c:v>3148.4819097588866</c:v>
                </c:pt>
                <c:pt idx="21">
                  <c:v>2711.7379336308727</c:v>
                </c:pt>
                <c:pt idx="22">
                  <c:v>3067.4346578012587</c:v>
                </c:pt>
                <c:pt idx="23">
                  <c:v>2807.5775910237744</c:v>
                </c:pt>
              </c:numCache>
            </c:numRef>
          </c:yVal>
          <c:smooth val="0"/>
        </c:ser>
        <c:ser>
          <c:idx val="3"/>
          <c:order val="1"/>
          <c:tx>
            <c:v>Forecast (linear regression)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'Trend regression'!$A$2:$A$38</c:f>
              <c:numCache>
                <c:formatCode>mmm\-yy</c:formatCode>
                <c:ptCount val="37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xVal>
          <c:yVal>
            <c:numRef>
              <c:f>'Trend regression'!$C$2:$C$38</c:f>
              <c:numCache>
                <c:formatCode>"$"#,##0</c:formatCode>
                <c:ptCount val="37"/>
                <c:pt idx="0">
                  <c:v>2141.5809999999983</c:v>
                </c:pt>
                <c:pt idx="1">
                  <c:v>2177.2713000000003</c:v>
                </c:pt>
                <c:pt idx="2">
                  <c:v>2210.6589999999997</c:v>
                </c:pt>
                <c:pt idx="3">
                  <c:v>2246.3493000000017</c:v>
                </c:pt>
                <c:pt idx="4">
                  <c:v>2280.8882999999987</c:v>
                </c:pt>
                <c:pt idx="5">
                  <c:v>2316.5786000000007</c:v>
                </c:pt>
                <c:pt idx="6">
                  <c:v>2351.1175999999978</c:v>
                </c:pt>
                <c:pt idx="7">
                  <c:v>2386.8078999999998</c:v>
                </c:pt>
                <c:pt idx="8">
                  <c:v>2422.4982000000018</c:v>
                </c:pt>
                <c:pt idx="9">
                  <c:v>2457.0371999999988</c:v>
                </c:pt>
                <c:pt idx="10">
                  <c:v>2492.7275000000009</c:v>
                </c:pt>
                <c:pt idx="11">
                  <c:v>2527.2664999999979</c:v>
                </c:pt>
                <c:pt idx="12">
                  <c:v>2562.9567999999999</c:v>
                </c:pt>
                <c:pt idx="13">
                  <c:v>2598.647100000002</c:v>
                </c:pt>
                <c:pt idx="14">
                  <c:v>2630.8834999999963</c:v>
                </c:pt>
                <c:pt idx="15">
                  <c:v>2666.5737999999983</c:v>
                </c:pt>
                <c:pt idx="16">
                  <c:v>2701.1128000000026</c:v>
                </c:pt>
                <c:pt idx="17">
                  <c:v>2736.8030999999974</c:v>
                </c:pt>
                <c:pt idx="18">
                  <c:v>2771.3421000000017</c:v>
                </c:pt>
                <c:pt idx="19">
                  <c:v>2807.0323999999964</c:v>
                </c:pt>
                <c:pt idx="20">
                  <c:v>2842.7226999999984</c:v>
                </c:pt>
                <c:pt idx="21">
                  <c:v>2877.2617000000027</c:v>
                </c:pt>
                <c:pt idx="22">
                  <c:v>2912.9519999999975</c:v>
                </c:pt>
                <c:pt idx="23">
                  <c:v>2947.4910000000018</c:v>
                </c:pt>
                <c:pt idx="24">
                  <c:v>2983.1812999999966</c:v>
                </c:pt>
                <c:pt idx="25">
                  <c:v>3018.8715999999986</c:v>
                </c:pt>
                <c:pt idx="26">
                  <c:v>3051.1080000000002</c:v>
                </c:pt>
                <c:pt idx="27">
                  <c:v>3086.7983000000022</c:v>
                </c:pt>
                <c:pt idx="28">
                  <c:v>3121.3372999999992</c:v>
                </c:pt>
                <c:pt idx="29">
                  <c:v>3157.0276000000013</c:v>
                </c:pt>
                <c:pt idx="30">
                  <c:v>3191.5665999999983</c:v>
                </c:pt>
                <c:pt idx="31">
                  <c:v>3227.2569000000003</c:v>
                </c:pt>
                <c:pt idx="32">
                  <c:v>3262.9472000000023</c:v>
                </c:pt>
                <c:pt idx="33">
                  <c:v>3297.4861999999994</c:v>
                </c:pt>
                <c:pt idx="34">
                  <c:v>3333.1765000000014</c:v>
                </c:pt>
                <c:pt idx="35">
                  <c:v>3367.7154999999984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128128"/>
        <c:axId val="544615224"/>
      </c:scatterChart>
      <c:valAx>
        <c:axId val="54812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15224"/>
        <c:crosses val="autoZero"/>
        <c:crossBetween val="midCat"/>
      </c:valAx>
      <c:valAx>
        <c:axId val="544615224"/>
        <c:scaling>
          <c:orientation val="minMax"/>
          <c:max val="3500"/>
          <c:min val="2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Mothly sale (in thousands)</a:t>
                </a:r>
              </a:p>
            </c:rich>
          </c:tx>
          <c:layout>
            <c:manualLayout>
              <c:xMode val="edge"/>
              <c:yMode val="edge"/>
              <c:x val="1.1446628517247001E-2"/>
              <c:y val="0.185745518101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28128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15932144626498901"/>
          <c:y val="0.193177954345328"/>
          <c:w val="0.31093930718533003"/>
          <c:h val="0.21770658505281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'Trend regression'!$B$1</c:f>
              <c:strCache>
                <c:ptCount val="1"/>
                <c:pt idx="0">
                  <c:v>Monthly sale (in thousands)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0016404199475102E-2"/>
                  <c:y val="0.18515930300379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'Trend regression'!$A$2:$A$25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'Trend regression'!$B$2:$B$25</c:f>
              <c:numCache>
                <c:formatCode>_("$"* #,##0_);_("$"* \(#,##0\);_("$"* "-"??_);_(@_)</c:formatCode>
                <c:ptCount val="24"/>
                <c:pt idx="0">
                  <c:v>2080</c:v>
                </c:pt>
                <c:pt idx="1">
                  <c:v>2067.5</c:v>
                </c:pt>
                <c:pt idx="2">
                  <c:v>2455.34375</c:v>
                </c:pt>
                <c:pt idx="3">
                  <c:v>2123.5355468749999</c:v>
                </c:pt>
                <c:pt idx="4">
                  <c:v>2272.0797412109373</c:v>
                </c:pt>
                <c:pt idx="5">
                  <c:v>2260.9807379760741</c:v>
                </c:pt>
                <c:pt idx="6">
                  <c:v>2130.2429972007749</c:v>
                </c:pt>
                <c:pt idx="7">
                  <c:v>2639.8710346657845</c:v>
                </c:pt>
                <c:pt idx="8">
                  <c:v>2749.8694225991067</c:v>
                </c:pt>
                <c:pt idx="9">
                  <c:v>2300.2427903815956</c:v>
                </c:pt>
                <c:pt idx="10">
                  <c:v>2690.9958252613656</c:v>
                </c:pt>
                <c:pt idx="11">
                  <c:v>2442.1332730771323</c:v>
                </c:pt>
                <c:pt idx="12">
                  <c:v>2441.6599389905964</c:v>
                </c:pt>
                <c:pt idx="13">
                  <c:v>2465.580688227979</c:v>
                </c:pt>
                <c:pt idx="14">
                  <c:v>2849.9004468308285</c:v>
                </c:pt>
                <c:pt idx="15">
                  <c:v>2522.6242024162138</c:v>
                </c:pt>
                <c:pt idx="16">
                  <c:v>2683.7570049464166</c:v>
                </c:pt>
                <c:pt idx="17">
                  <c:v>2613.3039675082468</c:v>
                </c:pt>
                <c:pt idx="18">
                  <c:v>2487.2702671020998</c:v>
                </c:pt>
                <c:pt idx="19">
                  <c:v>3033.6611454408758</c:v>
                </c:pt>
                <c:pt idx="20">
                  <c:v>3148.4819097588866</c:v>
                </c:pt>
                <c:pt idx="21">
                  <c:v>2711.7379336308727</c:v>
                </c:pt>
                <c:pt idx="22">
                  <c:v>3067.4346578012587</c:v>
                </c:pt>
                <c:pt idx="23">
                  <c:v>2807.5775910237744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269648"/>
        <c:axId val="550270040"/>
      </c:scatterChart>
      <c:valAx>
        <c:axId val="55026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70040"/>
        <c:crosses val="autoZero"/>
        <c:crossBetween val="midCat"/>
      </c:valAx>
      <c:valAx>
        <c:axId val="55027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6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</xdr:row>
      <xdr:rowOff>174981</xdr:rowOff>
    </xdr:from>
    <xdr:to>
      <xdr:col>8</xdr:col>
      <xdr:colOff>296333</xdr:colOff>
      <xdr:row>21</xdr:row>
      <xdr:rowOff>174981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64009</xdr:colOff>
      <xdr:row>0</xdr:row>
      <xdr:rowOff>609215</xdr:rowOff>
    </xdr:from>
    <xdr:to>
      <xdr:col>16</xdr:col>
      <xdr:colOff>152911</xdr:colOff>
      <xdr:row>28</xdr:row>
      <xdr:rowOff>307879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368684</xdr:colOff>
      <xdr:row>2</xdr:row>
      <xdr:rowOff>28736</xdr:rowOff>
    </xdr:from>
    <xdr:to>
      <xdr:col>11</xdr:col>
      <xdr:colOff>457585</xdr:colOff>
      <xdr:row>21</xdr:row>
      <xdr:rowOff>28736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581840</xdr:colOff>
      <xdr:row>17</xdr:row>
      <xdr:rowOff>48247</xdr:rowOff>
    </xdr:from>
    <xdr:to>
      <xdr:col>12</xdr:col>
      <xdr:colOff>670741</xdr:colOff>
      <xdr:row>35</xdr:row>
      <xdr:rowOff>70696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512306</xdr:colOff>
      <xdr:row>5</xdr:row>
      <xdr:rowOff>59841</xdr:rowOff>
    </xdr:from>
    <xdr:to>
      <xdr:col>12</xdr:col>
      <xdr:colOff>47357</xdr:colOff>
      <xdr:row>18</xdr:row>
      <xdr:rowOff>144651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25" totalsRowShown="0" headerRowDxfId="13">
  <autoFilter ref="A1:B25"/>
  <tableColumns count="2">
    <tableColumn id="1" name="Time" dataDxfId="12"/>
    <tableColumn id="2" name="Monthly sale (in thousands)" dataDxfId="11" dataCellStyle="Currency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28" totalsRowShown="0" headerRowDxfId="10">
  <autoFilter ref="A1:E28"/>
  <tableColumns count="5">
    <tableColumn id="1" name="Time" dataDxfId="9"/>
    <tableColumn id="2" name="Monthly sale (in thousands)"/>
    <tableColumn id="4" name="Sale forecast: 2 month moving average" dataDxfId="8"/>
    <tableColumn id="3" name="Sale forecast: 3 month moving average" dataDxfId="7"/>
    <tableColumn id="5" name="Sale forecast: 4 month moving average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C32" totalsRowShown="0" headerRowDxfId="6">
  <autoFilter ref="A1:C32"/>
  <tableColumns count="3">
    <tableColumn id="1" name="Time" dataDxfId="5"/>
    <tableColumn id="2" name="Monthly sale (in thousands)" dataDxfId="4">
      <calculatedColumnFormula>C2</calculatedColumnFormula>
    </tableColumn>
    <tableColumn id="3" name="Sale forecast: 3 month moving average" dataDxfId="3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D37" totalsRowShown="0">
  <autoFilter ref="A1:D37"/>
  <tableColumns count="4">
    <tableColumn id="1" name="Time" dataDxfId="2"/>
    <tableColumn id="2" name="Monthly sale (in thousands)"/>
    <tableColumn id="3" name="Forecast (Linear regression)" dataDxfId="1">
      <calculatedColumnFormula>Table4[[#This Row],[Time]]*1.1513-46639</calculatedColumnFormula>
    </tableColumn>
    <tableColumn id="4" name="Column1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Ruler="0" zoomScale="90" workbookViewId="0">
      <selection activeCell="E33" sqref="E33"/>
    </sheetView>
  </sheetViews>
  <sheetFormatPr defaultColWidth="11" defaultRowHeight="15.75" x14ac:dyDescent="0.25"/>
  <cols>
    <col min="2" max="2" width="13.5" customWidth="1"/>
  </cols>
  <sheetData>
    <row r="1" spans="1:8" ht="37.5" customHeight="1" x14ac:dyDescent="0.25">
      <c r="A1" s="4" t="s">
        <v>0</v>
      </c>
      <c r="B1" s="4" t="s">
        <v>1</v>
      </c>
    </row>
    <row r="2" spans="1:8" x14ac:dyDescent="0.25">
      <c r="A2" s="1">
        <v>42370</v>
      </c>
      <c r="B2" s="8">
        <v>2080</v>
      </c>
    </row>
    <row r="3" spans="1:8" x14ac:dyDescent="0.25">
      <c r="A3" s="1">
        <v>42401</v>
      </c>
      <c r="B3" s="8">
        <v>2067.5</v>
      </c>
    </row>
    <row r="4" spans="1:8" x14ac:dyDescent="0.25">
      <c r="A4" s="1">
        <v>42430</v>
      </c>
      <c r="B4" s="8">
        <v>2455.34375</v>
      </c>
    </row>
    <row r="5" spans="1:8" x14ac:dyDescent="0.25">
      <c r="A5" s="1">
        <v>42461</v>
      </c>
      <c r="B5" s="8">
        <v>2123.5355468749999</v>
      </c>
    </row>
    <row r="6" spans="1:8" x14ac:dyDescent="0.25">
      <c r="A6" s="1">
        <v>42491</v>
      </c>
      <c r="B6" s="8">
        <v>2272.0797412109373</v>
      </c>
    </row>
    <row r="7" spans="1:8" x14ac:dyDescent="0.25">
      <c r="A7" s="1">
        <v>42522</v>
      </c>
      <c r="B7" s="8">
        <v>2260.9807379760741</v>
      </c>
    </row>
    <row r="8" spans="1:8" x14ac:dyDescent="0.25">
      <c r="A8" s="1">
        <v>42552</v>
      </c>
      <c r="B8" s="8">
        <v>2130.2429972007749</v>
      </c>
    </row>
    <row r="9" spans="1:8" x14ac:dyDescent="0.25">
      <c r="A9" s="1">
        <v>42583</v>
      </c>
      <c r="B9" s="8">
        <v>2639.8710346657845</v>
      </c>
    </row>
    <row r="10" spans="1:8" x14ac:dyDescent="0.25">
      <c r="A10" s="1">
        <v>42614</v>
      </c>
      <c r="B10" s="8">
        <v>2749.8694225991067</v>
      </c>
    </row>
    <row r="11" spans="1:8" x14ac:dyDescent="0.25">
      <c r="A11" s="1">
        <v>42644</v>
      </c>
      <c r="B11" s="8">
        <v>2300.2427903815956</v>
      </c>
    </row>
    <row r="12" spans="1:8" x14ac:dyDescent="0.25">
      <c r="A12" s="1">
        <v>42675</v>
      </c>
      <c r="B12" s="8">
        <v>2690.9958252613656</v>
      </c>
    </row>
    <row r="13" spans="1:8" x14ac:dyDescent="0.25">
      <c r="A13" s="1">
        <v>42705</v>
      </c>
      <c r="B13" s="8">
        <v>2442.1332730771323</v>
      </c>
    </row>
    <row r="14" spans="1:8" x14ac:dyDescent="0.25">
      <c r="A14" s="1">
        <v>42736</v>
      </c>
      <c r="B14" s="8">
        <v>2441.6599389905964</v>
      </c>
      <c r="H14" s="2"/>
    </row>
    <row r="15" spans="1:8" x14ac:dyDescent="0.25">
      <c r="A15" s="1">
        <v>42767</v>
      </c>
      <c r="B15" s="8">
        <v>2465.580688227979</v>
      </c>
      <c r="H15" s="2"/>
    </row>
    <row r="16" spans="1:8" x14ac:dyDescent="0.25">
      <c r="A16" s="1">
        <v>42795</v>
      </c>
      <c r="B16" s="8">
        <v>2849.9004468308285</v>
      </c>
      <c r="H16" s="2"/>
    </row>
    <row r="17" spans="1:8" x14ac:dyDescent="0.25">
      <c r="A17" s="1">
        <v>42826</v>
      </c>
      <c r="B17" s="8">
        <v>2522.6242024162138</v>
      </c>
      <c r="H17" s="2"/>
    </row>
    <row r="18" spans="1:8" x14ac:dyDescent="0.25">
      <c r="A18" s="1">
        <v>42856</v>
      </c>
      <c r="B18" s="8">
        <v>2683.7570049464166</v>
      </c>
      <c r="H18" s="2"/>
    </row>
    <row r="19" spans="1:8" x14ac:dyDescent="0.25">
      <c r="A19" s="1">
        <v>42887</v>
      </c>
      <c r="B19" s="8">
        <v>2613.3039675082468</v>
      </c>
      <c r="H19" s="2"/>
    </row>
    <row r="20" spans="1:8" x14ac:dyDescent="0.25">
      <c r="A20" s="1">
        <v>42917</v>
      </c>
      <c r="B20" s="8">
        <v>2487.2702671020998</v>
      </c>
      <c r="H20" s="2"/>
    </row>
    <row r="21" spans="1:8" x14ac:dyDescent="0.25">
      <c r="A21" s="1">
        <v>42948</v>
      </c>
      <c r="B21" s="8">
        <v>3033.6611454408758</v>
      </c>
      <c r="H21" s="2"/>
    </row>
    <row r="22" spans="1:8" x14ac:dyDescent="0.25">
      <c r="A22" s="1">
        <v>42979</v>
      </c>
      <c r="B22" s="8">
        <v>3148.4819097588866</v>
      </c>
      <c r="H22" s="2"/>
    </row>
    <row r="23" spans="1:8" x14ac:dyDescent="0.25">
      <c r="A23" s="1">
        <v>43009</v>
      </c>
      <c r="B23" s="8">
        <v>2711.7379336308727</v>
      </c>
      <c r="H23" s="2"/>
    </row>
    <row r="24" spans="1:8" x14ac:dyDescent="0.25">
      <c r="A24" s="1">
        <v>43040</v>
      </c>
      <c r="B24" s="8">
        <v>3067.4346578012587</v>
      </c>
      <c r="H24" s="2"/>
    </row>
    <row r="25" spans="1:8" x14ac:dyDescent="0.25">
      <c r="A25" s="1">
        <v>43070</v>
      </c>
      <c r="B25" s="8">
        <v>2807.5775910237744</v>
      </c>
      <c r="H25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4"/>
  <sheetViews>
    <sheetView showRuler="0" topLeftCell="A10" zoomScale="99" workbookViewId="0">
      <selection activeCell="D29" sqref="D29"/>
    </sheetView>
  </sheetViews>
  <sheetFormatPr defaultColWidth="11" defaultRowHeight="15.75" x14ac:dyDescent="0.25"/>
  <cols>
    <col min="2" max="3" width="17.375" customWidth="1"/>
    <col min="4" max="4" width="16.5" customWidth="1"/>
    <col min="5" max="5" width="15" customWidth="1"/>
    <col min="6" max="6" width="3.375" style="18" customWidth="1"/>
    <col min="7" max="7" width="13.5" customWidth="1"/>
    <col min="8" max="8" width="11" style="18"/>
  </cols>
  <sheetData>
    <row r="1" spans="1:8" s="4" customFormat="1" ht="47.25" x14ac:dyDescent="0.25">
      <c r="A1" s="4" t="s">
        <v>0</v>
      </c>
      <c r="B1" s="4" t="s">
        <v>1</v>
      </c>
      <c r="C1" s="4" t="s">
        <v>4</v>
      </c>
      <c r="D1" s="4" t="s">
        <v>2</v>
      </c>
      <c r="E1" s="4" t="s">
        <v>5</v>
      </c>
      <c r="F1" s="17"/>
      <c r="G1" s="17"/>
      <c r="H1" s="17"/>
    </row>
    <row r="2" spans="1:8" x14ac:dyDescent="0.25">
      <c r="A2" s="1">
        <v>42370</v>
      </c>
      <c r="B2" s="9">
        <v>2080</v>
      </c>
      <c r="C2" s="16"/>
      <c r="G2" s="18"/>
    </row>
    <row r="3" spans="1:8" x14ac:dyDescent="0.25">
      <c r="A3" s="1">
        <v>42401</v>
      </c>
      <c r="B3" s="10">
        <v>2067.5</v>
      </c>
      <c r="C3" s="16"/>
      <c r="G3" s="18"/>
    </row>
    <row r="4" spans="1:8" x14ac:dyDescent="0.25">
      <c r="A4" s="1">
        <v>42430</v>
      </c>
      <c r="B4" s="9">
        <v>2455.34375</v>
      </c>
      <c r="C4" s="16">
        <f>AVERAGE(B2:B3)</f>
        <v>2073.75</v>
      </c>
      <c r="G4" s="18"/>
    </row>
    <row r="5" spans="1:8" x14ac:dyDescent="0.25">
      <c r="A5" s="1">
        <v>42461</v>
      </c>
      <c r="B5" s="10">
        <v>2123.5355468749999</v>
      </c>
      <c r="C5" s="16">
        <f t="shared" ref="C5:C25" si="0">AVERAGE(B3:B4)</f>
        <v>2261.421875</v>
      </c>
      <c r="D5" s="3">
        <f>AVERAGE(B2:B4)</f>
        <v>2200.9479166666665</v>
      </c>
      <c r="G5" s="18"/>
    </row>
    <row r="6" spans="1:8" x14ac:dyDescent="0.25">
      <c r="A6" s="1">
        <v>42491</v>
      </c>
      <c r="B6" s="9">
        <v>2272.0797412109373</v>
      </c>
      <c r="C6" s="16">
        <f t="shared" si="0"/>
        <v>2289.4396484375002</v>
      </c>
      <c r="D6" s="3">
        <f t="shared" ref="D6:D25" si="1">AVERAGE(B3:B5)</f>
        <v>2215.4597656250003</v>
      </c>
      <c r="E6" s="15">
        <f>AVERAGE(B2:B5)</f>
        <v>2181.5948242187501</v>
      </c>
      <c r="G6" s="29" t="s">
        <v>6</v>
      </c>
    </row>
    <row r="7" spans="1:8" x14ac:dyDescent="0.25">
      <c r="A7" s="1">
        <v>42522</v>
      </c>
      <c r="B7" s="10">
        <v>2260.9807379760741</v>
      </c>
      <c r="C7" s="16">
        <f t="shared" si="0"/>
        <v>2197.8076440429686</v>
      </c>
      <c r="D7" s="3">
        <f t="shared" si="1"/>
        <v>2283.6530126953126</v>
      </c>
      <c r="E7" s="15">
        <f t="shared" ref="E7:E26" si="2">AVERAGE(B3:B6)</f>
        <v>2229.6147595214843</v>
      </c>
      <c r="G7" s="29"/>
    </row>
    <row r="8" spans="1:8" x14ac:dyDescent="0.25">
      <c r="A8" s="1">
        <v>42552</v>
      </c>
      <c r="B8" s="9">
        <v>2130.2429972007749</v>
      </c>
      <c r="C8" s="16">
        <f t="shared" si="0"/>
        <v>2266.5302395935059</v>
      </c>
      <c r="D8" s="3">
        <f t="shared" si="1"/>
        <v>2218.8653420206706</v>
      </c>
      <c r="E8" s="15">
        <f t="shared" si="2"/>
        <v>2277.9849440155031</v>
      </c>
      <c r="G8" s="29"/>
    </row>
    <row r="9" spans="1:8" x14ac:dyDescent="0.25">
      <c r="A9" s="1">
        <v>42583</v>
      </c>
      <c r="B9" s="10">
        <v>2639.8710346657845</v>
      </c>
      <c r="C9" s="16">
        <f t="shared" si="0"/>
        <v>2195.6118675884245</v>
      </c>
      <c r="D9" s="3">
        <f t="shared" si="1"/>
        <v>2221.1011587959288</v>
      </c>
      <c r="E9" s="15">
        <f t="shared" si="2"/>
        <v>2196.7097558156966</v>
      </c>
      <c r="G9" s="29"/>
    </row>
    <row r="10" spans="1:8" x14ac:dyDescent="0.25">
      <c r="A10" s="1">
        <v>42614</v>
      </c>
      <c r="B10" s="9">
        <v>2749.8694225991067</v>
      </c>
      <c r="C10" s="16">
        <f t="shared" si="0"/>
        <v>2385.0570159332797</v>
      </c>
      <c r="D10" s="3">
        <f t="shared" si="1"/>
        <v>2343.698256614211</v>
      </c>
      <c r="E10" s="15">
        <f t="shared" si="2"/>
        <v>2325.7936277633926</v>
      </c>
      <c r="G10" s="29"/>
    </row>
    <row r="11" spans="1:8" x14ac:dyDescent="0.25">
      <c r="A11" s="1">
        <v>42644</v>
      </c>
      <c r="B11" s="10">
        <v>2300.2427903815956</v>
      </c>
      <c r="C11" s="16">
        <f t="shared" si="0"/>
        <v>2694.8702286324456</v>
      </c>
      <c r="D11" s="3">
        <f t="shared" si="1"/>
        <v>2506.6611514885553</v>
      </c>
      <c r="E11" s="15">
        <f t="shared" si="2"/>
        <v>2445.2410481104353</v>
      </c>
      <c r="G11" s="29"/>
    </row>
    <row r="12" spans="1:8" x14ac:dyDescent="0.25">
      <c r="A12" s="1">
        <v>42675</v>
      </c>
      <c r="B12" s="9">
        <v>2690.9958252613656</v>
      </c>
      <c r="C12" s="16">
        <f t="shared" si="0"/>
        <v>2525.0561064903513</v>
      </c>
      <c r="D12" s="3">
        <f t="shared" si="1"/>
        <v>2563.3277492154957</v>
      </c>
      <c r="E12" s="15">
        <f t="shared" si="2"/>
        <v>2455.0565612118153</v>
      </c>
      <c r="G12" s="29"/>
    </row>
    <row r="13" spans="1:8" x14ac:dyDescent="0.25">
      <c r="A13" s="1">
        <v>42705</v>
      </c>
      <c r="B13" s="10">
        <v>2442.1332730771323</v>
      </c>
      <c r="C13" s="16">
        <f t="shared" si="0"/>
        <v>2495.6193078214806</v>
      </c>
      <c r="D13" s="3">
        <f t="shared" si="1"/>
        <v>2580.3693460806894</v>
      </c>
      <c r="E13" s="15">
        <f t="shared" si="2"/>
        <v>2595.2447682269631</v>
      </c>
      <c r="G13" s="29"/>
    </row>
    <row r="14" spans="1:8" x14ac:dyDescent="0.25">
      <c r="A14" s="1">
        <v>42736</v>
      </c>
      <c r="B14" s="9">
        <v>2441.6599389905964</v>
      </c>
      <c r="C14" s="16">
        <f t="shared" si="0"/>
        <v>2566.5645491692489</v>
      </c>
      <c r="D14" s="3">
        <f t="shared" si="1"/>
        <v>2477.7906295733646</v>
      </c>
      <c r="E14" s="15">
        <f t="shared" si="2"/>
        <v>2545.8103278297999</v>
      </c>
      <c r="G14" s="29"/>
    </row>
    <row r="15" spans="1:8" x14ac:dyDescent="0.25">
      <c r="A15" s="1">
        <v>42767</v>
      </c>
      <c r="B15" s="10">
        <v>2465.580688227979</v>
      </c>
      <c r="C15" s="16">
        <f t="shared" si="0"/>
        <v>2441.8966060338644</v>
      </c>
      <c r="D15" s="3">
        <f t="shared" si="1"/>
        <v>2524.9296791096981</v>
      </c>
      <c r="E15" s="15">
        <f t="shared" si="2"/>
        <v>2468.7579569276727</v>
      </c>
      <c r="G15" s="29"/>
    </row>
    <row r="16" spans="1:8" x14ac:dyDescent="0.25">
      <c r="A16" s="1">
        <v>42795</v>
      </c>
      <c r="B16" s="9">
        <v>2849.9004468308285</v>
      </c>
      <c r="C16" s="16">
        <f t="shared" si="0"/>
        <v>2453.6203136092877</v>
      </c>
      <c r="D16" s="3">
        <f t="shared" si="1"/>
        <v>2449.7913000985695</v>
      </c>
      <c r="E16" s="15">
        <f t="shared" si="2"/>
        <v>2510.0924313892683</v>
      </c>
      <c r="G16" s="29"/>
    </row>
    <row r="17" spans="1:7" x14ac:dyDescent="0.25">
      <c r="A17" s="1">
        <v>42826</v>
      </c>
      <c r="B17" s="10">
        <v>2522.6242024162138</v>
      </c>
      <c r="C17" s="16">
        <f t="shared" si="0"/>
        <v>2657.740567529404</v>
      </c>
      <c r="D17" s="3">
        <f t="shared" si="1"/>
        <v>2585.7136913498011</v>
      </c>
      <c r="E17" s="15">
        <f t="shared" si="2"/>
        <v>2549.8185867816342</v>
      </c>
      <c r="G17" s="29"/>
    </row>
    <row r="18" spans="1:7" x14ac:dyDescent="0.25">
      <c r="A18" s="1">
        <v>42856</v>
      </c>
      <c r="B18" s="9">
        <v>2683.7570049464166</v>
      </c>
      <c r="C18" s="16">
        <f t="shared" si="0"/>
        <v>2686.2623246235212</v>
      </c>
      <c r="D18" s="3">
        <f t="shared" si="1"/>
        <v>2612.7017791583407</v>
      </c>
      <c r="E18" s="15">
        <f t="shared" si="2"/>
        <v>2569.9413191164044</v>
      </c>
      <c r="G18" s="29"/>
    </row>
    <row r="19" spans="1:7" x14ac:dyDescent="0.25">
      <c r="A19" s="1">
        <v>42887</v>
      </c>
      <c r="B19" s="10">
        <v>2613.3039675082468</v>
      </c>
      <c r="C19" s="16">
        <f t="shared" si="0"/>
        <v>2603.1906036813152</v>
      </c>
      <c r="D19" s="3">
        <f t="shared" si="1"/>
        <v>2685.4272180644862</v>
      </c>
      <c r="E19" s="15">
        <f t="shared" si="2"/>
        <v>2630.4655856053596</v>
      </c>
      <c r="G19" s="29"/>
    </row>
    <row r="20" spans="1:7" x14ac:dyDescent="0.25">
      <c r="A20" s="1">
        <v>42917</v>
      </c>
      <c r="B20" s="9">
        <v>2487.2702671020998</v>
      </c>
      <c r="C20" s="16">
        <f t="shared" si="0"/>
        <v>2648.5304862273315</v>
      </c>
      <c r="D20" s="3">
        <f t="shared" si="1"/>
        <v>2606.5617249569591</v>
      </c>
      <c r="E20" s="15">
        <f t="shared" si="2"/>
        <v>2667.3964054254266</v>
      </c>
      <c r="G20" s="29"/>
    </row>
    <row r="21" spans="1:7" x14ac:dyDescent="0.25">
      <c r="A21" s="1">
        <v>42948</v>
      </c>
      <c r="B21" s="10">
        <v>3033.6611454408758</v>
      </c>
      <c r="C21" s="16">
        <f t="shared" si="0"/>
        <v>2550.2871173051735</v>
      </c>
      <c r="D21" s="3">
        <f t="shared" si="1"/>
        <v>2594.7770798522542</v>
      </c>
      <c r="E21" s="15">
        <f t="shared" si="2"/>
        <v>2576.7388604932444</v>
      </c>
      <c r="G21" s="29"/>
    </row>
    <row r="22" spans="1:7" x14ac:dyDescent="0.25">
      <c r="A22" s="1">
        <v>42979</v>
      </c>
      <c r="B22" s="9">
        <v>3148.4819097588866</v>
      </c>
      <c r="C22" s="16">
        <f t="shared" si="0"/>
        <v>2760.4657062714878</v>
      </c>
      <c r="D22" s="3">
        <f t="shared" si="1"/>
        <v>2711.4117933504076</v>
      </c>
      <c r="E22" s="15">
        <f t="shared" si="2"/>
        <v>2704.4980962494096</v>
      </c>
      <c r="G22" s="29"/>
    </row>
    <row r="23" spans="1:7" x14ac:dyDescent="0.25">
      <c r="A23" s="1">
        <v>43009</v>
      </c>
      <c r="B23" s="10">
        <v>2711.7379336308727</v>
      </c>
      <c r="C23" s="16">
        <f t="shared" si="0"/>
        <v>3091.0715275998809</v>
      </c>
      <c r="D23" s="3">
        <f t="shared" si="1"/>
        <v>2889.8044407672874</v>
      </c>
      <c r="E23" s="15">
        <f t="shared" si="2"/>
        <v>2820.6793224525272</v>
      </c>
      <c r="G23" s="29"/>
    </row>
    <row r="24" spans="1:7" x14ac:dyDescent="0.25">
      <c r="A24" s="1">
        <v>43040</v>
      </c>
      <c r="B24" s="9">
        <v>3067.4346578012587</v>
      </c>
      <c r="C24" s="16">
        <f t="shared" si="0"/>
        <v>2930.1099216948796</v>
      </c>
      <c r="D24" s="3">
        <f t="shared" si="1"/>
        <v>2964.6269962768783</v>
      </c>
      <c r="E24" s="15">
        <f t="shared" si="2"/>
        <v>2845.2878139831837</v>
      </c>
      <c r="G24" s="29"/>
    </row>
    <row r="25" spans="1:7" x14ac:dyDescent="0.25">
      <c r="A25" s="1">
        <v>43070</v>
      </c>
      <c r="B25" s="11">
        <v>2807.5775910237744</v>
      </c>
      <c r="C25" s="16">
        <f t="shared" si="0"/>
        <v>2889.5862957160657</v>
      </c>
      <c r="D25" s="3">
        <f t="shared" si="1"/>
        <v>2975.8848337303393</v>
      </c>
      <c r="E25" s="15">
        <f t="shared" si="2"/>
        <v>2990.3289116579735</v>
      </c>
      <c r="G25" s="29"/>
    </row>
    <row r="26" spans="1:7" x14ac:dyDescent="0.25">
      <c r="A26" s="1">
        <v>43101</v>
      </c>
      <c r="C26" s="16">
        <f>AVERAGE(B24:B25)</f>
        <v>2937.5061244125163</v>
      </c>
      <c r="D26" s="3">
        <f>AVERAGE(B23:B25)</f>
        <v>2862.2500608186351</v>
      </c>
      <c r="E26" s="15">
        <f t="shared" si="2"/>
        <v>2933.808023053698</v>
      </c>
      <c r="G26" s="18"/>
    </row>
    <row r="27" spans="1:7" x14ac:dyDescent="0.25">
      <c r="A27" s="1"/>
      <c r="C27" s="16"/>
      <c r="D27" s="3"/>
      <c r="E27" s="15"/>
      <c r="G27" s="18"/>
    </row>
    <row r="28" spans="1:7" ht="47.25" x14ac:dyDescent="0.25">
      <c r="A28" s="22"/>
      <c r="B28" s="23"/>
      <c r="C28" s="24" t="s">
        <v>4</v>
      </c>
      <c r="D28" s="25" t="s">
        <v>2</v>
      </c>
      <c r="E28" s="19" t="s">
        <v>5</v>
      </c>
      <c r="G28" s="18"/>
    </row>
    <row r="29" spans="1:7" ht="31.5" x14ac:dyDescent="0.25">
      <c r="A29" s="18"/>
      <c r="B29" s="20" t="s">
        <v>7</v>
      </c>
      <c r="C29" s="21">
        <f>SUMXMY2($B6:$B25,C6:C25)/COUNT(C6:C25)</f>
        <v>65535.133974074313</v>
      </c>
      <c r="D29" s="21">
        <f t="shared" ref="D29:E29" si="3">SUMXMY2($B6:$B25,D6:D25)/COUNT(D6:D25)</f>
        <v>53878.211230571651</v>
      </c>
      <c r="E29" s="21">
        <f t="shared" si="3"/>
        <v>59032.082893541701</v>
      </c>
      <c r="G29" s="18"/>
    </row>
    <row r="30" spans="1:7" x14ac:dyDescent="0.25">
      <c r="A30" s="18"/>
      <c r="B30" s="18"/>
      <c r="C30" s="18"/>
      <c r="D30" s="18"/>
      <c r="E30" s="18"/>
      <c r="G30" s="18"/>
    </row>
    <row r="31" spans="1:7" x14ac:dyDescent="0.25">
      <c r="A31" s="18"/>
      <c r="B31" s="18"/>
      <c r="C31" s="18"/>
      <c r="D31" s="18"/>
      <c r="E31" s="18"/>
      <c r="G31" s="18"/>
    </row>
    <row r="32" spans="1:7" x14ac:dyDescent="0.25">
      <c r="A32" s="18"/>
      <c r="B32" s="18"/>
      <c r="C32" s="18"/>
      <c r="D32" s="18"/>
      <c r="E32" s="18"/>
      <c r="G32" s="18"/>
    </row>
    <row r="33" spans="1:7" x14ac:dyDescent="0.25">
      <c r="A33" s="18"/>
      <c r="B33" s="18"/>
      <c r="C33" s="18"/>
      <c r="D33" s="18"/>
      <c r="E33" s="18"/>
      <c r="G33" s="18"/>
    </row>
    <row r="34" spans="1:7" x14ac:dyDescent="0.25">
      <c r="A34" s="18"/>
      <c r="B34" s="18"/>
      <c r="C34" s="18"/>
      <c r="D34" s="18"/>
      <c r="E34" s="18"/>
      <c r="G34" s="18"/>
    </row>
  </sheetData>
  <mergeCells count="1">
    <mergeCell ref="G6:G25"/>
  </mergeCells>
  <pageMargins left="0.7" right="0.7" top="0.75" bottom="0.75" header="0.3" footer="0.3"/>
  <pageSetup scale="55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2"/>
  <sheetViews>
    <sheetView showRuler="0" zoomScale="99" workbookViewId="0">
      <selection activeCell="J26" sqref="J26"/>
    </sheetView>
  </sheetViews>
  <sheetFormatPr defaultColWidth="11" defaultRowHeight="15.75" x14ac:dyDescent="0.25"/>
  <cols>
    <col min="2" max="2" width="18.625" customWidth="1"/>
    <col min="3" max="3" width="19.125" customWidth="1"/>
  </cols>
  <sheetData>
    <row r="1" spans="1:3" s="4" customFormat="1" ht="47.25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>
        <v>42370</v>
      </c>
      <c r="B2" s="12">
        <v>2080</v>
      </c>
    </row>
    <row r="3" spans="1:3" x14ac:dyDescent="0.25">
      <c r="A3" s="1">
        <v>42401</v>
      </c>
      <c r="B3" s="13">
        <v>2067.5</v>
      </c>
    </row>
    <row r="4" spans="1:3" x14ac:dyDescent="0.25">
      <c r="A4" s="1">
        <v>42430</v>
      </c>
      <c r="B4" s="12">
        <v>2455.34375</v>
      </c>
      <c r="C4" s="5"/>
    </row>
    <row r="5" spans="1:3" x14ac:dyDescent="0.25">
      <c r="A5" s="1">
        <v>42461</v>
      </c>
      <c r="B5" s="13">
        <v>2123.5355468749999</v>
      </c>
      <c r="C5" s="6">
        <f>AVERAGE(B2:B4)</f>
        <v>2200.9479166666665</v>
      </c>
    </row>
    <row r="6" spans="1:3" x14ac:dyDescent="0.25">
      <c r="A6" s="1">
        <v>42491</v>
      </c>
      <c r="B6" s="12">
        <v>2272.0797412109373</v>
      </c>
      <c r="C6" s="6">
        <f t="shared" ref="C6:C32" si="0">AVERAGE(B3:B5)</f>
        <v>2215.4597656250003</v>
      </c>
    </row>
    <row r="7" spans="1:3" x14ac:dyDescent="0.25">
      <c r="A7" s="1">
        <v>42522</v>
      </c>
      <c r="B7" s="13">
        <v>2260.9807379760741</v>
      </c>
      <c r="C7" s="6">
        <f t="shared" si="0"/>
        <v>2283.6530126953126</v>
      </c>
    </row>
    <row r="8" spans="1:3" x14ac:dyDescent="0.25">
      <c r="A8" s="1">
        <v>42552</v>
      </c>
      <c r="B8" s="12">
        <v>2130.2429972007749</v>
      </c>
      <c r="C8" s="6">
        <f t="shared" si="0"/>
        <v>2218.8653420206706</v>
      </c>
    </row>
    <row r="9" spans="1:3" x14ac:dyDescent="0.25">
      <c r="A9" s="1">
        <v>42583</v>
      </c>
      <c r="B9" s="13">
        <v>2639.8710346657845</v>
      </c>
      <c r="C9" s="6">
        <f t="shared" si="0"/>
        <v>2221.1011587959288</v>
      </c>
    </row>
    <row r="10" spans="1:3" x14ac:dyDescent="0.25">
      <c r="A10" s="1">
        <v>42614</v>
      </c>
      <c r="B10" s="12">
        <v>2749.8694225991067</v>
      </c>
      <c r="C10" s="6">
        <f t="shared" si="0"/>
        <v>2343.698256614211</v>
      </c>
    </row>
    <row r="11" spans="1:3" x14ac:dyDescent="0.25">
      <c r="A11" s="1">
        <v>42644</v>
      </c>
      <c r="B11" s="13">
        <v>2300.2427903815956</v>
      </c>
      <c r="C11" s="6">
        <f t="shared" si="0"/>
        <v>2506.6611514885553</v>
      </c>
    </row>
    <row r="12" spans="1:3" x14ac:dyDescent="0.25">
      <c r="A12" s="1">
        <v>42675</v>
      </c>
      <c r="B12" s="12">
        <v>2690.9958252613656</v>
      </c>
      <c r="C12" s="6">
        <f t="shared" si="0"/>
        <v>2563.3277492154957</v>
      </c>
    </row>
    <row r="13" spans="1:3" x14ac:dyDescent="0.25">
      <c r="A13" s="1">
        <v>42705</v>
      </c>
      <c r="B13" s="13">
        <v>2442.1332730771323</v>
      </c>
      <c r="C13" s="6">
        <f t="shared" si="0"/>
        <v>2580.3693460806894</v>
      </c>
    </row>
    <row r="14" spans="1:3" x14ac:dyDescent="0.25">
      <c r="A14" s="1">
        <v>42736</v>
      </c>
      <c r="B14" s="12">
        <v>2441.6599389905964</v>
      </c>
      <c r="C14" s="6">
        <f t="shared" si="0"/>
        <v>2477.7906295733646</v>
      </c>
    </row>
    <row r="15" spans="1:3" x14ac:dyDescent="0.25">
      <c r="A15" s="1">
        <v>42767</v>
      </c>
      <c r="B15" s="13">
        <v>2465.580688227979</v>
      </c>
      <c r="C15" s="6">
        <f t="shared" si="0"/>
        <v>2524.9296791096981</v>
      </c>
    </row>
    <row r="16" spans="1:3" x14ac:dyDescent="0.25">
      <c r="A16" s="1">
        <v>42795</v>
      </c>
      <c r="B16" s="12">
        <v>2849.9004468308285</v>
      </c>
      <c r="C16" s="6">
        <f t="shared" si="0"/>
        <v>2449.7913000985695</v>
      </c>
    </row>
    <row r="17" spans="1:3" x14ac:dyDescent="0.25">
      <c r="A17" s="1">
        <v>42826</v>
      </c>
      <c r="B17" s="13">
        <v>2522.6242024162138</v>
      </c>
      <c r="C17" s="6">
        <f t="shared" si="0"/>
        <v>2585.7136913498011</v>
      </c>
    </row>
    <row r="18" spans="1:3" x14ac:dyDescent="0.25">
      <c r="A18" s="1">
        <v>42856</v>
      </c>
      <c r="B18" s="12">
        <v>2683.7570049464166</v>
      </c>
      <c r="C18" s="6">
        <f t="shared" si="0"/>
        <v>2612.7017791583407</v>
      </c>
    </row>
    <row r="19" spans="1:3" x14ac:dyDescent="0.25">
      <c r="A19" s="1">
        <v>42887</v>
      </c>
      <c r="B19" s="13">
        <v>2613.3039675082468</v>
      </c>
      <c r="C19" s="6">
        <f t="shared" si="0"/>
        <v>2685.4272180644862</v>
      </c>
    </row>
    <row r="20" spans="1:3" x14ac:dyDescent="0.25">
      <c r="A20" s="1">
        <v>42917</v>
      </c>
      <c r="B20" s="12">
        <v>2487.2702671020998</v>
      </c>
      <c r="C20" s="6">
        <f t="shared" si="0"/>
        <v>2606.5617249569591</v>
      </c>
    </row>
    <row r="21" spans="1:3" x14ac:dyDescent="0.25">
      <c r="A21" s="1">
        <v>42948</v>
      </c>
      <c r="B21" s="13">
        <v>3033.6611454408758</v>
      </c>
      <c r="C21" s="6">
        <f t="shared" si="0"/>
        <v>2594.7770798522542</v>
      </c>
    </row>
    <row r="22" spans="1:3" x14ac:dyDescent="0.25">
      <c r="A22" s="1">
        <v>42979</v>
      </c>
      <c r="B22" s="12">
        <v>3148.4819097588866</v>
      </c>
      <c r="C22" s="6">
        <f t="shared" si="0"/>
        <v>2711.4117933504076</v>
      </c>
    </row>
    <row r="23" spans="1:3" x14ac:dyDescent="0.25">
      <c r="A23" s="1">
        <v>43009</v>
      </c>
      <c r="B23" s="13">
        <v>2711.7379336308727</v>
      </c>
      <c r="C23" s="6">
        <f t="shared" si="0"/>
        <v>2889.8044407672874</v>
      </c>
    </row>
    <row r="24" spans="1:3" x14ac:dyDescent="0.25">
      <c r="A24" s="1">
        <v>43040</v>
      </c>
      <c r="B24" s="12">
        <v>3067.4346578012587</v>
      </c>
      <c r="C24" s="6">
        <f t="shared" si="0"/>
        <v>2964.6269962768783</v>
      </c>
    </row>
    <row r="25" spans="1:3" x14ac:dyDescent="0.25">
      <c r="A25" s="1">
        <v>43070</v>
      </c>
      <c r="B25" s="13">
        <v>2807.5775910237744</v>
      </c>
      <c r="C25" s="6">
        <f t="shared" si="0"/>
        <v>2975.8848337303393</v>
      </c>
    </row>
    <row r="26" spans="1:3" x14ac:dyDescent="0.25">
      <c r="A26" s="1">
        <v>43101</v>
      </c>
      <c r="B26" s="6">
        <f>C26</f>
        <v>2862.2500608186351</v>
      </c>
      <c r="C26" s="6">
        <f t="shared" si="0"/>
        <v>2862.2500608186351</v>
      </c>
    </row>
    <row r="27" spans="1:3" x14ac:dyDescent="0.25">
      <c r="A27" s="1">
        <v>43132</v>
      </c>
      <c r="B27" s="6">
        <f>C27</f>
        <v>2912.4207698812224</v>
      </c>
      <c r="C27" s="6">
        <f>AVERAGE(B24:B26)</f>
        <v>2912.4207698812224</v>
      </c>
    </row>
    <row r="28" spans="1:3" x14ac:dyDescent="0.25">
      <c r="A28" s="1">
        <v>43160</v>
      </c>
      <c r="B28" s="6">
        <f t="shared" ref="B28:B32" si="1">C28</f>
        <v>2860.7494739078775</v>
      </c>
      <c r="C28" s="6">
        <f t="shared" si="0"/>
        <v>2860.7494739078775</v>
      </c>
    </row>
    <row r="29" spans="1:3" x14ac:dyDescent="0.25">
      <c r="A29" s="1">
        <v>43191</v>
      </c>
      <c r="B29" s="6">
        <f t="shared" si="1"/>
        <v>2878.473434869245</v>
      </c>
      <c r="C29" s="6">
        <f t="shared" si="0"/>
        <v>2878.473434869245</v>
      </c>
    </row>
    <row r="30" spans="1:3" x14ac:dyDescent="0.25">
      <c r="A30" s="1">
        <v>43221</v>
      </c>
      <c r="B30" s="6">
        <f t="shared" si="1"/>
        <v>2883.8812262194483</v>
      </c>
      <c r="C30" s="6">
        <f t="shared" si="0"/>
        <v>2883.8812262194483</v>
      </c>
    </row>
    <row r="31" spans="1:3" x14ac:dyDescent="0.25">
      <c r="A31" s="1">
        <v>43252</v>
      </c>
      <c r="B31" s="6">
        <f t="shared" si="1"/>
        <v>2874.3680449988569</v>
      </c>
      <c r="C31" s="6">
        <f t="shared" si="0"/>
        <v>2874.3680449988569</v>
      </c>
    </row>
    <row r="32" spans="1:3" x14ac:dyDescent="0.25">
      <c r="A32" s="1">
        <v>43282</v>
      </c>
      <c r="B32" s="6">
        <f t="shared" si="1"/>
        <v>2878.9075686958499</v>
      </c>
      <c r="C32" s="6">
        <f t="shared" si="0"/>
        <v>2878.9075686958499</v>
      </c>
    </row>
  </sheetData>
  <pageMargins left="0.7" right="0.7" top="0.75" bottom="0.75" header="0.3" footer="0.3"/>
  <pageSetup scale="75"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tabSelected="1" showRuler="0" zoomScale="118" zoomScaleNormal="118" zoomScalePageLayoutView="118" workbookViewId="0">
      <selection activeCell="F15" sqref="F15"/>
    </sheetView>
  </sheetViews>
  <sheetFormatPr defaultColWidth="11" defaultRowHeight="15.75" x14ac:dyDescent="0.25"/>
  <cols>
    <col min="2" max="2" width="17.625" customWidth="1"/>
    <col min="3" max="3" width="14.125" style="3" customWidth="1"/>
  </cols>
  <sheetData>
    <row r="1" spans="1:8" s="4" customFormat="1" ht="47.25" x14ac:dyDescent="0.25">
      <c r="A1" s="4" t="s">
        <v>0</v>
      </c>
      <c r="B1" s="4" t="s">
        <v>1</v>
      </c>
      <c r="C1" s="7" t="s">
        <v>3</v>
      </c>
      <c r="D1" s="4" t="s">
        <v>11</v>
      </c>
      <c r="E1" s="19"/>
      <c r="F1" s="19" t="s">
        <v>8</v>
      </c>
      <c r="G1" s="19" t="s">
        <v>9</v>
      </c>
      <c r="H1" s="19" t="s">
        <v>10</v>
      </c>
    </row>
    <row r="2" spans="1:8" x14ac:dyDescent="0.25">
      <c r="A2" s="1">
        <v>42370</v>
      </c>
      <c r="B2" s="12">
        <v>2080</v>
      </c>
      <c r="C2" s="14">
        <f>Table4[[#This Row],[Time]]*1.1513-46639</f>
        <v>2141.5809999999983</v>
      </c>
      <c r="D2" s="3"/>
      <c r="E2" s="26">
        <v>2016</v>
      </c>
      <c r="F2" s="27">
        <f>SUM(C2:C13)</f>
        <v>28010.782399999996</v>
      </c>
      <c r="G2" s="27">
        <f>F3-F2</f>
        <v>5044.9965999999986</v>
      </c>
      <c r="H2" s="28">
        <f>G2/F2</f>
        <v>0.18010909256144159</v>
      </c>
    </row>
    <row r="3" spans="1:8" x14ac:dyDescent="0.25">
      <c r="A3" s="1">
        <v>42401</v>
      </c>
      <c r="B3" s="13">
        <v>2067.5</v>
      </c>
      <c r="C3" s="14">
        <f>Table4[[#This Row],[Time]]*1.1513-46639</f>
        <v>2177.2713000000003</v>
      </c>
      <c r="D3" s="3"/>
      <c r="E3" s="26">
        <v>2017</v>
      </c>
      <c r="F3" s="27">
        <f>SUM(C14:C25)</f>
        <v>33055.778999999995</v>
      </c>
      <c r="G3" s="27">
        <f>F4-F3</f>
        <v>5042.6940000000031</v>
      </c>
      <c r="H3" s="28">
        <f>G3/F3</f>
        <v>0.15255105620109585</v>
      </c>
    </row>
    <row r="4" spans="1:8" x14ac:dyDescent="0.25">
      <c r="A4" s="1">
        <v>42430</v>
      </c>
      <c r="B4" s="12">
        <v>2455.34375</v>
      </c>
      <c r="C4" s="14">
        <f>Table4[[#This Row],[Time]]*1.1513-46639</f>
        <v>2210.6589999999997</v>
      </c>
      <c r="D4" s="3"/>
      <c r="E4" s="26">
        <v>2018</v>
      </c>
      <c r="F4" s="27">
        <f>SUM(C26:C37)</f>
        <v>38098.472999999998</v>
      </c>
      <c r="G4" s="26"/>
      <c r="H4" s="26"/>
    </row>
    <row r="5" spans="1:8" x14ac:dyDescent="0.25">
      <c r="A5" s="1">
        <v>42461</v>
      </c>
      <c r="B5" s="13">
        <v>2123.5355468749999</v>
      </c>
      <c r="C5" s="14">
        <f>Table4[[#This Row],[Time]]*1.1513-46639</f>
        <v>2246.3493000000017</v>
      </c>
      <c r="D5" s="3"/>
    </row>
    <row r="6" spans="1:8" x14ac:dyDescent="0.25">
      <c r="A6" s="1">
        <v>42491</v>
      </c>
      <c r="B6" s="12">
        <v>2272.0797412109373</v>
      </c>
      <c r="C6" s="14">
        <f>Table4[[#This Row],[Time]]*1.1513-46639</f>
        <v>2280.8882999999987</v>
      </c>
      <c r="D6" s="3"/>
    </row>
    <row r="7" spans="1:8" x14ac:dyDescent="0.25">
      <c r="A7" s="1">
        <v>42522</v>
      </c>
      <c r="B7" s="13">
        <v>2260.9807379760741</v>
      </c>
      <c r="C7" s="14">
        <f>Table4[[#This Row],[Time]]*1.1513-46639</f>
        <v>2316.5786000000007</v>
      </c>
      <c r="D7" s="3"/>
    </row>
    <row r="8" spans="1:8" x14ac:dyDescent="0.25">
      <c r="A8" s="1">
        <v>42552</v>
      </c>
      <c r="B8" s="12">
        <v>2130.2429972007749</v>
      </c>
      <c r="C8" s="14">
        <f>Table4[[#This Row],[Time]]*1.1513-46639</f>
        <v>2351.1175999999978</v>
      </c>
      <c r="D8" s="3"/>
    </row>
    <row r="9" spans="1:8" x14ac:dyDescent="0.25">
      <c r="A9" s="1">
        <v>42583</v>
      </c>
      <c r="B9" s="13">
        <v>2639.8710346657845</v>
      </c>
      <c r="C9" s="14">
        <f>Table4[[#This Row],[Time]]*1.1513-46639</f>
        <v>2386.8078999999998</v>
      </c>
      <c r="D9" s="3"/>
    </row>
    <row r="10" spans="1:8" x14ac:dyDescent="0.25">
      <c r="A10" s="1">
        <v>42614</v>
      </c>
      <c r="B10" s="12">
        <v>2749.8694225991067</v>
      </c>
      <c r="C10" s="14">
        <f>Table4[[#This Row],[Time]]*1.1513-46639</f>
        <v>2422.4982000000018</v>
      </c>
      <c r="D10" s="3"/>
    </row>
    <row r="11" spans="1:8" x14ac:dyDescent="0.25">
      <c r="A11" s="1">
        <v>42644</v>
      </c>
      <c r="B11" s="13">
        <v>2300.2427903815956</v>
      </c>
      <c r="C11" s="14">
        <f>Table4[[#This Row],[Time]]*1.1513-46639</f>
        <v>2457.0371999999988</v>
      </c>
      <c r="D11" s="3"/>
    </row>
    <row r="12" spans="1:8" x14ac:dyDescent="0.25">
      <c r="A12" s="1">
        <v>42675</v>
      </c>
      <c r="B12" s="12">
        <v>2690.9958252613656</v>
      </c>
      <c r="C12" s="14">
        <f>Table4[[#This Row],[Time]]*1.1513-46639</f>
        <v>2492.7275000000009</v>
      </c>
      <c r="D12" s="3"/>
    </row>
    <row r="13" spans="1:8" x14ac:dyDescent="0.25">
      <c r="A13" s="1">
        <v>42705</v>
      </c>
      <c r="B13" s="13">
        <v>2442.1332730771323</v>
      </c>
      <c r="C13" s="14">
        <f>Table4[[#This Row],[Time]]*1.1513-46639</f>
        <v>2527.2664999999979</v>
      </c>
      <c r="D13" s="3"/>
    </row>
    <row r="14" spans="1:8" x14ac:dyDescent="0.25">
      <c r="A14" s="1">
        <v>42736</v>
      </c>
      <c r="B14" s="12">
        <v>2441.6599389905964</v>
      </c>
      <c r="C14" s="14">
        <f>Table4[[#This Row],[Time]]*1.1513-46639</f>
        <v>2562.9567999999999</v>
      </c>
      <c r="D14" s="3"/>
    </row>
    <row r="15" spans="1:8" x14ac:dyDescent="0.25">
      <c r="A15" s="1">
        <v>42767</v>
      </c>
      <c r="B15" s="13">
        <v>2465.580688227979</v>
      </c>
      <c r="C15" s="14">
        <f>Table4[[#This Row],[Time]]*1.1513-46639</f>
        <v>2598.647100000002</v>
      </c>
      <c r="D15" s="3"/>
    </row>
    <row r="16" spans="1:8" x14ac:dyDescent="0.25">
      <c r="A16" s="1">
        <v>42795</v>
      </c>
      <c r="B16" s="12">
        <v>2849.9004468308285</v>
      </c>
      <c r="C16" s="14">
        <f>Table4[[#This Row],[Time]]*1.1513-46639</f>
        <v>2630.8834999999963</v>
      </c>
      <c r="D16" s="3"/>
    </row>
    <row r="17" spans="1:4" x14ac:dyDescent="0.25">
      <c r="A17" s="1">
        <v>42826</v>
      </c>
      <c r="B17" s="13">
        <v>2522.6242024162138</v>
      </c>
      <c r="C17" s="14">
        <f>Table4[[#This Row],[Time]]*1.1513-46639</f>
        <v>2666.5737999999983</v>
      </c>
      <c r="D17" s="3"/>
    </row>
    <row r="18" spans="1:4" x14ac:dyDescent="0.25">
      <c r="A18" s="1">
        <v>42856</v>
      </c>
      <c r="B18" s="12">
        <v>2683.7570049464166</v>
      </c>
      <c r="C18" s="14">
        <f>Table4[[#This Row],[Time]]*1.1513-46639</f>
        <v>2701.1128000000026</v>
      </c>
      <c r="D18" s="3"/>
    </row>
    <row r="19" spans="1:4" x14ac:dyDescent="0.25">
      <c r="A19" s="1">
        <v>42887</v>
      </c>
      <c r="B19" s="13">
        <v>2613.3039675082468</v>
      </c>
      <c r="C19" s="14">
        <f>Table4[[#This Row],[Time]]*1.1513-46639</f>
        <v>2736.8030999999974</v>
      </c>
      <c r="D19" s="3"/>
    </row>
    <row r="20" spans="1:4" x14ac:dyDescent="0.25">
      <c r="A20" s="1">
        <v>42917</v>
      </c>
      <c r="B20" s="12">
        <v>2487.2702671020998</v>
      </c>
      <c r="C20" s="14">
        <f>Table4[[#This Row],[Time]]*1.1513-46639</f>
        <v>2771.3421000000017</v>
      </c>
      <c r="D20" s="3"/>
    </row>
    <row r="21" spans="1:4" x14ac:dyDescent="0.25">
      <c r="A21" s="1">
        <v>42948</v>
      </c>
      <c r="B21" s="13">
        <v>3033.6611454408758</v>
      </c>
      <c r="C21" s="14">
        <f>Table4[[#This Row],[Time]]*1.1513-46639</f>
        <v>2807.0323999999964</v>
      </c>
      <c r="D21" s="3"/>
    </row>
    <row r="22" spans="1:4" x14ac:dyDescent="0.25">
      <c r="A22" s="1">
        <v>42979</v>
      </c>
      <c r="B22" s="12">
        <v>3148.4819097588866</v>
      </c>
      <c r="C22" s="14">
        <f>Table4[[#This Row],[Time]]*1.1513-46639</f>
        <v>2842.7226999999984</v>
      </c>
      <c r="D22" s="3"/>
    </row>
    <row r="23" spans="1:4" x14ac:dyDescent="0.25">
      <c r="A23" s="1">
        <v>43009</v>
      </c>
      <c r="B23" s="13">
        <v>2711.7379336308727</v>
      </c>
      <c r="C23" s="14">
        <f>Table4[[#This Row],[Time]]*1.1513-46639</f>
        <v>2877.2617000000027</v>
      </c>
      <c r="D23" s="3"/>
    </row>
    <row r="24" spans="1:4" x14ac:dyDescent="0.25">
      <c r="A24" s="1">
        <v>43040</v>
      </c>
      <c r="B24" s="12">
        <v>3067.4346578012587</v>
      </c>
      <c r="C24" s="14">
        <f>Table4[[#This Row],[Time]]*1.1513-46639</f>
        <v>2912.9519999999975</v>
      </c>
      <c r="D24" s="3"/>
    </row>
    <row r="25" spans="1:4" x14ac:dyDescent="0.25">
      <c r="A25" s="1">
        <v>43070</v>
      </c>
      <c r="B25" s="13">
        <v>2807.5775910237744</v>
      </c>
      <c r="C25" s="14">
        <f>Table4[[#This Row],[Time]]*1.1513-46639</f>
        <v>2947.4910000000018</v>
      </c>
      <c r="D25" s="3"/>
    </row>
    <row r="26" spans="1:4" x14ac:dyDescent="0.25">
      <c r="A26" s="1">
        <v>43101</v>
      </c>
      <c r="C26" s="14">
        <f>Table4[[#This Row],[Time]]*1.1513-46639</f>
        <v>2983.1812999999966</v>
      </c>
      <c r="D26" s="3"/>
    </row>
    <row r="27" spans="1:4" x14ac:dyDescent="0.25">
      <c r="A27" s="1">
        <v>43132</v>
      </c>
      <c r="C27" s="14">
        <f>Table4[[#This Row],[Time]]*1.1513-46639</f>
        <v>3018.8715999999986</v>
      </c>
      <c r="D27" s="3"/>
    </row>
    <row r="28" spans="1:4" x14ac:dyDescent="0.25">
      <c r="A28" s="1">
        <v>43160</v>
      </c>
      <c r="C28" s="14">
        <f>Table4[[#This Row],[Time]]*1.1513-46639</f>
        <v>3051.1080000000002</v>
      </c>
      <c r="D28" s="3"/>
    </row>
    <row r="29" spans="1:4" x14ac:dyDescent="0.25">
      <c r="A29" s="1">
        <v>43191</v>
      </c>
      <c r="C29" s="14">
        <f>Table4[[#This Row],[Time]]*1.1513-46639</f>
        <v>3086.7983000000022</v>
      </c>
      <c r="D29" s="3"/>
    </row>
    <row r="30" spans="1:4" x14ac:dyDescent="0.25">
      <c r="A30" s="1">
        <v>43221</v>
      </c>
      <c r="C30" s="14">
        <f>Table4[[#This Row],[Time]]*1.1513-46639</f>
        <v>3121.3372999999992</v>
      </c>
      <c r="D30" s="3"/>
    </row>
    <row r="31" spans="1:4" x14ac:dyDescent="0.25">
      <c r="A31" s="1">
        <v>43252</v>
      </c>
      <c r="C31" s="14">
        <f>Table4[[#This Row],[Time]]*1.1513-46639</f>
        <v>3157.0276000000013</v>
      </c>
      <c r="D31" s="3"/>
    </row>
    <row r="32" spans="1:4" x14ac:dyDescent="0.25">
      <c r="A32" s="1">
        <v>43282</v>
      </c>
      <c r="C32" s="14">
        <f>Table4[[#This Row],[Time]]*1.1513-46639</f>
        <v>3191.5665999999983</v>
      </c>
      <c r="D32" s="3"/>
    </row>
    <row r="33" spans="1:4" x14ac:dyDescent="0.25">
      <c r="A33" s="1">
        <v>43313</v>
      </c>
      <c r="C33" s="14">
        <f>Table4[[#This Row],[Time]]*1.1513-46639</f>
        <v>3227.2569000000003</v>
      </c>
      <c r="D33" s="3"/>
    </row>
    <row r="34" spans="1:4" x14ac:dyDescent="0.25">
      <c r="A34" s="1">
        <v>43344</v>
      </c>
      <c r="C34" s="14">
        <f>Table4[[#This Row],[Time]]*1.1513-46639</f>
        <v>3262.9472000000023</v>
      </c>
      <c r="D34" s="3"/>
    </row>
    <row r="35" spans="1:4" x14ac:dyDescent="0.25">
      <c r="A35" s="1">
        <v>43374</v>
      </c>
      <c r="C35" s="14">
        <f>Table4[[#This Row],[Time]]*1.1513-46639</f>
        <v>3297.4861999999994</v>
      </c>
      <c r="D35" s="3"/>
    </row>
    <row r="36" spans="1:4" x14ac:dyDescent="0.25">
      <c r="A36" s="1">
        <v>43405</v>
      </c>
      <c r="C36" s="14">
        <f>Table4[[#This Row],[Time]]*1.1513-46639</f>
        <v>3333.1765000000014</v>
      </c>
      <c r="D36" s="3"/>
    </row>
    <row r="37" spans="1:4" x14ac:dyDescent="0.25">
      <c r="A37" s="1">
        <v>43435</v>
      </c>
      <c r="C37" s="14">
        <f>Table4[[#This Row],[Time]]*1.1513-46639</f>
        <v>3367.7154999999984</v>
      </c>
      <c r="D37" s="3"/>
    </row>
  </sheetData>
  <pageMargins left="0.7" right="0.7" top="0.75" bottom="0.75" header="0.3" footer="0.3"/>
  <pageSetup scale="2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sale data</vt:lpstr>
      <vt:lpstr>Moving average (short-term)</vt:lpstr>
      <vt:lpstr>Moving average (long-term)</vt:lpstr>
      <vt:lpstr>Trend regression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Xiaomin Yang</dc:creator>
  <cp:lastModifiedBy>Yang, Xiaomin</cp:lastModifiedBy>
  <cp:lastPrinted>2018-04-16T14:50:13Z</cp:lastPrinted>
  <dcterms:created xsi:type="dcterms:W3CDTF">2017-10-30T14:28:23Z</dcterms:created>
  <dcterms:modified xsi:type="dcterms:W3CDTF">2018-04-16T14:50:42Z</dcterms:modified>
</cp:coreProperties>
</file>