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xiaominyang\OneDrive - Texas A&amp;M University\METM 2023\Module 8\"/>
    </mc:Choice>
  </mc:AlternateContent>
  <xr:revisionPtr revIDLastSave="0" documentId="8_{217865B8-65E6-4DCF-87DE-4C331CFCFDE3}" xr6:coauthVersionLast="47" xr6:coauthVersionMax="47" xr10:uidLastSave="{00000000-0000-0000-0000-000000000000}"/>
  <bookViews>
    <workbookView xWindow="390" yWindow="390" windowWidth="21225" windowHeight="15600" xr2:uid="{00000000-000D-0000-FFFF-FFFF00000000}"/>
  </bookViews>
  <sheets>
    <sheet name="Model" sheetId="2" r:id="rId1"/>
    <sheet name="Results" sheetId="1" r:id="rId2"/>
  </sheets>
  <definedNames>
    <definedName name="solver_adj" localSheetId="0" hidden="1">Model!$B$62:$E$63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1" localSheetId="0" hidden="1">Model!$B$64:$E$64</definedName>
    <definedName name="solver_lhs2" localSheetId="0" hidden="1">Model!$B$71:$E$71</definedName>
    <definedName name="solver_lhs3" localSheetId="0" hidden="1">Model!$B$80:$E$80</definedName>
    <definedName name="solver_lhs4" localSheetId="0" hidden="1">Model!$B$80:$E$80</definedName>
    <definedName name="solver_lhs5" localSheetId="0" hidden="1">Model!$B$81:$E$81</definedName>
    <definedName name="solver_lhs6" localSheetId="0" hidden="1">Model!$B$81:$E$81</definedName>
    <definedName name="solver_lhs7" localSheetId="0" hidden="1">Model!$B$62:$E$63</definedName>
    <definedName name="solver_lhs8" localSheetId="0" hidden="1">Model!$B$62:$E$63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8</definedName>
    <definedName name="solver_obc" localSheetId="0" hidden="1">0</definedName>
    <definedName name="solver_obp" localSheetId="0" hidden="1">0</definedName>
    <definedName name="solver_opt" localSheetId="0" hidden="1">Model!$F$112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4</definedName>
    <definedName name="solver_rhs1" localSheetId="0" hidden="1">Model!$B$66:$E$66</definedName>
    <definedName name="solver_rhs2" localSheetId="0" hidden="1">Model!$B$73:$E$73</definedName>
    <definedName name="solver_rhs3" localSheetId="0" hidden="1">Model!$B$83:$E$83</definedName>
    <definedName name="solver_rhs4" localSheetId="0" hidden="1">Model!$B$86:$E$86</definedName>
    <definedName name="solver_rhs5" localSheetId="0" hidden="1">Model!$B$84:$E$84</definedName>
    <definedName name="solver_rhs6" localSheetId="0" hidden="1">Model!$B$87:$E$87</definedName>
    <definedName name="solver_rhs7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347419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C26" i="2"/>
  <c r="D26" i="2"/>
  <c r="E26" i="2"/>
  <c r="F26" i="2"/>
  <c r="B26" i="2"/>
  <c r="B25" i="2"/>
  <c r="B29" i="2"/>
  <c r="B90" i="2"/>
  <c r="B76" i="2"/>
  <c r="B80" i="2"/>
  <c r="B95" i="2"/>
  <c r="B100" i="2"/>
  <c r="B105" i="2"/>
  <c r="B110" i="2"/>
  <c r="B69" i="2"/>
  <c r="B70" i="2"/>
  <c r="B71" i="2"/>
  <c r="B64" i="2"/>
  <c r="B77" i="2"/>
  <c r="E64" i="1"/>
  <c r="D64" i="1"/>
  <c r="C64" i="1"/>
  <c r="B64" i="1"/>
  <c r="F64" i="1"/>
  <c r="C69" i="2"/>
  <c r="C70" i="2"/>
  <c r="C71" i="2"/>
  <c r="D69" i="2"/>
  <c r="D70" i="2"/>
  <c r="D71" i="2"/>
  <c r="E69" i="2"/>
  <c r="E70" i="2"/>
  <c r="E71" i="2"/>
  <c r="F71" i="2"/>
  <c r="E64" i="2"/>
  <c r="D64" i="2"/>
  <c r="C64" i="2"/>
  <c r="F64" i="2"/>
  <c r="B76" i="1"/>
  <c r="B80" i="1"/>
  <c r="D77" i="2"/>
  <c r="D106" i="2"/>
  <c r="C77" i="2"/>
  <c r="C106" i="2"/>
  <c r="E76" i="2"/>
  <c r="E105" i="2"/>
  <c r="D76" i="2"/>
  <c r="D105" i="2"/>
  <c r="E87" i="2"/>
  <c r="D87" i="2"/>
  <c r="C87" i="2"/>
  <c r="B87" i="2"/>
  <c r="E86" i="2"/>
  <c r="D86" i="2"/>
  <c r="C86" i="2"/>
  <c r="B86" i="2"/>
  <c r="E84" i="2"/>
  <c r="D84" i="2"/>
  <c r="C84" i="2"/>
  <c r="B84" i="2"/>
  <c r="E83" i="2"/>
  <c r="D83" i="2"/>
  <c r="C83" i="2"/>
  <c r="B83" i="2"/>
  <c r="C58" i="2"/>
  <c r="C76" i="2"/>
  <c r="C80" i="2"/>
  <c r="E77" i="2"/>
  <c r="E106" i="2"/>
  <c r="B106" i="2"/>
  <c r="C105" i="2"/>
  <c r="F76" i="2"/>
  <c r="E73" i="2"/>
  <c r="D73" i="2"/>
  <c r="C73" i="2"/>
  <c r="B73" i="2"/>
  <c r="F73" i="2"/>
  <c r="F69" i="2"/>
  <c r="E66" i="2"/>
  <c r="D66" i="2"/>
  <c r="C66" i="2"/>
  <c r="B66" i="2"/>
  <c r="F66" i="2"/>
  <c r="F63" i="2"/>
  <c r="F62" i="2"/>
  <c r="E30" i="2"/>
  <c r="E91" i="2"/>
  <c r="D30" i="2"/>
  <c r="D91" i="2"/>
  <c r="E29" i="2"/>
  <c r="E90" i="2"/>
  <c r="C30" i="2"/>
  <c r="C91" i="2"/>
  <c r="B30" i="2"/>
  <c r="D29" i="2"/>
  <c r="D90" i="2"/>
  <c r="C29" i="2"/>
  <c r="C90" i="2"/>
  <c r="C86" i="1"/>
  <c r="D86" i="1"/>
  <c r="E86" i="1"/>
  <c r="C87" i="1"/>
  <c r="D87" i="1"/>
  <c r="E87" i="1"/>
  <c r="B87" i="1"/>
  <c r="B86" i="1"/>
  <c r="C83" i="1"/>
  <c r="D83" i="1"/>
  <c r="E83" i="1"/>
  <c r="C84" i="1"/>
  <c r="D84" i="1"/>
  <c r="E84" i="1"/>
  <c r="B84" i="1"/>
  <c r="B83" i="1"/>
  <c r="F62" i="1"/>
  <c r="F63" i="1"/>
  <c r="D73" i="1"/>
  <c r="C69" i="1"/>
  <c r="D69" i="1"/>
  <c r="E69" i="1"/>
  <c r="C70" i="1"/>
  <c r="D70" i="1"/>
  <c r="E70" i="1"/>
  <c r="B70" i="1"/>
  <c r="B69" i="1"/>
  <c r="C66" i="1"/>
  <c r="D66" i="1"/>
  <c r="E66" i="1"/>
  <c r="B66" i="1"/>
  <c r="C77" i="1"/>
  <c r="C106" i="1"/>
  <c r="B105" i="1"/>
  <c r="C25" i="1"/>
  <c r="C29" i="1"/>
  <c r="D26" i="1"/>
  <c r="D30" i="1"/>
  <c r="D91" i="1"/>
  <c r="B25" i="1"/>
  <c r="B29" i="1"/>
  <c r="B26" i="1"/>
  <c r="C26" i="1"/>
  <c r="E26" i="1"/>
  <c r="E30" i="1"/>
  <c r="E91" i="1"/>
  <c r="D25" i="1"/>
  <c r="D29" i="1"/>
  <c r="C73" i="1"/>
  <c r="E73" i="1"/>
  <c r="C76" i="1"/>
  <c r="C105" i="1"/>
  <c r="D76" i="1"/>
  <c r="D105" i="1"/>
  <c r="D77" i="1"/>
  <c r="D106" i="1"/>
  <c r="E77" i="1"/>
  <c r="E106" i="1"/>
  <c r="C71" i="1"/>
  <c r="B91" i="2"/>
  <c r="F30" i="2"/>
  <c r="F106" i="2"/>
  <c r="C95" i="2"/>
  <c r="C100" i="2"/>
  <c r="C110" i="2"/>
  <c r="D58" i="2"/>
  <c r="D80" i="2"/>
  <c r="F29" i="2"/>
  <c r="F70" i="2"/>
  <c r="F77" i="2"/>
  <c r="B81" i="2"/>
  <c r="F26" i="1"/>
  <c r="C90" i="1"/>
  <c r="F69" i="1"/>
  <c r="D90" i="1"/>
  <c r="E71" i="1"/>
  <c r="B90" i="1"/>
  <c r="F70" i="1"/>
  <c r="D71" i="1"/>
  <c r="C30" i="1"/>
  <c r="C91" i="1"/>
  <c r="F66" i="1"/>
  <c r="C58" i="1"/>
  <c r="C80" i="1"/>
  <c r="B77" i="1"/>
  <c r="E76" i="1"/>
  <c r="E105" i="1"/>
  <c r="F105" i="1"/>
  <c r="E25" i="1"/>
  <c r="F25" i="1"/>
  <c r="B71" i="1"/>
  <c r="B73" i="1"/>
  <c r="F73" i="1"/>
  <c r="B30" i="1"/>
  <c r="B91" i="1"/>
  <c r="F91" i="1"/>
  <c r="F90" i="2"/>
  <c r="E58" i="2"/>
  <c r="E80" i="2"/>
  <c r="D95" i="2"/>
  <c r="D100" i="2"/>
  <c r="D110" i="2"/>
  <c r="C59" i="2"/>
  <c r="C81" i="2"/>
  <c r="B96" i="2"/>
  <c r="F91" i="2"/>
  <c r="F105" i="2"/>
  <c r="B81" i="1"/>
  <c r="B106" i="1"/>
  <c r="F71" i="1"/>
  <c r="E29" i="1"/>
  <c r="F30" i="1"/>
  <c r="F76" i="1"/>
  <c r="D58" i="1"/>
  <c r="B95" i="1"/>
  <c r="F77" i="1"/>
  <c r="F107" i="2"/>
  <c r="E95" i="2"/>
  <c r="F95" i="2"/>
  <c r="F92" i="2"/>
  <c r="E100" i="2"/>
  <c r="E110" i="2"/>
  <c r="F58" i="2"/>
  <c r="B101" i="2"/>
  <c r="D59" i="2"/>
  <c r="D81" i="2"/>
  <c r="C96" i="2"/>
  <c r="C101" i="2"/>
  <c r="C111" i="2"/>
  <c r="F100" i="2"/>
  <c r="B96" i="1"/>
  <c r="B101" i="1"/>
  <c r="B111" i="1"/>
  <c r="C59" i="1"/>
  <c r="C81" i="1"/>
  <c r="C96" i="1"/>
  <c r="E90" i="1"/>
  <c r="F29" i="1"/>
  <c r="D80" i="1"/>
  <c r="E58" i="1"/>
  <c r="C95" i="1"/>
  <c r="C100" i="1"/>
  <c r="C110" i="1"/>
  <c r="B100" i="1"/>
  <c r="F106" i="1"/>
  <c r="F107" i="1"/>
  <c r="B111" i="2"/>
  <c r="D96" i="2"/>
  <c r="E59" i="2"/>
  <c r="E81" i="2"/>
  <c r="F110" i="2"/>
  <c r="D59" i="1"/>
  <c r="D81" i="1"/>
  <c r="F90" i="1"/>
  <c r="F92" i="1"/>
  <c r="B110" i="1"/>
  <c r="E80" i="1"/>
  <c r="F58" i="1"/>
  <c r="D95" i="1"/>
  <c r="D100" i="1"/>
  <c r="D110" i="1"/>
  <c r="C101" i="1"/>
  <c r="E96" i="2"/>
  <c r="E101" i="2"/>
  <c r="E111" i="2"/>
  <c r="F59" i="2"/>
  <c r="D101" i="2"/>
  <c r="F96" i="2"/>
  <c r="F97" i="2"/>
  <c r="E59" i="1"/>
  <c r="E81" i="1"/>
  <c r="F59" i="1"/>
  <c r="D96" i="1"/>
  <c r="D101" i="1"/>
  <c r="D111" i="1"/>
  <c r="E95" i="1"/>
  <c r="E100" i="1"/>
  <c r="E110" i="1"/>
  <c r="C111" i="1"/>
  <c r="F100" i="1"/>
  <c r="F110" i="1"/>
  <c r="D111" i="2"/>
  <c r="F101" i="2"/>
  <c r="F95" i="1"/>
  <c r="E96" i="1"/>
  <c r="E101" i="1"/>
  <c r="F111" i="2"/>
  <c r="F102" i="2"/>
  <c r="F112" i="2"/>
  <c r="F96" i="1"/>
  <c r="F97" i="1"/>
  <c r="E111" i="1"/>
  <c r="F101" i="1"/>
  <c r="F111" i="1"/>
  <c r="F102" i="1"/>
  <c r="F112" i="1"/>
</calcChain>
</file>

<file path=xl/sharedStrings.xml><?xml version="1.0" encoding="utf-8"?>
<sst xmlns="http://schemas.openxmlformats.org/spreadsheetml/2006/main" count="404" uniqueCount="45">
  <si>
    <t>OCT2.0A</t>
  </si>
  <si>
    <t>OCT2.0B</t>
  </si>
  <si>
    <t>Q1</t>
  </si>
  <si>
    <t>Q2</t>
  </si>
  <si>
    <t>Q3</t>
  </si>
  <si>
    <t>Q4</t>
  </si>
  <si>
    <t>Price</t>
  </si>
  <si>
    <t>Demand</t>
  </si>
  <si>
    <t>Material cost</t>
  </si>
  <si>
    <t>labor rate</t>
  </si>
  <si>
    <t>Total labor/unit</t>
  </si>
  <si>
    <t>Total unit cost</t>
  </si>
  <si>
    <t>Production capacity</t>
  </si>
  <si>
    <t>Labor hrs capacity</t>
  </si>
  <si>
    <t>Total</t>
  </si>
  <si>
    <t>Average</t>
  </si>
  <si>
    <t>Labor hrs/unit</t>
  </si>
  <si>
    <t>Inventory cost</t>
  </si>
  <si>
    <t>Beginning inventory</t>
  </si>
  <si>
    <t>Unit produced</t>
  </si>
  <si>
    <t>Units demanded</t>
  </si>
  <si>
    <t>Ending inventory</t>
  </si>
  <si>
    <t>Quarterly production cost</t>
  </si>
  <si>
    <t>Quarterly inventory cost</t>
  </si>
  <si>
    <t>&gt;=</t>
  </si>
  <si>
    <t>&lt;=</t>
  </si>
  <si>
    <t>Constraints</t>
  </si>
  <si>
    <t>Capacity constraints</t>
  </si>
  <si>
    <t>Labor</t>
  </si>
  <si>
    <t>Labor Constraints</t>
  </si>
  <si>
    <t>Inventory constraints</t>
  </si>
  <si>
    <t>Quarterly total cost</t>
  </si>
  <si>
    <t>Quarterly revenue</t>
  </si>
  <si>
    <t>Subtotal</t>
  </si>
  <si>
    <t>Quarter profit</t>
  </si>
  <si>
    <t>LP approach to Aggregate planning</t>
  </si>
  <si>
    <t>Min</t>
  </si>
  <si>
    <t>Max</t>
  </si>
  <si>
    <t>Production planning model</t>
  </si>
  <si>
    <t>Business and economics</t>
  </si>
  <si>
    <t>Inventory requirements</t>
  </si>
  <si>
    <t>Selling price</t>
  </si>
  <si>
    <t>labor rate/hr</t>
  </si>
  <si>
    <t>Material cost/unit</t>
  </si>
  <si>
    <t>Aggregate planning - business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</si>
</sst>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&quot;$&quot;#,##0.00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167" fontId="0" fillId="2" borderId="1" xfId="1" applyNumberFormat="1" applyFont="1" applyFill="1" applyBorder="1"/>
    <xf numFmtId="165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165" fontId="0" fillId="7" borderId="1" xfId="0" applyNumberFormat="1" applyFill="1" applyBorder="1"/>
    <xf numFmtId="167" fontId="0" fillId="7" borderId="1" xfId="1" applyNumberFormat="1" applyFont="1" applyFill="1" applyBorder="1"/>
    <xf numFmtId="164" fontId="0" fillId="2" borderId="1" xfId="1" applyNumberFormat="1" applyFont="1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9" borderId="1" xfId="0" applyFill="1" applyBorder="1"/>
    <xf numFmtId="0" fontId="0" fillId="0" borderId="3" xfId="0" applyBorder="1"/>
    <xf numFmtId="0" fontId="0" fillId="0" borderId="4" xfId="0" applyBorder="1"/>
    <xf numFmtId="0" fontId="0" fillId="8" borderId="1" xfId="0" applyFill="1" applyBorder="1"/>
    <xf numFmtId="0" fontId="3" fillId="0" borderId="1" xfId="0" applyFont="1" applyBorder="1"/>
    <xf numFmtId="1" fontId="0" fillId="6" borderId="1" xfId="0" applyNumberFormat="1" applyFill="1" applyBorder="1"/>
    <xf numFmtId="1" fontId="0" fillId="3" borderId="0" xfId="0" applyNumberFormat="1" applyFill="1"/>
    <xf numFmtId="1" fontId="0" fillId="9" borderId="1" xfId="0" applyNumberFormat="1" applyFill="1" applyBorder="1"/>
    <xf numFmtId="165" fontId="0" fillId="0" borderId="1" xfId="0" applyNumberFormat="1" applyBorder="1"/>
    <xf numFmtId="165" fontId="0" fillId="9" borderId="1" xfId="0" applyNumberFormat="1" applyFill="1" applyBorder="1"/>
    <xf numFmtId="166" fontId="0" fillId="9" borderId="1" xfId="0" applyNumberFormat="1" applyFill="1" applyBorder="1"/>
    <xf numFmtId="167" fontId="0" fillId="0" borderId="1" xfId="0" applyNumberFormat="1" applyBorder="1"/>
    <xf numFmtId="167" fontId="0" fillId="9" borderId="1" xfId="0" applyNumberFormat="1" applyFill="1" applyBorder="1"/>
    <xf numFmtId="1" fontId="0" fillId="4" borderId="1" xfId="0" applyNumberFormat="1" applyFill="1" applyBorder="1"/>
    <xf numFmtId="165" fontId="0" fillId="3" borderId="0" xfId="0" applyNumberFormat="1" applyFill="1"/>
    <xf numFmtId="167" fontId="0" fillId="3" borderId="0" xfId="1" applyNumberFormat="1" applyFont="1" applyFill="1" applyBorder="1"/>
    <xf numFmtId="165" fontId="0" fillId="3" borderId="1" xfId="0" applyNumberFormat="1" applyFill="1" applyBorder="1"/>
    <xf numFmtId="0" fontId="0" fillId="3" borderId="2" xfId="0" applyFill="1" applyBorder="1"/>
    <xf numFmtId="165" fontId="0" fillId="3" borderId="2" xfId="0" applyNumberFormat="1" applyFill="1" applyBorder="1"/>
    <xf numFmtId="167" fontId="0" fillId="3" borderId="0" xfId="0" applyNumberFormat="1" applyFill="1"/>
    <xf numFmtId="167" fontId="2" fillId="10" borderId="1" xfId="0" applyNumberFormat="1" applyFont="1" applyFill="1" applyBorder="1"/>
    <xf numFmtId="0" fontId="3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3" fillId="3" borderId="1" xfId="0" applyFont="1" applyFill="1" applyBorder="1"/>
    <xf numFmtId="0" fontId="0" fillId="12" borderId="1" xfId="0" applyFill="1" applyBorder="1"/>
    <xf numFmtId="1" fontId="0" fillId="8" borderId="1" xfId="0" applyNumberFormat="1" applyFill="1" applyBorder="1"/>
    <xf numFmtId="164" fontId="4" fillId="2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6" fontId="0" fillId="3" borderId="1" xfId="0" applyNumberFormat="1" applyFill="1" applyBorder="1"/>
    <xf numFmtId="167" fontId="0" fillId="3" borderId="1" xfId="0" applyNumberFormat="1" applyFill="1" applyBorder="1"/>
    <xf numFmtId="0" fontId="3" fillId="11" borderId="0" xfId="0" applyFont="1" applyFill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Results!$A$80</c:f>
              <c:strCache>
                <c:ptCount val="1"/>
                <c:pt idx="0">
                  <c:v>OCT2.0A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Results!$B$79:$E$79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Results!$B$80:$E$80</c:f>
              <c:numCache>
                <c:formatCode>0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A-4606-A3B3-7B7486E005C7}"/>
            </c:ext>
          </c:extLst>
        </c:ser>
        <c:ser>
          <c:idx val="1"/>
          <c:order val="1"/>
          <c:tx>
            <c:strRef>
              <c:f>Results!$A$81</c:f>
              <c:strCache>
                <c:ptCount val="1"/>
                <c:pt idx="0">
                  <c:v>OCT2.0B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Results!$B$79:$E$79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Results!$B$81:$E$81</c:f>
              <c:numCache>
                <c:formatCode>0</c:formatCode>
                <c:ptCount val="4"/>
                <c:pt idx="0">
                  <c:v>883</c:v>
                </c:pt>
                <c:pt idx="1">
                  <c:v>327</c:v>
                </c:pt>
                <c:pt idx="2">
                  <c:v>444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A-4606-A3B3-7B7486E0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02752"/>
        <c:axId val="2131405888"/>
      </c:lineChart>
      <c:catAx>
        <c:axId val="21314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05888"/>
        <c:crosses val="autoZero"/>
        <c:auto val="1"/>
        <c:lblAlgn val="ctr"/>
        <c:lblOffset val="100"/>
        <c:noMultiLvlLbl val="0"/>
      </c:catAx>
      <c:valAx>
        <c:axId val="2131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Results!$A$62</c:f>
              <c:strCache>
                <c:ptCount val="1"/>
                <c:pt idx="0">
                  <c:v>OCT2.0A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Results!$B$61:$E$61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Results!$B$62:$E$62</c:f>
              <c:numCache>
                <c:formatCode>General</c:formatCode>
                <c:ptCount val="4"/>
                <c:pt idx="0">
                  <c:v>2445</c:v>
                </c:pt>
                <c:pt idx="1">
                  <c:v>4016</c:v>
                </c:pt>
                <c:pt idx="2">
                  <c:v>1900</c:v>
                </c:pt>
                <c:pt idx="3">
                  <c:v>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7-49FF-89B3-E5217F5774E2}"/>
            </c:ext>
          </c:extLst>
        </c:ser>
        <c:ser>
          <c:idx val="1"/>
          <c:order val="1"/>
          <c:tx>
            <c:strRef>
              <c:f>Results!$A$63</c:f>
              <c:strCache>
                <c:ptCount val="1"/>
                <c:pt idx="0">
                  <c:v>OCT2.0B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Results!$B$61:$E$61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Results!$B$63:$E$63</c:f>
              <c:numCache>
                <c:formatCode>General</c:formatCode>
                <c:ptCount val="4"/>
                <c:pt idx="0">
                  <c:v>3017</c:v>
                </c:pt>
                <c:pt idx="1">
                  <c:v>1588</c:v>
                </c:pt>
                <c:pt idx="2">
                  <c:v>3417</c:v>
                </c:pt>
                <c:pt idx="3">
                  <c:v>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9FF-89B3-E5217F57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53904"/>
        <c:axId val="2131465904"/>
      </c:lineChart>
      <c:catAx>
        <c:axId val="21129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65904"/>
        <c:crosses val="autoZero"/>
        <c:auto val="1"/>
        <c:lblAlgn val="ctr"/>
        <c:lblOffset val="100"/>
        <c:noMultiLvlLbl val="0"/>
      </c:catAx>
      <c:valAx>
        <c:axId val="2131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Results!$A$76</c:f>
              <c:strCache>
                <c:ptCount val="1"/>
                <c:pt idx="0">
                  <c:v>OCT2.0A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Results!$B$75:$E$75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Results!$B$76:$E$76</c:f>
              <c:numCache>
                <c:formatCode>0</c:formatCode>
                <c:ptCount val="4"/>
                <c:pt idx="0">
                  <c:v>2745</c:v>
                </c:pt>
                <c:pt idx="1">
                  <c:v>3216</c:v>
                </c:pt>
                <c:pt idx="2">
                  <c:v>2700</c:v>
                </c:pt>
                <c:pt idx="3">
                  <c:v>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692-BB26-05085DF052C4}"/>
            </c:ext>
          </c:extLst>
        </c:ser>
        <c:ser>
          <c:idx val="1"/>
          <c:order val="1"/>
          <c:tx>
            <c:strRef>
              <c:f>Results!$A$77</c:f>
              <c:strCache>
                <c:ptCount val="1"/>
                <c:pt idx="0">
                  <c:v>OCT2.0B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Results!$B$75:$E$75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Results!$B$77:$E$77</c:f>
              <c:numCache>
                <c:formatCode>0</c:formatCode>
                <c:ptCount val="4"/>
                <c:pt idx="0">
                  <c:v>2534</c:v>
                </c:pt>
                <c:pt idx="1">
                  <c:v>2144</c:v>
                </c:pt>
                <c:pt idx="2">
                  <c:v>3300</c:v>
                </c:pt>
                <c:pt idx="3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692-BB26-05085DF0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01920"/>
        <c:axId val="2131505056"/>
      </c:lineChart>
      <c:catAx>
        <c:axId val="21315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5056"/>
        <c:crosses val="autoZero"/>
        <c:auto val="1"/>
        <c:lblAlgn val="ctr"/>
        <c:lblOffset val="100"/>
        <c:noMultiLvlLbl val="0"/>
      </c:catAx>
      <c:valAx>
        <c:axId val="21315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74</xdr:row>
      <xdr:rowOff>14287</xdr:rowOff>
    </xdr:from>
    <xdr:to>
      <xdr:col>13</xdr:col>
      <xdr:colOff>557212</xdr:colOff>
      <xdr:row>88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58</xdr:row>
      <xdr:rowOff>138112</xdr:rowOff>
    </xdr:from>
    <xdr:to>
      <xdr:col>13</xdr:col>
      <xdr:colOff>557212</xdr:colOff>
      <xdr:row>73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88</xdr:row>
      <xdr:rowOff>185737</xdr:rowOff>
    </xdr:from>
    <xdr:to>
      <xdr:col>14</xdr:col>
      <xdr:colOff>28575</xdr:colOff>
      <xdr:row>103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workbookViewId="0">
      <selection activeCell="B64" sqref="B64"/>
    </sheetView>
  </sheetViews>
  <sheetFormatPr defaultColWidth="8.85546875" defaultRowHeight="15" x14ac:dyDescent="0.25"/>
  <cols>
    <col min="1" max="1" width="23.42578125" customWidth="1"/>
    <col min="2" max="3" width="14.28515625" bestFit="1" customWidth="1"/>
    <col min="4" max="4" width="15.28515625" bestFit="1" customWidth="1"/>
    <col min="5" max="5" width="14.28515625" bestFit="1" customWidth="1"/>
    <col min="6" max="6" width="15.28515625" bestFit="1" customWidth="1"/>
    <col min="7" max="19" width="8.85546875" style="12"/>
  </cols>
  <sheetData>
    <row r="1" spans="1:8" x14ac:dyDescent="0.25">
      <c r="A1" s="45" t="s">
        <v>44</v>
      </c>
      <c r="B1" s="45"/>
      <c r="C1" s="45"/>
      <c r="D1" s="45"/>
      <c r="E1" s="45"/>
      <c r="F1" s="45"/>
      <c r="G1" s="45"/>
      <c r="H1" s="45"/>
    </row>
    <row r="2" spans="1:8" x14ac:dyDescent="0.25">
      <c r="A2" s="12"/>
      <c r="B2" s="12"/>
      <c r="C2" s="12"/>
      <c r="D2" s="12"/>
      <c r="E2" s="12"/>
      <c r="F2" s="12"/>
    </row>
    <row r="3" spans="1:8" x14ac:dyDescent="0.25">
      <c r="A3" s="12" t="s">
        <v>39</v>
      </c>
      <c r="B3" s="12"/>
      <c r="C3" s="12"/>
      <c r="D3" s="12"/>
      <c r="E3" s="12"/>
      <c r="F3" s="12"/>
    </row>
    <row r="4" spans="1:8" x14ac:dyDescent="0.25">
      <c r="A4" s="1" t="s">
        <v>7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14</v>
      </c>
    </row>
    <row r="5" spans="1:8" x14ac:dyDescent="0.25">
      <c r="A5" s="1" t="s">
        <v>0</v>
      </c>
      <c r="B5" s="2">
        <v>2745</v>
      </c>
      <c r="C5" s="2">
        <v>3216</v>
      </c>
      <c r="D5" s="2">
        <v>2700</v>
      </c>
      <c r="E5" s="2">
        <v>3256</v>
      </c>
      <c r="F5" s="2">
        <v>11917</v>
      </c>
    </row>
    <row r="6" spans="1:8" x14ac:dyDescent="0.25">
      <c r="A6" s="1" t="s">
        <v>1</v>
      </c>
      <c r="B6" s="2">
        <v>2534</v>
      </c>
      <c r="C6" s="2">
        <v>2144</v>
      </c>
      <c r="D6" s="2">
        <v>3300</v>
      </c>
      <c r="E6" s="2">
        <v>2664</v>
      </c>
      <c r="F6" s="2">
        <v>10642</v>
      </c>
    </row>
    <row r="7" spans="1:8" s="12" customFormat="1" x14ac:dyDescent="0.25"/>
    <row r="8" spans="1:8" x14ac:dyDescent="0.25">
      <c r="A8" s="1" t="s">
        <v>41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15</v>
      </c>
    </row>
    <row r="9" spans="1:8" x14ac:dyDescent="0.25">
      <c r="A9" s="1" t="s">
        <v>0</v>
      </c>
      <c r="B9" s="3">
        <v>4085</v>
      </c>
      <c r="C9" s="3">
        <v>4214</v>
      </c>
      <c r="D9" s="3">
        <v>4515</v>
      </c>
      <c r="E9" s="3">
        <v>4300</v>
      </c>
      <c r="F9" s="3">
        <v>4278.5</v>
      </c>
    </row>
    <row r="10" spans="1:8" x14ac:dyDescent="0.25">
      <c r="A10" s="1" t="s">
        <v>1</v>
      </c>
      <c r="B10" s="3">
        <v>4275</v>
      </c>
      <c r="C10" s="3">
        <v>4410</v>
      </c>
      <c r="D10" s="3">
        <v>4725</v>
      </c>
      <c r="E10" s="3">
        <v>4500</v>
      </c>
      <c r="F10" s="3">
        <v>4477.5</v>
      </c>
    </row>
    <row r="11" spans="1:8" s="12" customFormat="1" x14ac:dyDescent="0.25"/>
    <row r="12" spans="1:8" x14ac:dyDescent="0.25">
      <c r="A12" s="1" t="s">
        <v>43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15</v>
      </c>
    </row>
    <row r="13" spans="1:8" x14ac:dyDescent="0.25">
      <c r="A13" s="1" t="s">
        <v>0</v>
      </c>
      <c r="B13" s="1">
        <v>950</v>
      </c>
      <c r="C13" s="1">
        <v>980</v>
      </c>
      <c r="D13" s="1">
        <v>1050</v>
      </c>
      <c r="E13" s="1">
        <v>1000</v>
      </c>
      <c r="F13" s="3">
        <v>995</v>
      </c>
    </row>
    <row r="14" spans="1:8" x14ac:dyDescent="0.25">
      <c r="A14" s="1" t="s">
        <v>1</v>
      </c>
      <c r="B14" s="1">
        <v>855</v>
      </c>
      <c r="C14" s="1">
        <v>882</v>
      </c>
      <c r="D14" s="1">
        <v>945</v>
      </c>
      <c r="E14" s="1">
        <v>900</v>
      </c>
      <c r="F14" s="3">
        <v>895.5</v>
      </c>
    </row>
    <row r="15" spans="1:8" s="12" customFormat="1" x14ac:dyDescent="0.25"/>
    <row r="16" spans="1:8" x14ac:dyDescent="0.25">
      <c r="A16" s="1" t="s">
        <v>16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15</v>
      </c>
    </row>
    <row r="17" spans="1:6" x14ac:dyDescent="0.25">
      <c r="A17" s="1" t="s">
        <v>0</v>
      </c>
      <c r="B17" s="41">
        <v>9.6999999999999993</v>
      </c>
      <c r="C17" s="41">
        <v>9.6999999999999993</v>
      </c>
      <c r="D17" s="41">
        <v>9.6999999999999993</v>
      </c>
      <c r="E17" s="41">
        <v>9.6999999999999993</v>
      </c>
      <c r="F17" s="10">
        <v>9.6999999999999993</v>
      </c>
    </row>
    <row r="18" spans="1:6" x14ac:dyDescent="0.25">
      <c r="A18" s="1" t="s">
        <v>1</v>
      </c>
      <c r="B18" s="41">
        <v>11</v>
      </c>
      <c r="C18" s="41">
        <v>11</v>
      </c>
      <c r="D18" s="41">
        <v>11</v>
      </c>
      <c r="E18" s="41">
        <v>11</v>
      </c>
      <c r="F18" s="10">
        <v>11</v>
      </c>
    </row>
    <row r="19" spans="1:6" s="12" customFormat="1" x14ac:dyDescent="0.25"/>
    <row r="20" spans="1:6" x14ac:dyDescent="0.25">
      <c r="A20" s="1" t="s">
        <v>42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15</v>
      </c>
    </row>
    <row r="21" spans="1:6" x14ac:dyDescent="0.25">
      <c r="A21" s="1" t="s">
        <v>0</v>
      </c>
      <c r="B21" s="4">
        <v>55</v>
      </c>
      <c r="C21" s="4">
        <v>57.75</v>
      </c>
      <c r="D21" s="4">
        <v>57.75</v>
      </c>
      <c r="E21" s="4">
        <v>59.95</v>
      </c>
      <c r="F21" s="3">
        <v>57.612499999999997</v>
      </c>
    </row>
    <row r="22" spans="1:6" x14ac:dyDescent="0.25">
      <c r="A22" s="1" t="s">
        <v>1</v>
      </c>
      <c r="B22" s="4">
        <v>55</v>
      </c>
      <c r="C22" s="4">
        <v>57.75</v>
      </c>
      <c r="D22" s="4">
        <v>57.75</v>
      </c>
      <c r="E22" s="4">
        <v>59.95</v>
      </c>
      <c r="F22" s="3">
        <v>57.612499999999997</v>
      </c>
    </row>
    <row r="23" spans="1:6" s="12" customFormat="1" x14ac:dyDescent="0.25">
      <c r="B23" s="28"/>
      <c r="C23" s="28"/>
      <c r="D23" s="28"/>
      <c r="E23" s="28"/>
      <c r="F23" s="29"/>
    </row>
    <row r="24" spans="1:6" x14ac:dyDescent="0.25">
      <c r="A24" s="7" t="s">
        <v>10</v>
      </c>
      <c r="B24" s="7" t="s">
        <v>2</v>
      </c>
      <c r="C24" s="7" t="s">
        <v>3</v>
      </c>
      <c r="D24" s="7" t="s">
        <v>4</v>
      </c>
      <c r="E24" s="7" t="s">
        <v>5</v>
      </c>
      <c r="F24" s="7" t="s">
        <v>15</v>
      </c>
    </row>
    <row r="25" spans="1:6" x14ac:dyDescent="0.25">
      <c r="A25" s="7" t="s">
        <v>0</v>
      </c>
      <c r="B25" s="8">
        <f>B17*B21</f>
        <v>533.5</v>
      </c>
      <c r="C25" s="8">
        <f t="shared" ref="C25:F25" si="0">C17*C21</f>
        <v>560.17499999999995</v>
      </c>
      <c r="D25" s="8">
        <f t="shared" si="0"/>
        <v>560.17499999999995</v>
      </c>
      <c r="E25" s="8">
        <f t="shared" si="0"/>
        <v>581.51499999999999</v>
      </c>
      <c r="F25" s="8">
        <f t="shared" si="0"/>
        <v>558.84124999999995</v>
      </c>
    </row>
    <row r="26" spans="1:6" x14ac:dyDescent="0.25">
      <c r="A26" s="7" t="s">
        <v>1</v>
      </c>
      <c r="B26" s="8">
        <f>B18*B22</f>
        <v>605</v>
      </c>
      <c r="C26" s="8">
        <f t="shared" ref="C26:F26" si="1">C18*C22</f>
        <v>635.25</v>
      </c>
      <c r="D26" s="8">
        <f t="shared" si="1"/>
        <v>635.25</v>
      </c>
      <c r="E26" s="8">
        <f t="shared" si="1"/>
        <v>659.45</v>
      </c>
      <c r="F26" s="8">
        <f t="shared" si="1"/>
        <v>633.73749999999995</v>
      </c>
    </row>
    <row r="27" spans="1:6" s="12" customFormat="1" x14ac:dyDescent="0.25">
      <c r="B27" s="28"/>
      <c r="C27" s="28"/>
      <c r="D27" s="28"/>
      <c r="E27" s="28"/>
      <c r="F27" s="29"/>
    </row>
    <row r="28" spans="1:6" x14ac:dyDescent="0.25">
      <c r="A28" s="7" t="s">
        <v>11</v>
      </c>
      <c r="B28" s="7" t="s">
        <v>2</v>
      </c>
      <c r="C28" s="7" t="s">
        <v>3</v>
      </c>
      <c r="D28" s="7" t="s">
        <v>4</v>
      </c>
      <c r="E28" s="7" t="s">
        <v>5</v>
      </c>
      <c r="F28" s="7" t="s">
        <v>15</v>
      </c>
    </row>
    <row r="29" spans="1:6" x14ac:dyDescent="0.25">
      <c r="A29" s="7" t="s">
        <v>0</v>
      </c>
      <c r="B29" s="8">
        <f>B13+B25</f>
        <v>1483.5</v>
      </c>
      <c r="C29" s="8">
        <f t="shared" ref="B29:E30" si="2">C13+C25</f>
        <v>1540.175</v>
      </c>
      <c r="D29" s="8">
        <f t="shared" si="2"/>
        <v>1610.175</v>
      </c>
      <c r="E29" s="8">
        <f t="shared" si="2"/>
        <v>1581.5149999999999</v>
      </c>
      <c r="F29" s="9">
        <f>AVERAGE(B29:E29)</f>
        <v>1553.8412499999999</v>
      </c>
    </row>
    <row r="30" spans="1:6" x14ac:dyDescent="0.25">
      <c r="A30" s="7" t="s">
        <v>1</v>
      </c>
      <c r="B30" s="8">
        <f t="shared" si="2"/>
        <v>1460</v>
      </c>
      <c r="C30" s="8">
        <f t="shared" si="2"/>
        <v>1517.25</v>
      </c>
      <c r="D30" s="8">
        <f t="shared" si="2"/>
        <v>1580.25</v>
      </c>
      <c r="E30" s="8">
        <f t="shared" si="2"/>
        <v>1559.45</v>
      </c>
      <c r="F30" s="9">
        <f>AVERAGE(B30:E30)</f>
        <v>1529.2375</v>
      </c>
    </row>
    <row r="31" spans="1:6" s="12" customFormat="1" x14ac:dyDescent="0.25"/>
    <row r="32" spans="1:6" x14ac:dyDescent="0.25">
      <c r="A32" s="1" t="s">
        <v>17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15</v>
      </c>
    </row>
    <row r="33" spans="1:6" x14ac:dyDescent="0.25">
      <c r="A33" s="1" t="s">
        <v>0</v>
      </c>
      <c r="B33" s="4">
        <v>22.252499999999998</v>
      </c>
      <c r="C33" s="4">
        <v>24.25775625</v>
      </c>
      <c r="D33" s="4">
        <v>25.360256249999999</v>
      </c>
      <c r="E33" s="4">
        <v>25.857770249999998</v>
      </c>
      <c r="F33" s="3">
        <v>24.432070687499998</v>
      </c>
    </row>
    <row r="34" spans="1:6" x14ac:dyDescent="0.25">
      <c r="A34" s="1" t="s">
        <v>1</v>
      </c>
      <c r="B34" s="4">
        <v>22.252499999999998</v>
      </c>
      <c r="C34" s="4">
        <v>24.25775625</v>
      </c>
      <c r="D34" s="4">
        <v>25.360256249999999</v>
      </c>
      <c r="E34" s="4">
        <v>25.857770249999998</v>
      </c>
      <c r="F34" s="3">
        <v>24.432070687499998</v>
      </c>
    </row>
    <row r="35" spans="1:6" s="12" customFormat="1" ht="21.75" customHeight="1" x14ac:dyDescent="0.25">
      <c r="A35" s="36"/>
      <c r="B35" s="36"/>
      <c r="C35" s="36"/>
      <c r="D35" s="36"/>
      <c r="E35" s="36"/>
      <c r="F35" s="36"/>
    </row>
    <row r="36" spans="1:6" s="12" customFormat="1" ht="21.75" customHeight="1" x14ac:dyDescent="0.25">
      <c r="A36" s="35" t="s">
        <v>26</v>
      </c>
    </row>
    <row r="37" spans="1:6" s="12" customFormat="1" x14ac:dyDescent="0.25">
      <c r="A37" s="12" t="s">
        <v>12</v>
      </c>
    </row>
    <row r="38" spans="1:6" x14ac:dyDescent="0.25">
      <c r="A38" s="12"/>
      <c r="B38" s="1" t="s">
        <v>2</v>
      </c>
      <c r="C38" s="1" t="s">
        <v>3</v>
      </c>
      <c r="D38" s="1" t="s">
        <v>4</v>
      </c>
      <c r="E38" s="1" t="s">
        <v>5</v>
      </c>
      <c r="F38" s="1" t="s">
        <v>14</v>
      </c>
    </row>
    <row r="39" spans="1:6" x14ac:dyDescent="0.25">
      <c r="A39" s="12"/>
      <c r="B39" s="1">
        <v>5462</v>
      </c>
      <c r="C39" s="1">
        <v>6325</v>
      </c>
      <c r="D39" s="1">
        <v>5462</v>
      </c>
      <c r="E39" s="1">
        <v>6325</v>
      </c>
      <c r="F39" s="1">
        <v>23574</v>
      </c>
    </row>
    <row r="40" spans="1:6" s="12" customFormat="1" x14ac:dyDescent="0.25"/>
    <row r="41" spans="1:6" s="12" customFormat="1" x14ac:dyDescent="0.25">
      <c r="A41" s="12" t="s">
        <v>13</v>
      </c>
    </row>
    <row r="42" spans="1:6" x14ac:dyDescent="0.25">
      <c r="A42" s="12"/>
      <c r="B42" s="1" t="s">
        <v>2</v>
      </c>
      <c r="C42" s="1" t="s">
        <v>3</v>
      </c>
      <c r="D42" s="1" t="s">
        <v>4</v>
      </c>
      <c r="E42" s="1" t="s">
        <v>5</v>
      </c>
      <c r="F42" s="1" t="s">
        <v>14</v>
      </c>
    </row>
    <row r="43" spans="1:6" x14ac:dyDescent="0.25">
      <c r="A43" s="12"/>
      <c r="B43" s="1">
        <v>62370</v>
      </c>
      <c r="C43" s="1">
        <v>56430</v>
      </c>
      <c r="D43" s="1">
        <v>65340.000000000007</v>
      </c>
      <c r="E43" s="1">
        <v>58212</v>
      </c>
      <c r="F43" s="1">
        <v>242352</v>
      </c>
    </row>
    <row r="44" spans="1:6" s="12" customFormat="1" x14ac:dyDescent="0.25"/>
    <row r="45" spans="1:6" s="12" customFormat="1" x14ac:dyDescent="0.25"/>
    <row r="46" spans="1:6" s="12" customFormat="1" x14ac:dyDescent="0.25">
      <c r="A46" s="12" t="s">
        <v>40</v>
      </c>
    </row>
    <row r="47" spans="1:6" s="12" customFormat="1" x14ac:dyDescent="0.25">
      <c r="A47" s="12" t="s">
        <v>36</v>
      </c>
      <c r="B47" s="1" t="s">
        <v>2</v>
      </c>
      <c r="C47" s="1" t="s">
        <v>3</v>
      </c>
      <c r="D47" s="1" t="s">
        <v>4</v>
      </c>
      <c r="E47" s="1" t="s">
        <v>5</v>
      </c>
    </row>
    <row r="48" spans="1:6" s="12" customFormat="1" x14ac:dyDescent="0.25">
      <c r="A48" s="1" t="s">
        <v>0</v>
      </c>
      <c r="B48" s="11">
        <v>200</v>
      </c>
      <c r="C48" s="11">
        <v>200</v>
      </c>
      <c r="D48" s="11">
        <v>200</v>
      </c>
      <c r="E48" s="11">
        <v>200</v>
      </c>
    </row>
    <row r="49" spans="1:6" s="12" customFormat="1" x14ac:dyDescent="0.25">
      <c r="A49" s="1" t="s">
        <v>1</v>
      </c>
      <c r="B49" s="11">
        <v>200</v>
      </c>
      <c r="C49" s="11">
        <v>200</v>
      </c>
      <c r="D49" s="11">
        <v>200</v>
      </c>
      <c r="E49" s="11">
        <v>200</v>
      </c>
    </row>
    <row r="50" spans="1:6" s="12" customFormat="1" x14ac:dyDescent="0.25">
      <c r="A50" s="12" t="s">
        <v>37</v>
      </c>
    </row>
    <row r="51" spans="1:6" s="12" customFormat="1" x14ac:dyDescent="0.25">
      <c r="A51" s="1" t="s">
        <v>0</v>
      </c>
      <c r="B51" s="11">
        <v>1000</v>
      </c>
      <c r="C51" s="11">
        <v>1000</v>
      </c>
      <c r="D51" s="11">
        <v>1000</v>
      </c>
      <c r="E51" s="11">
        <v>1000</v>
      </c>
    </row>
    <row r="52" spans="1:6" s="12" customFormat="1" x14ac:dyDescent="0.25">
      <c r="A52" s="1" t="s">
        <v>1</v>
      </c>
      <c r="B52" s="11">
        <v>1000</v>
      </c>
      <c r="C52" s="11">
        <v>1000</v>
      </c>
      <c r="D52" s="11">
        <v>1000</v>
      </c>
      <c r="E52" s="11">
        <v>1000</v>
      </c>
    </row>
    <row r="53" spans="1:6" s="12" customFormat="1" x14ac:dyDescent="0.25"/>
    <row r="54" spans="1:6" s="12" customFormat="1" x14ac:dyDescent="0.25">
      <c r="A54" s="37"/>
      <c r="B54" s="37"/>
      <c r="C54" s="37"/>
      <c r="D54" s="37"/>
      <c r="E54" s="37"/>
      <c r="F54" s="37"/>
    </row>
    <row r="55" spans="1:6" s="12" customFormat="1" x14ac:dyDescent="0.25">
      <c r="A55" s="35" t="s">
        <v>38</v>
      </c>
    </row>
    <row r="56" spans="1:6" s="12" customFormat="1" x14ac:dyDescent="0.25"/>
    <row r="57" spans="1:6" x14ac:dyDescent="0.25">
      <c r="A57" s="13" t="s">
        <v>18</v>
      </c>
      <c r="B57" s="13" t="s">
        <v>2</v>
      </c>
      <c r="C57" s="13" t="s">
        <v>3</v>
      </c>
      <c r="D57" s="13" t="s">
        <v>4</v>
      </c>
      <c r="E57" s="13" t="s">
        <v>5</v>
      </c>
      <c r="F57" s="13" t="s">
        <v>2</v>
      </c>
    </row>
    <row r="58" spans="1:6" x14ac:dyDescent="0.25">
      <c r="A58" s="13" t="s">
        <v>0</v>
      </c>
      <c r="B58" s="1">
        <v>500</v>
      </c>
      <c r="C58" s="19">
        <f>B80</f>
        <v>200</v>
      </c>
      <c r="D58" s="19">
        <f t="shared" ref="D58:F59" si="3">C80</f>
        <v>1000</v>
      </c>
      <c r="E58" s="19">
        <f t="shared" si="3"/>
        <v>200</v>
      </c>
      <c r="F58" s="19">
        <f t="shared" si="3"/>
        <v>200</v>
      </c>
    </row>
    <row r="59" spans="1:6" x14ac:dyDescent="0.25">
      <c r="A59" s="13" t="s">
        <v>1</v>
      </c>
      <c r="B59" s="1">
        <v>400</v>
      </c>
      <c r="C59" s="19">
        <f>B81</f>
        <v>883</v>
      </c>
      <c r="D59" s="19">
        <f t="shared" si="3"/>
        <v>327</v>
      </c>
      <c r="E59" s="19">
        <f t="shared" si="3"/>
        <v>444</v>
      </c>
      <c r="F59" s="19">
        <f t="shared" si="3"/>
        <v>200</v>
      </c>
    </row>
    <row r="60" spans="1:6" s="12" customFormat="1" x14ac:dyDescent="0.25">
      <c r="C60" s="20"/>
      <c r="D60" s="20"/>
      <c r="E60" s="20"/>
      <c r="F60" s="20"/>
    </row>
    <row r="61" spans="1:6" x14ac:dyDescent="0.25">
      <c r="A61" t="s">
        <v>19</v>
      </c>
      <c r="B61" s="13" t="s">
        <v>2</v>
      </c>
      <c r="C61" s="13" t="s">
        <v>3</v>
      </c>
      <c r="D61" s="13" t="s">
        <v>4</v>
      </c>
      <c r="E61" s="15" t="s">
        <v>5</v>
      </c>
      <c r="F61" s="13" t="s">
        <v>14</v>
      </c>
    </row>
    <row r="62" spans="1:6" x14ac:dyDescent="0.25">
      <c r="A62" s="15" t="s">
        <v>0</v>
      </c>
      <c r="B62" s="6">
        <v>2445</v>
      </c>
      <c r="C62" s="6">
        <v>4016</v>
      </c>
      <c r="D62" s="6">
        <v>1900</v>
      </c>
      <c r="E62" s="6">
        <v>3256</v>
      </c>
      <c r="F62" s="16">
        <f>SUM(B62:E62)</f>
        <v>11617</v>
      </c>
    </row>
    <row r="63" spans="1:6" x14ac:dyDescent="0.25">
      <c r="A63" s="15" t="s">
        <v>1</v>
      </c>
      <c r="B63" s="6">
        <v>3017</v>
      </c>
      <c r="C63" s="6">
        <v>1588</v>
      </c>
      <c r="D63" s="6">
        <v>3417</v>
      </c>
      <c r="E63" s="6">
        <v>2420</v>
      </c>
      <c r="F63" s="16">
        <f>SUM(B63:E63)</f>
        <v>10442</v>
      </c>
    </row>
    <row r="64" spans="1:6" x14ac:dyDescent="0.25">
      <c r="A64" s="13" t="s">
        <v>14</v>
      </c>
      <c r="B64" s="17">
        <f>SUM(B62:B63)</f>
        <v>5462</v>
      </c>
      <c r="C64" s="17">
        <f t="shared" ref="C64:E64" si="4">SUM(C62:C63)</f>
        <v>5604</v>
      </c>
      <c r="D64" s="17">
        <f t="shared" si="4"/>
        <v>5317</v>
      </c>
      <c r="E64" s="17">
        <f t="shared" si="4"/>
        <v>5676</v>
      </c>
      <c r="F64" s="16">
        <f>SUM(B64:E64)</f>
        <v>22059</v>
      </c>
    </row>
    <row r="65" spans="1:6" x14ac:dyDescent="0.25">
      <c r="A65" s="18" t="s">
        <v>27</v>
      </c>
      <c r="B65" s="17" t="s">
        <v>25</v>
      </c>
      <c r="C65" s="17" t="s">
        <v>25</v>
      </c>
      <c r="D65" s="17" t="s">
        <v>25</v>
      </c>
      <c r="E65" s="17" t="s">
        <v>25</v>
      </c>
      <c r="F65" s="13" t="s">
        <v>25</v>
      </c>
    </row>
    <row r="66" spans="1:6" x14ac:dyDescent="0.25">
      <c r="B66" s="39">
        <f>B39</f>
        <v>5462</v>
      </c>
      <c r="C66" s="39">
        <f t="shared" ref="C66:E66" si="5">C39</f>
        <v>6325</v>
      </c>
      <c r="D66" s="39">
        <f t="shared" si="5"/>
        <v>5462</v>
      </c>
      <c r="E66" s="39">
        <f t="shared" si="5"/>
        <v>6325</v>
      </c>
      <c r="F66" s="13">
        <f>SUM(B66:E66)</f>
        <v>23574</v>
      </c>
    </row>
    <row r="67" spans="1:6" s="12" customFormat="1" x14ac:dyDescent="0.25"/>
    <row r="68" spans="1:6" x14ac:dyDescent="0.25">
      <c r="A68" s="13" t="s">
        <v>28</v>
      </c>
      <c r="B68" s="13" t="s">
        <v>2</v>
      </c>
      <c r="C68" s="13" t="s">
        <v>3</v>
      </c>
      <c r="D68" s="13" t="s">
        <v>4</v>
      </c>
      <c r="E68" s="15" t="s">
        <v>5</v>
      </c>
      <c r="F68" s="13" t="s">
        <v>14</v>
      </c>
    </row>
    <row r="69" spans="1:6" x14ac:dyDescent="0.25">
      <c r="A69" s="13" t="s">
        <v>0</v>
      </c>
      <c r="B69" s="13">
        <f>B62*B17</f>
        <v>23716.5</v>
      </c>
      <c r="C69" s="13">
        <f t="shared" ref="B69:E70" si="6">C62*C17</f>
        <v>38955.199999999997</v>
      </c>
      <c r="D69" s="13">
        <f t="shared" si="6"/>
        <v>18430</v>
      </c>
      <c r="E69" s="13">
        <f t="shared" si="6"/>
        <v>31583.199999999997</v>
      </c>
      <c r="F69" s="13">
        <f>SUM(B69:E69)</f>
        <v>112684.9</v>
      </c>
    </row>
    <row r="70" spans="1:6" x14ac:dyDescent="0.25">
      <c r="A70" s="13" t="s">
        <v>1</v>
      </c>
      <c r="B70" s="13">
        <f t="shared" si="6"/>
        <v>33187</v>
      </c>
      <c r="C70" s="13">
        <f t="shared" si="6"/>
        <v>17468</v>
      </c>
      <c r="D70" s="13">
        <f t="shared" si="6"/>
        <v>37587</v>
      </c>
      <c r="E70" s="13">
        <f t="shared" si="6"/>
        <v>26620</v>
      </c>
      <c r="F70" s="13">
        <f>SUM(B70:E70)</f>
        <v>114862</v>
      </c>
    </row>
    <row r="71" spans="1:6" x14ac:dyDescent="0.25">
      <c r="A71" s="13" t="s">
        <v>14</v>
      </c>
      <c r="B71" s="17">
        <f>SUM(B69:B70)</f>
        <v>56903.5</v>
      </c>
      <c r="C71" s="17">
        <f t="shared" ref="C71:E71" si="7">SUM(C69:C70)</f>
        <v>56423.199999999997</v>
      </c>
      <c r="D71" s="17">
        <f t="shared" si="7"/>
        <v>56017</v>
      </c>
      <c r="E71" s="17">
        <f t="shared" si="7"/>
        <v>58203.199999999997</v>
      </c>
      <c r="F71" s="13">
        <f>SUM(B71:E71)</f>
        <v>227546.90000000002</v>
      </c>
    </row>
    <row r="72" spans="1:6" x14ac:dyDescent="0.25">
      <c r="A72" s="18" t="s">
        <v>29</v>
      </c>
      <c r="B72" s="17" t="s">
        <v>25</v>
      </c>
      <c r="C72" s="17" t="s">
        <v>25</v>
      </c>
      <c r="D72" s="17" t="s">
        <v>25</v>
      </c>
      <c r="E72" s="17" t="s">
        <v>25</v>
      </c>
      <c r="F72" s="13" t="s">
        <v>25</v>
      </c>
    </row>
    <row r="73" spans="1:6" x14ac:dyDescent="0.25">
      <c r="A73" s="13"/>
      <c r="B73" s="39">
        <f>B43</f>
        <v>62370</v>
      </c>
      <c r="C73" s="39">
        <f t="shared" ref="C73:E73" si="8">C43</f>
        <v>56430</v>
      </c>
      <c r="D73" s="39">
        <f t="shared" si="8"/>
        <v>65340.000000000007</v>
      </c>
      <c r="E73" s="39">
        <f t="shared" si="8"/>
        <v>58212</v>
      </c>
      <c r="F73" s="13">
        <f>SUM(B73:E73)</f>
        <v>242352</v>
      </c>
    </row>
    <row r="74" spans="1:6" s="12" customFormat="1" x14ac:dyDescent="0.25"/>
    <row r="75" spans="1:6" x14ac:dyDescent="0.25">
      <c r="A75" s="13" t="s">
        <v>20</v>
      </c>
      <c r="B75" s="13" t="s">
        <v>2</v>
      </c>
      <c r="C75" s="13" t="s">
        <v>3</v>
      </c>
      <c r="D75" s="13" t="s">
        <v>4</v>
      </c>
      <c r="E75" s="13" t="s">
        <v>5</v>
      </c>
      <c r="F75" s="13" t="s">
        <v>14</v>
      </c>
    </row>
    <row r="76" spans="1:6" x14ac:dyDescent="0.25">
      <c r="A76" s="13" t="s">
        <v>0</v>
      </c>
      <c r="B76" s="42">
        <f>B5</f>
        <v>2745</v>
      </c>
      <c r="C76" s="42">
        <f t="shared" ref="C76:E77" si="9">C5</f>
        <v>3216</v>
      </c>
      <c r="D76" s="42">
        <f t="shared" si="9"/>
        <v>2700</v>
      </c>
      <c r="E76" s="42">
        <f t="shared" si="9"/>
        <v>3256</v>
      </c>
      <c r="F76" s="13">
        <f>SUM(B76:E76)</f>
        <v>11917</v>
      </c>
    </row>
    <row r="77" spans="1:6" x14ac:dyDescent="0.25">
      <c r="A77" s="13" t="s">
        <v>1</v>
      </c>
      <c r="B77" s="42">
        <f>B6</f>
        <v>2534</v>
      </c>
      <c r="C77" s="42">
        <f t="shared" si="9"/>
        <v>2144</v>
      </c>
      <c r="D77" s="42">
        <f t="shared" si="9"/>
        <v>3300</v>
      </c>
      <c r="E77" s="42">
        <f t="shared" si="9"/>
        <v>2664</v>
      </c>
      <c r="F77" s="13">
        <f>SUM(B77:E77)</f>
        <v>10642</v>
      </c>
    </row>
    <row r="78" spans="1:6" s="12" customFormat="1" x14ac:dyDescent="0.25">
      <c r="B78" s="20"/>
      <c r="C78" s="20"/>
      <c r="D78" s="20"/>
      <c r="E78" s="20"/>
    </row>
    <row r="79" spans="1:6" x14ac:dyDescent="0.25">
      <c r="A79" s="15" t="s">
        <v>21</v>
      </c>
      <c r="B79" s="13" t="s">
        <v>2</v>
      </c>
      <c r="C79" s="13" t="s">
        <v>3</v>
      </c>
      <c r="D79" s="13" t="s">
        <v>4</v>
      </c>
      <c r="E79" s="13" t="s">
        <v>5</v>
      </c>
      <c r="F79" s="12"/>
    </row>
    <row r="80" spans="1:6" x14ac:dyDescent="0.25">
      <c r="A80" s="15" t="s">
        <v>0</v>
      </c>
      <c r="B80" s="40">
        <f>B58+B62-B76</f>
        <v>200</v>
      </c>
      <c r="C80" s="40">
        <f t="shared" ref="B80:E81" si="10">C58+C62-C76</f>
        <v>1000</v>
      </c>
      <c r="D80" s="40">
        <f t="shared" si="10"/>
        <v>200</v>
      </c>
      <c r="E80" s="40">
        <f t="shared" si="10"/>
        <v>200</v>
      </c>
      <c r="F80" s="12"/>
    </row>
    <row r="81" spans="1:6" x14ac:dyDescent="0.25">
      <c r="A81" s="15" t="s">
        <v>1</v>
      </c>
      <c r="B81" s="40">
        <f t="shared" si="10"/>
        <v>883</v>
      </c>
      <c r="C81" s="40">
        <f t="shared" si="10"/>
        <v>327</v>
      </c>
      <c r="D81" s="40">
        <f t="shared" si="10"/>
        <v>444</v>
      </c>
      <c r="E81" s="40">
        <f t="shared" si="10"/>
        <v>200</v>
      </c>
      <c r="F81" s="12"/>
    </row>
    <row r="82" spans="1:6" x14ac:dyDescent="0.25">
      <c r="A82" s="18" t="s">
        <v>30</v>
      </c>
      <c r="B82" s="13" t="s">
        <v>24</v>
      </c>
      <c r="C82" s="13" t="s">
        <v>24</v>
      </c>
      <c r="D82" s="13" t="s">
        <v>24</v>
      </c>
      <c r="E82" s="13" t="s">
        <v>24</v>
      </c>
      <c r="F82" s="12"/>
    </row>
    <row r="83" spans="1:6" x14ac:dyDescent="0.25">
      <c r="A83" s="15" t="s">
        <v>0</v>
      </c>
      <c r="B83" s="39">
        <f>B48</f>
        <v>200</v>
      </c>
      <c r="C83" s="39">
        <f t="shared" ref="C83:E84" si="11">C48</f>
        <v>200</v>
      </c>
      <c r="D83" s="39">
        <f t="shared" si="11"/>
        <v>200</v>
      </c>
      <c r="E83" s="39">
        <f t="shared" si="11"/>
        <v>200</v>
      </c>
      <c r="F83" s="12"/>
    </row>
    <row r="84" spans="1:6" x14ac:dyDescent="0.25">
      <c r="A84" s="15" t="s">
        <v>1</v>
      </c>
      <c r="B84" s="39">
        <f>B49</f>
        <v>200</v>
      </c>
      <c r="C84" s="39">
        <f t="shared" si="11"/>
        <v>200</v>
      </c>
      <c r="D84" s="39">
        <f t="shared" si="11"/>
        <v>200</v>
      </c>
      <c r="E84" s="39">
        <f t="shared" si="11"/>
        <v>200</v>
      </c>
      <c r="F84" s="12"/>
    </row>
    <row r="85" spans="1:6" x14ac:dyDescent="0.25">
      <c r="A85" s="13"/>
      <c r="B85" s="13" t="s">
        <v>25</v>
      </c>
      <c r="C85" s="13" t="s">
        <v>25</v>
      </c>
      <c r="D85" s="13" t="s">
        <v>25</v>
      </c>
      <c r="E85" s="13" t="s">
        <v>25</v>
      </c>
      <c r="F85" s="12"/>
    </row>
    <row r="86" spans="1:6" x14ac:dyDescent="0.25">
      <c r="A86" s="15" t="s">
        <v>0</v>
      </c>
      <c r="B86" s="39">
        <f>B51</f>
        <v>1000</v>
      </c>
      <c r="C86" s="39">
        <f t="shared" ref="C86:E87" si="12">C51</f>
        <v>1000</v>
      </c>
      <c r="D86" s="39">
        <f t="shared" si="12"/>
        <v>1000</v>
      </c>
      <c r="E86" s="39">
        <f t="shared" si="12"/>
        <v>1000</v>
      </c>
      <c r="F86" s="12"/>
    </row>
    <row r="87" spans="1:6" x14ac:dyDescent="0.25">
      <c r="A87" s="15" t="s">
        <v>1</v>
      </c>
      <c r="B87" s="39">
        <f>B52</f>
        <v>1000</v>
      </c>
      <c r="C87" s="39">
        <f t="shared" si="12"/>
        <v>1000</v>
      </c>
      <c r="D87" s="39">
        <f t="shared" si="12"/>
        <v>1000</v>
      </c>
      <c r="E87" s="39">
        <f t="shared" si="12"/>
        <v>1000</v>
      </c>
      <c r="F87" s="12"/>
    </row>
    <row r="88" spans="1:6" s="12" customFormat="1" x14ac:dyDescent="0.25"/>
    <row r="89" spans="1:6" x14ac:dyDescent="0.25">
      <c r="A89" s="11" t="s">
        <v>22</v>
      </c>
      <c r="B89" s="11" t="s">
        <v>2</v>
      </c>
      <c r="C89" s="11" t="s">
        <v>3</v>
      </c>
      <c r="D89" s="11" t="s">
        <v>4</v>
      </c>
      <c r="E89" s="11" t="s">
        <v>5</v>
      </c>
      <c r="F89" s="11" t="s">
        <v>33</v>
      </c>
    </row>
    <row r="90" spans="1:6" x14ac:dyDescent="0.25">
      <c r="A90" s="11" t="s">
        <v>0</v>
      </c>
      <c r="B90" s="30">
        <f>B62*B29</f>
        <v>3627157.5</v>
      </c>
      <c r="C90" s="30">
        <f t="shared" ref="B90:E91" si="13">C62*C29</f>
        <v>6185342.7999999998</v>
      </c>
      <c r="D90" s="30">
        <f t="shared" si="13"/>
        <v>3059332.5</v>
      </c>
      <c r="E90" s="30">
        <f t="shared" si="13"/>
        <v>5149412.84</v>
      </c>
      <c r="F90" s="30">
        <f>SUM(B90:E90)</f>
        <v>18021245.640000001</v>
      </c>
    </row>
    <row r="91" spans="1:6" x14ac:dyDescent="0.25">
      <c r="A91" s="11" t="s">
        <v>1</v>
      </c>
      <c r="B91" s="30">
        <f t="shared" si="13"/>
        <v>4404820</v>
      </c>
      <c r="C91" s="30">
        <f t="shared" si="13"/>
        <v>2409393</v>
      </c>
      <c r="D91" s="30">
        <f t="shared" si="13"/>
        <v>5399714.25</v>
      </c>
      <c r="E91" s="30">
        <f t="shared" si="13"/>
        <v>3773869</v>
      </c>
      <c r="F91" s="30">
        <f>SUM(B91:E91)</f>
        <v>15987796.25</v>
      </c>
    </row>
    <row r="92" spans="1:6" x14ac:dyDescent="0.25">
      <c r="A92" s="12"/>
      <c r="B92" s="12"/>
      <c r="C92" s="12"/>
      <c r="D92" s="12"/>
      <c r="E92" s="11" t="s">
        <v>33</v>
      </c>
      <c r="F92" s="30">
        <f>SUM(F90:F91)</f>
        <v>34009041.890000001</v>
      </c>
    </row>
    <row r="93" spans="1:6" x14ac:dyDescent="0.25">
      <c r="A93" s="12"/>
      <c r="B93" s="12"/>
      <c r="C93" s="12"/>
      <c r="D93" s="12"/>
      <c r="E93" s="12"/>
      <c r="F93" s="12"/>
    </row>
    <row r="94" spans="1:6" x14ac:dyDescent="0.25">
      <c r="A94" s="11" t="s">
        <v>23</v>
      </c>
      <c r="B94" s="11" t="s">
        <v>2</v>
      </c>
      <c r="C94" s="11" t="s">
        <v>3</v>
      </c>
      <c r="D94" s="11" t="s">
        <v>4</v>
      </c>
      <c r="E94" s="11" t="s">
        <v>5</v>
      </c>
      <c r="F94" s="11" t="s">
        <v>33</v>
      </c>
    </row>
    <row r="95" spans="1:6" x14ac:dyDescent="0.25">
      <c r="A95" s="11" t="s">
        <v>0</v>
      </c>
      <c r="B95" s="43">
        <f>(B80+B58)/2*B33</f>
        <v>7788.3749999999991</v>
      </c>
      <c r="C95" s="43">
        <f t="shared" ref="B95:E96" si="14">(C80+C58)/2*C33</f>
        <v>14554.653749999999</v>
      </c>
      <c r="D95" s="43">
        <f t="shared" si="14"/>
        <v>15216.153749999999</v>
      </c>
      <c r="E95" s="43">
        <f t="shared" si="14"/>
        <v>5171.5540499999997</v>
      </c>
      <c r="F95" s="30">
        <f>SUM(B95:E95)</f>
        <v>42730.736549999994</v>
      </c>
    </row>
    <row r="96" spans="1:6" x14ac:dyDescent="0.25">
      <c r="A96" s="11" t="s">
        <v>1</v>
      </c>
      <c r="B96" s="43">
        <f t="shared" si="14"/>
        <v>14274.978749999998</v>
      </c>
      <c r="C96" s="43">
        <f t="shared" si="14"/>
        <v>14675.942531250001</v>
      </c>
      <c r="D96" s="43">
        <f t="shared" si="14"/>
        <v>9776.3787843749997</v>
      </c>
      <c r="E96" s="43">
        <f t="shared" si="14"/>
        <v>8326.202020499999</v>
      </c>
      <c r="F96" s="30">
        <f>SUM(B96:E96)</f>
        <v>47053.502086124994</v>
      </c>
    </row>
    <row r="97" spans="1:6" s="12" customFormat="1" x14ac:dyDescent="0.25">
      <c r="E97" s="11" t="s">
        <v>33</v>
      </c>
      <c r="F97" s="30">
        <f>SUM(F95:F96)</f>
        <v>89784.238636124996</v>
      </c>
    </row>
    <row r="98" spans="1:6" s="12" customFormat="1" x14ac:dyDescent="0.25">
      <c r="F98" s="28"/>
    </row>
    <row r="99" spans="1:6" x14ac:dyDescent="0.25">
      <c r="A99" s="11" t="s">
        <v>31</v>
      </c>
      <c r="B99" s="11" t="s">
        <v>2</v>
      </c>
      <c r="C99" s="11" t="s">
        <v>3</v>
      </c>
      <c r="D99" s="11" t="s">
        <v>4</v>
      </c>
      <c r="E99" s="11" t="s">
        <v>5</v>
      </c>
      <c r="F99" s="11" t="s">
        <v>33</v>
      </c>
    </row>
    <row r="100" spans="1:6" x14ac:dyDescent="0.25">
      <c r="A100" s="11" t="s">
        <v>0</v>
      </c>
      <c r="B100" s="43">
        <f>B90+B95</f>
        <v>3634945.875</v>
      </c>
      <c r="C100" s="43">
        <f t="shared" ref="C100:E101" si="15">C90+C95</f>
        <v>6199897.4537499994</v>
      </c>
      <c r="D100" s="43">
        <f t="shared" si="15"/>
        <v>3074548.6537500001</v>
      </c>
      <c r="E100" s="43">
        <f t="shared" si="15"/>
        <v>5154584.3940500002</v>
      </c>
      <c r="F100" s="30">
        <f>SUM(B100:E100)</f>
        <v>18063976.37655</v>
      </c>
    </row>
    <row r="101" spans="1:6" x14ac:dyDescent="0.25">
      <c r="A101" s="11" t="s">
        <v>1</v>
      </c>
      <c r="B101" s="43">
        <f>B91+B96</f>
        <v>4419094.9787499998</v>
      </c>
      <c r="C101" s="43">
        <f t="shared" si="15"/>
        <v>2424068.94253125</v>
      </c>
      <c r="D101" s="43">
        <f t="shared" si="15"/>
        <v>5409490.6287843753</v>
      </c>
      <c r="E101" s="43">
        <f t="shared" si="15"/>
        <v>3782195.2020204999</v>
      </c>
      <c r="F101" s="30">
        <f>SUM(B101:E101)</f>
        <v>16034849.752086125</v>
      </c>
    </row>
    <row r="102" spans="1:6" s="12" customFormat="1" x14ac:dyDescent="0.25">
      <c r="E102" s="31" t="s">
        <v>14</v>
      </c>
      <c r="F102" s="30">
        <f>SUM(F100:F101)</f>
        <v>34098826.128636122</v>
      </c>
    </row>
    <row r="103" spans="1:6" s="12" customFormat="1" x14ac:dyDescent="0.25"/>
    <row r="104" spans="1:6" x14ac:dyDescent="0.25">
      <c r="A104" s="11" t="s">
        <v>32</v>
      </c>
      <c r="B104" s="11" t="s">
        <v>2</v>
      </c>
      <c r="C104" s="11" t="s">
        <v>3</v>
      </c>
      <c r="D104" s="11" t="s">
        <v>4</v>
      </c>
      <c r="E104" s="11" t="s">
        <v>5</v>
      </c>
      <c r="F104" s="11" t="s">
        <v>33</v>
      </c>
    </row>
    <row r="105" spans="1:6" x14ac:dyDescent="0.25">
      <c r="A105" s="11" t="s">
        <v>0</v>
      </c>
      <c r="B105" s="44">
        <f>B76*B9</f>
        <v>11213325</v>
      </c>
      <c r="C105" s="44">
        <f t="shared" ref="B105:E106" si="16">C76*C9</f>
        <v>13552224</v>
      </c>
      <c r="D105" s="44">
        <f t="shared" si="16"/>
        <v>12190500</v>
      </c>
      <c r="E105" s="44">
        <f t="shared" si="16"/>
        <v>14000800</v>
      </c>
      <c r="F105" s="30">
        <f>SUM(B105:E105)</f>
        <v>50956849</v>
      </c>
    </row>
    <row r="106" spans="1:6" x14ac:dyDescent="0.25">
      <c r="A106" s="11" t="s">
        <v>1</v>
      </c>
      <c r="B106" s="44">
        <f t="shared" si="16"/>
        <v>10832850</v>
      </c>
      <c r="C106" s="44">
        <f t="shared" si="16"/>
        <v>9455040</v>
      </c>
      <c r="D106" s="44">
        <f t="shared" si="16"/>
        <v>15592500</v>
      </c>
      <c r="E106" s="44">
        <f t="shared" si="16"/>
        <v>11988000</v>
      </c>
      <c r="F106" s="30">
        <f>SUM(B106:E106)</f>
        <v>47868390</v>
      </c>
    </row>
    <row r="107" spans="1:6" s="12" customFormat="1" x14ac:dyDescent="0.25">
      <c r="E107" s="31" t="s">
        <v>14</v>
      </c>
      <c r="F107" s="32">
        <f>SUM(F105:F106)</f>
        <v>98825239</v>
      </c>
    </row>
    <row r="108" spans="1:6" s="12" customFormat="1" x14ac:dyDescent="0.25"/>
    <row r="109" spans="1:6" x14ac:dyDescent="0.25">
      <c r="A109" s="13" t="s">
        <v>34</v>
      </c>
      <c r="B109" s="13" t="s">
        <v>2</v>
      </c>
      <c r="C109" s="13" t="s">
        <v>3</v>
      </c>
      <c r="D109" s="13" t="s">
        <v>4</v>
      </c>
      <c r="E109" s="13" t="s">
        <v>5</v>
      </c>
      <c r="F109" s="13" t="s">
        <v>33</v>
      </c>
    </row>
    <row r="110" spans="1:6" x14ac:dyDescent="0.25">
      <c r="A110" s="13" t="s">
        <v>0</v>
      </c>
      <c r="B110" s="26">
        <f>B105-B100</f>
        <v>7578379.125</v>
      </c>
      <c r="C110" s="26">
        <f t="shared" ref="C110:E111" si="17">C105-C100</f>
        <v>7352326.5462500006</v>
      </c>
      <c r="D110" s="26">
        <f t="shared" si="17"/>
        <v>9115951.3462499995</v>
      </c>
      <c r="E110" s="26">
        <f t="shared" si="17"/>
        <v>8846215.6059499998</v>
      </c>
      <c r="F110" s="25">
        <f>F105-F100</f>
        <v>32892872.62345</v>
      </c>
    </row>
    <row r="111" spans="1:6" x14ac:dyDescent="0.25">
      <c r="A111" s="13" t="s">
        <v>1</v>
      </c>
      <c r="B111" s="26">
        <f>B106-B101</f>
        <v>6413755.0212500002</v>
      </c>
      <c r="C111" s="26">
        <f t="shared" si="17"/>
        <v>7030971.0574687496</v>
      </c>
      <c r="D111" s="26">
        <f t="shared" si="17"/>
        <v>10183009.371215625</v>
      </c>
      <c r="E111" s="26">
        <f t="shared" si="17"/>
        <v>8205804.7979795001</v>
      </c>
      <c r="F111" s="25">
        <f>F106-F101</f>
        <v>31833540.247913875</v>
      </c>
    </row>
    <row r="112" spans="1:6" s="12" customFormat="1" x14ac:dyDescent="0.25">
      <c r="B112" s="33"/>
      <c r="C112" s="33"/>
      <c r="D112" s="33"/>
      <c r="E112" s="38" t="s">
        <v>14</v>
      </c>
      <c r="F112" s="34">
        <f>F107-F102</f>
        <v>64726412.871363878</v>
      </c>
    </row>
    <row r="113" s="12" customFormat="1" x14ac:dyDescent="0.25"/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workbookViewId="0">
      <selection activeCell="F112" sqref="F112"/>
    </sheetView>
  </sheetViews>
  <sheetFormatPr defaultColWidth="8.85546875" defaultRowHeight="15" x14ac:dyDescent="0.25"/>
  <cols>
    <col min="1" max="1" width="23.42578125" customWidth="1"/>
    <col min="2" max="3" width="14.28515625" bestFit="1" customWidth="1"/>
    <col min="4" max="4" width="15.28515625" bestFit="1" customWidth="1"/>
    <col min="5" max="5" width="14.28515625" bestFit="1" customWidth="1"/>
    <col min="6" max="6" width="15.28515625" bestFit="1" customWidth="1"/>
    <col min="7" max="9" width="8.85546875" style="12"/>
  </cols>
  <sheetData>
    <row r="1" spans="1:7" x14ac:dyDescent="0.25">
      <c r="A1" s="45" t="s">
        <v>35</v>
      </c>
      <c r="B1" s="45"/>
      <c r="C1" s="45"/>
      <c r="D1" s="45"/>
      <c r="E1" s="45"/>
      <c r="F1" s="45"/>
      <c r="G1" s="45"/>
    </row>
    <row r="2" spans="1:7" x14ac:dyDescent="0.25">
      <c r="A2" s="12"/>
      <c r="B2" s="12"/>
      <c r="C2" s="12"/>
      <c r="D2" s="12"/>
      <c r="E2" s="12"/>
      <c r="F2" s="12"/>
    </row>
    <row r="3" spans="1:7" x14ac:dyDescent="0.25">
      <c r="A3" s="12" t="s">
        <v>39</v>
      </c>
      <c r="B3" s="12"/>
      <c r="C3" s="12"/>
      <c r="D3" s="12"/>
      <c r="E3" s="12"/>
      <c r="F3" s="12"/>
    </row>
    <row r="4" spans="1:7" x14ac:dyDescent="0.25">
      <c r="A4" s="1" t="s">
        <v>7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14</v>
      </c>
    </row>
    <row r="5" spans="1:7" x14ac:dyDescent="0.25">
      <c r="A5" s="1" t="s">
        <v>0</v>
      </c>
      <c r="B5" s="2">
        <v>2745</v>
      </c>
      <c r="C5" s="2">
        <v>3216</v>
      </c>
      <c r="D5" s="2">
        <v>2700</v>
      </c>
      <c r="E5" s="2">
        <v>3256</v>
      </c>
      <c r="F5" s="2">
        <v>11917</v>
      </c>
    </row>
    <row r="6" spans="1:7" x14ac:dyDescent="0.25">
      <c r="A6" s="1" t="s">
        <v>1</v>
      </c>
      <c r="B6" s="2">
        <v>2534</v>
      </c>
      <c r="C6" s="2">
        <v>2144</v>
      </c>
      <c r="D6" s="2">
        <v>3300</v>
      </c>
      <c r="E6" s="2">
        <v>2664</v>
      </c>
      <c r="F6" s="2">
        <v>10642</v>
      </c>
    </row>
    <row r="7" spans="1:7" s="12" customFormat="1" x14ac:dyDescent="0.25"/>
    <row r="8" spans="1:7" x14ac:dyDescent="0.25">
      <c r="A8" s="1" t="s">
        <v>6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15</v>
      </c>
    </row>
    <row r="9" spans="1:7" x14ac:dyDescent="0.25">
      <c r="A9" s="1" t="s">
        <v>0</v>
      </c>
      <c r="B9" s="3">
        <v>4085</v>
      </c>
      <c r="C9" s="3">
        <v>4214</v>
      </c>
      <c r="D9" s="3">
        <v>4515</v>
      </c>
      <c r="E9" s="3">
        <v>4300</v>
      </c>
      <c r="F9" s="3">
        <v>4278.5</v>
      </c>
    </row>
    <row r="10" spans="1:7" x14ac:dyDescent="0.25">
      <c r="A10" s="1" t="s">
        <v>1</v>
      </c>
      <c r="B10" s="3">
        <v>4275</v>
      </c>
      <c r="C10" s="3">
        <v>4410</v>
      </c>
      <c r="D10" s="3">
        <v>4725</v>
      </c>
      <c r="E10" s="3">
        <v>4500</v>
      </c>
      <c r="F10" s="3">
        <v>4477.5</v>
      </c>
    </row>
    <row r="11" spans="1:7" s="12" customFormat="1" x14ac:dyDescent="0.25"/>
    <row r="12" spans="1:7" x14ac:dyDescent="0.25">
      <c r="A12" s="1" t="s">
        <v>8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15</v>
      </c>
    </row>
    <row r="13" spans="1:7" x14ac:dyDescent="0.25">
      <c r="A13" s="1" t="s">
        <v>0</v>
      </c>
      <c r="B13" s="1">
        <v>950</v>
      </c>
      <c r="C13" s="1">
        <v>980</v>
      </c>
      <c r="D13" s="1">
        <v>1050</v>
      </c>
      <c r="E13" s="1">
        <v>1000</v>
      </c>
      <c r="F13" s="3">
        <v>995</v>
      </c>
    </row>
    <row r="14" spans="1:7" x14ac:dyDescent="0.25">
      <c r="A14" s="1" t="s">
        <v>1</v>
      </c>
      <c r="B14" s="1">
        <v>855</v>
      </c>
      <c r="C14" s="1">
        <v>882</v>
      </c>
      <c r="D14" s="1">
        <v>945</v>
      </c>
      <c r="E14" s="1">
        <v>900</v>
      </c>
      <c r="F14" s="3">
        <v>895.5</v>
      </c>
    </row>
    <row r="15" spans="1:7" s="12" customFormat="1" x14ac:dyDescent="0.25"/>
    <row r="16" spans="1:7" x14ac:dyDescent="0.25">
      <c r="A16" s="1" t="s">
        <v>16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15</v>
      </c>
    </row>
    <row r="17" spans="1:6" x14ac:dyDescent="0.25">
      <c r="A17" s="1" t="s">
        <v>0</v>
      </c>
      <c r="B17" s="1">
        <v>9.6999999999999993</v>
      </c>
      <c r="C17" s="1">
        <v>9.6999999999999993</v>
      </c>
      <c r="D17" s="1">
        <v>9.6999999999999993</v>
      </c>
      <c r="E17" s="1">
        <v>9.6999999999999993</v>
      </c>
      <c r="F17" s="1">
        <v>9.6999999999999993</v>
      </c>
    </row>
    <row r="18" spans="1:6" x14ac:dyDescent="0.25">
      <c r="A18" s="1" t="s">
        <v>1</v>
      </c>
      <c r="B18" s="1">
        <v>11</v>
      </c>
      <c r="C18" s="1">
        <v>11</v>
      </c>
      <c r="D18" s="1">
        <v>11</v>
      </c>
      <c r="E18" s="1">
        <v>11</v>
      </c>
      <c r="F18" s="1">
        <v>11</v>
      </c>
    </row>
    <row r="19" spans="1:6" s="12" customFormat="1" x14ac:dyDescent="0.25"/>
    <row r="20" spans="1:6" x14ac:dyDescent="0.25">
      <c r="A20" s="1" t="s">
        <v>9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15</v>
      </c>
    </row>
    <row r="21" spans="1:6" x14ac:dyDescent="0.25">
      <c r="A21" s="1" t="s">
        <v>0</v>
      </c>
      <c r="B21" s="4">
        <v>55</v>
      </c>
      <c r="C21" s="4">
        <v>57.75</v>
      </c>
      <c r="D21" s="4">
        <v>57.75</v>
      </c>
      <c r="E21" s="4">
        <v>59.95</v>
      </c>
      <c r="F21" s="3">
        <v>57.612499999999997</v>
      </c>
    </row>
    <row r="22" spans="1:6" x14ac:dyDescent="0.25">
      <c r="A22" s="1" t="s">
        <v>1</v>
      </c>
      <c r="B22" s="4">
        <v>55</v>
      </c>
      <c r="C22" s="4">
        <v>57.75</v>
      </c>
      <c r="D22" s="4">
        <v>57.75</v>
      </c>
      <c r="E22" s="4">
        <v>59.95</v>
      </c>
      <c r="F22" s="3">
        <v>57.612499999999997</v>
      </c>
    </row>
    <row r="23" spans="1:6" s="12" customFormat="1" x14ac:dyDescent="0.25">
      <c r="B23" s="28"/>
      <c r="C23" s="28"/>
      <c r="D23" s="28"/>
      <c r="E23" s="28"/>
      <c r="F23" s="29"/>
    </row>
    <row r="24" spans="1:6" x14ac:dyDescent="0.25">
      <c r="A24" s="7" t="s">
        <v>10</v>
      </c>
      <c r="B24" s="7" t="s">
        <v>2</v>
      </c>
      <c r="C24" s="7" t="s">
        <v>3</v>
      </c>
      <c r="D24" s="7" t="s">
        <v>4</v>
      </c>
      <c r="E24" s="7" t="s">
        <v>5</v>
      </c>
      <c r="F24" s="7" t="s">
        <v>15</v>
      </c>
    </row>
    <row r="25" spans="1:6" x14ac:dyDescent="0.25">
      <c r="A25" s="7" t="s">
        <v>0</v>
      </c>
      <c r="B25" s="8">
        <f t="shared" ref="B25:E26" si="0">$B17*B21</f>
        <v>533.5</v>
      </c>
      <c r="C25" s="8">
        <f t="shared" si="0"/>
        <v>560.17499999999995</v>
      </c>
      <c r="D25" s="8">
        <f t="shared" si="0"/>
        <v>560.17499999999995</v>
      </c>
      <c r="E25" s="8">
        <f t="shared" si="0"/>
        <v>581.51499999999999</v>
      </c>
      <c r="F25" s="9">
        <f>AVERAGE(B25:E25)</f>
        <v>558.84124999999995</v>
      </c>
    </row>
    <row r="26" spans="1:6" x14ac:dyDescent="0.25">
      <c r="A26" s="7" t="s">
        <v>1</v>
      </c>
      <c r="B26" s="8">
        <f t="shared" si="0"/>
        <v>605</v>
      </c>
      <c r="C26" s="8">
        <f t="shared" si="0"/>
        <v>635.25</v>
      </c>
      <c r="D26" s="8">
        <f t="shared" si="0"/>
        <v>635.25</v>
      </c>
      <c r="E26" s="8">
        <f t="shared" si="0"/>
        <v>659.45</v>
      </c>
      <c r="F26" s="9">
        <f>AVERAGE(B26:E26)</f>
        <v>633.73749999999995</v>
      </c>
    </row>
    <row r="27" spans="1:6" s="12" customFormat="1" x14ac:dyDescent="0.25">
      <c r="B27" s="28"/>
      <c r="C27" s="28"/>
      <c r="D27" s="28"/>
      <c r="E27" s="28"/>
      <c r="F27" s="29"/>
    </row>
    <row r="28" spans="1:6" x14ac:dyDescent="0.25">
      <c r="A28" s="7" t="s">
        <v>11</v>
      </c>
      <c r="B28" s="7" t="s">
        <v>2</v>
      </c>
      <c r="C28" s="7" t="s">
        <v>3</v>
      </c>
      <c r="D28" s="7" t="s">
        <v>4</v>
      </c>
      <c r="E28" s="7" t="s">
        <v>5</v>
      </c>
      <c r="F28" s="7" t="s">
        <v>15</v>
      </c>
    </row>
    <row r="29" spans="1:6" x14ac:dyDescent="0.25">
      <c r="A29" s="7" t="s">
        <v>0</v>
      </c>
      <c r="B29" s="8">
        <f t="shared" ref="B29:E30" si="1">B13+B25</f>
        <v>1483.5</v>
      </c>
      <c r="C29" s="8">
        <f t="shared" si="1"/>
        <v>1540.175</v>
      </c>
      <c r="D29" s="8">
        <f t="shared" si="1"/>
        <v>1610.175</v>
      </c>
      <c r="E29" s="8">
        <f t="shared" si="1"/>
        <v>1581.5149999999999</v>
      </c>
      <c r="F29" s="9">
        <f>AVERAGE(B29:E29)</f>
        <v>1553.8412499999999</v>
      </c>
    </row>
    <row r="30" spans="1:6" x14ac:dyDescent="0.25">
      <c r="A30" s="7" t="s">
        <v>1</v>
      </c>
      <c r="B30" s="8">
        <f t="shared" si="1"/>
        <v>1460</v>
      </c>
      <c r="C30" s="8">
        <f t="shared" si="1"/>
        <v>1517.25</v>
      </c>
      <c r="D30" s="8">
        <f t="shared" si="1"/>
        <v>1580.25</v>
      </c>
      <c r="E30" s="8">
        <f t="shared" si="1"/>
        <v>1559.45</v>
      </c>
      <c r="F30" s="9">
        <f>AVERAGE(B30:E30)</f>
        <v>1529.2375</v>
      </c>
    </row>
    <row r="31" spans="1:6" s="12" customFormat="1" x14ac:dyDescent="0.25"/>
    <row r="32" spans="1:6" x14ac:dyDescent="0.25">
      <c r="A32" s="1" t="s">
        <v>17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15</v>
      </c>
    </row>
    <row r="33" spans="1:6" x14ac:dyDescent="0.25">
      <c r="A33" s="1" t="s">
        <v>0</v>
      </c>
      <c r="B33" s="4">
        <v>22.252499999999998</v>
      </c>
      <c r="C33" s="4">
        <v>24.25775625</v>
      </c>
      <c r="D33" s="4">
        <v>25.360256249999999</v>
      </c>
      <c r="E33" s="4">
        <v>25.857770249999998</v>
      </c>
      <c r="F33" s="3">
        <v>24.432070687499998</v>
      </c>
    </row>
    <row r="34" spans="1:6" x14ac:dyDescent="0.25">
      <c r="A34" s="1" t="s">
        <v>1</v>
      </c>
      <c r="B34" s="4">
        <v>22.252499999999998</v>
      </c>
      <c r="C34" s="4">
        <v>24.25775625</v>
      </c>
      <c r="D34" s="4">
        <v>25.360256249999999</v>
      </c>
      <c r="E34" s="4">
        <v>25.857770249999998</v>
      </c>
      <c r="F34" s="3">
        <v>24.432070687499998</v>
      </c>
    </row>
    <row r="35" spans="1:6" s="12" customFormat="1" ht="21.75" customHeight="1" x14ac:dyDescent="0.25">
      <c r="A35" s="36"/>
      <c r="B35" s="36"/>
      <c r="C35" s="36"/>
      <c r="D35" s="36"/>
      <c r="E35" s="36"/>
      <c r="F35" s="36"/>
    </row>
    <row r="36" spans="1:6" s="12" customFormat="1" ht="21.75" customHeight="1" x14ac:dyDescent="0.25">
      <c r="A36" s="35" t="s">
        <v>26</v>
      </c>
    </row>
    <row r="37" spans="1:6" s="12" customFormat="1" x14ac:dyDescent="0.25">
      <c r="A37" s="12" t="s">
        <v>12</v>
      </c>
    </row>
    <row r="38" spans="1:6" x14ac:dyDescent="0.25">
      <c r="A38" s="12"/>
      <c r="B38" s="1" t="s">
        <v>2</v>
      </c>
      <c r="C38" s="1" t="s">
        <v>3</v>
      </c>
      <c r="D38" s="1" t="s">
        <v>4</v>
      </c>
      <c r="E38" s="1" t="s">
        <v>5</v>
      </c>
      <c r="F38" s="1" t="s">
        <v>14</v>
      </c>
    </row>
    <row r="39" spans="1:6" x14ac:dyDescent="0.25">
      <c r="A39" s="12"/>
      <c r="B39" s="1">
        <v>5462</v>
      </c>
      <c r="C39" s="1">
        <v>6325</v>
      </c>
      <c r="D39" s="1">
        <v>5462</v>
      </c>
      <c r="E39" s="1">
        <v>6325</v>
      </c>
      <c r="F39" s="1">
        <v>23574</v>
      </c>
    </row>
    <row r="40" spans="1:6" s="12" customFormat="1" x14ac:dyDescent="0.25"/>
    <row r="41" spans="1:6" s="12" customFormat="1" x14ac:dyDescent="0.25">
      <c r="A41" s="12" t="s">
        <v>13</v>
      </c>
    </row>
    <row r="42" spans="1:6" x14ac:dyDescent="0.25">
      <c r="A42" s="12"/>
      <c r="B42" s="1" t="s">
        <v>2</v>
      </c>
      <c r="C42" s="1" t="s">
        <v>3</v>
      </c>
      <c r="D42" s="1" t="s">
        <v>4</v>
      </c>
      <c r="E42" s="1" t="s">
        <v>5</v>
      </c>
      <c r="F42" s="1" t="s">
        <v>14</v>
      </c>
    </row>
    <row r="43" spans="1:6" x14ac:dyDescent="0.25">
      <c r="A43" s="12"/>
      <c r="B43" s="1">
        <v>62370</v>
      </c>
      <c r="C43" s="1">
        <v>56430</v>
      </c>
      <c r="D43" s="1">
        <v>65340.000000000007</v>
      </c>
      <c r="E43" s="1">
        <v>58212</v>
      </c>
      <c r="F43" s="1">
        <v>242352</v>
      </c>
    </row>
    <row r="44" spans="1:6" s="12" customFormat="1" x14ac:dyDescent="0.25"/>
    <row r="45" spans="1:6" s="12" customFormat="1" x14ac:dyDescent="0.25"/>
    <row r="46" spans="1:6" s="12" customFormat="1" x14ac:dyDescent="0.25">
      <c r="A46" s="12" t="s">
        <v>40</v>
      </c>
    </row>
    <row r="47" spans="1:6" s="12" customFormat="1" x14ac:dyDescent="0.25">
      <c r="A47" s="12" t="s">
        <v>36</v>
      </c>
      <c r="B47" s="1" t="s">
        <v>2</v>
      </c>
      <c r="C47" s="1" t="s">
        <v>3</v>
      </c>
      <c r="D47" s="1" t="s">
        <v>4</v>
      </c>
      <c r="E47" s="1" t="s">
        <v>5</v>
      </c>
    </row>
    <row r="48" spans="1:6" s="12" customFormat="1" x14ac:dyDescent="0.25">
      <c r="A48" s="1" t="s">
        <v>0</v>
      </c>
      <c r="B48" s="11">
        <v>200</v>
      </c>
      <c r="C48" s="11">
        <v>200</v>
      </c>
      <c r="D48" s="11">
        <v>200</v>
      </c>
      <c r="E48" s="11">
        <v>200</v>
      </c>
    </row>
    <row r="49" spans="1:6" s="12" customFormat="1" x14ac:dyDescent="0.25">
      <c r="A49" s="1" t="s">
        <v>1</v>
      </c>
      <c r="B49" s="11">
        <v>200</v>
      </c>
      <c r="C49" s="11">
        <v>200</v>
      </c>
      <c r="D49" s="11">
        <v>200</v>
      </c>
      <c r="E49" s="11">
        <v>200</v>
      </c>
    </row>
    <row r="50" spans="1:6" s="12" customFormat="1" x14ac:dyDescent="0.25">
      <c r="A50" s="12" t="s">
        <v>37</v>
      </c>
    </row>
    <row r="51" spans="1:6" s="12" customFormat="1" x14ac:dyDescent="0.25">
      <c r="A51" s="1" t="s">
        <v>0</v>
      </c>
      <c r="B51" s="11">
        <v>1000</v>
      </c>
      <c r="C51" s="11">
        <v>1000</v>
      </c>
      <c r="D51" s="11">
        <v>1000</v>
      </c>
      <c r="E51" s="11">
        <v>1000</v>
      </c>
    </row>
    <row r="52" spans="1:6" s="12" customFormat="1" x14ac:dyDescent="0.25">
      <c r="A52" s="1" t="s">
        <v>1</v>
      </c>
      <c r="B52" s="11">
        <v>1000</v>
      </c>
      <c r="C52" s="11">
        <v>1000</v>
      </c>
      <c r="D52" s="11">
        <v>1000</v>
      </c>
      <c r="E52" s="11">
        <v>1000</v>
      </c>
    </row>
    <row r="53" spans="1:6" s="12" customFormat="1" x14ac:dyDescent="0.25"/>
    <row r="54" spans="1:6" s="12" customFormat="1" x14ac:dyDescent="0.25">
      <c r="A54" s="37"/>
      <c r="B54" s="37"/>
      <c r="C54" s="37"/>
      <c r="D54" s="37"/>
      <c r="E54" s="37"/>
      <c r="F54" s="37"/>
    </row>
    <row r="55" spans="1:6" s="12" customFormat="1" x14ac:dyDescent="0.25">
      <c r="A55" s="35" t="s">
        <v>38</v>
      </c>
    </row>
    <row r="56" spans="1:6" s="12" customFormat="1" x14ac:dyDescent="0.25"/>
    <row r="57" spans="1:6" x14ac:dyDescent="0.25">
      <c r="A57" s="13" t="s">
        <v>18</v>
      </c>
      <c r="B57" s="13" t="s">
        <v>2</v>
      </c>
      <c r="C57" s="13" t="s">
        <v>3</v>
      </c>
      <c r="D57" s="13" t="s">
        <v>4</v>
      </c>
      <c r="E57" s="13" t="s">
        <v>5</v>
      </c>
      <c r="F57" s="13" t="s">
        <v>2</v>
      </c>
    </row>
    <row r="58" spans="1:6" x14ac:dyDescent="0.25">
      <c r="A58" s="13" t="s">
        <v>0</v>
      </c>
      <c r="B58" s="1">
        <v>500</v>
      </c>
      <c r="C58" s="19">
        <f>B80</f>
        <v>200</v>
      </c>
      <c r="D58" s="19">
        <f t="shared" ref="D58:E58" si="2">C80</f>
        <v>1000</v>
      </c>
      <c r="E58" s="19">
        <f t="shared" si="2"/>
        <v>200</v>
      </c>
      <c r="F58" s="19">
        <f t="shared" ref="F58" si="3">E80</f>
        <v>200</v>
      </c>
    </row>
    <row r="59" spans="1:6" x14ac:dyDescent="0.25">
      <c r="A59" s="13" t="s">
        <v>1</v>
      </c>
      <c r="B59" s="1">
        <v>400</v>
      </c>
      <c r="C59" s="19">
        <f>B81</f>
        <v>883</v>
      </c>
      <c r="D59" s="19">
        <f t="shared" ref="D59:E59" si="4">C81</f>
        <v>327</v>
      </c>
      <c r="E59" s="19">
        <f t="shared" si="4"/>
        <v>444</v>
      </c>
      <c r="F59" s="19">
        <f t="shared" ref="F59" si="5">E81</f>
        <v>200</v>
      </c>
    </row>
    <row r="60" spans="1:6" s="12" customFormat="1" x14ac:dyDescent="0.25">
      <c r="C60" s="20"/>
      <c r="D60" s="20"/>
      <c r="E60" s="20"/>
      <c r="F60" s="20"/>
    </row>
    <row r="61" spans="1:6" x14ac:dyDescent="0.25">
      <c r="A61" s="13" t="s">
        <v>19</v>
      </c>
      <c r="B61" s="13" t="s">
        <v>2</v>
      </c>
      <c r="C61" s="13" t="s">
        <v>3</v>
      </c>
      <c r="D61" s="13" t="s">
        <v>4</v>
      </c>
      <c r="E61" s="15" t="s">
        <v>5</v>
      </c>
      <c r="F61" s="13" t="s">
        <v>14</v>
      </c>
    </row>
    <row r="62" spans="1:6" x14ac:dyDescent="0.25">
      <c r="A62" s="15" t="s">
        <v>0</v>
      </c>
      <c r="B62" s="6">
        <v>2445</v>
      </c>
      <c r="C62" s="6">
        <v>4016</v>
      </c>
      <c r="D62" s="6">
        <v>1900</v>
      </c>
      <c r="E62" s="6">
        <v>3256</v>
      </c>
      <c r="F62" s="16">
        <f>SUM(B62:E62)</f>
        <v>11617</v>
      </c>
    </row>
    <row r="63" spans="1:6" x14ac:dyDescent="0.25">
      <c r="A63" s="15" t="s">
        <v>1</v>
      </c>
      <c r="B63" s="6">
        <v>3017</v>
      </c>
      <c r="C63" s="6">
        <v>1588</v>
      </c>
      <c r="D63" s="6">
        <v>3417</v>
      </c>
      <c r="E63" s="6">
        <v>2420</v>
      </c>
      <c r="F63" s="16">
        <f>SUM(B63:E63)</f>
        <v>10442</v>
      </c>
    </row>
    <row r="64" spans="1:6" x14ac:dyDescent="0.25">
      <c r="A64" s="13" t="s">
        <v>14</v>
      </c>
      <c r="B64" s="5">
        <f>SUM(B62:B63)</f>
        <v>5462</v>
      </c>
      <c r="C64" s="5">
        <f t="shared" ref="C64:E64" si="6">SUM(C62:C63)</f>
        <v>5604</v>
      </c>
      <c r="D64" s="5">
        <f t="shared" si="6"/>
        <v>5317</v>
      </c>
      <c r="E64" s="5">
        <f t="shared" si="6"/>
        <v>5676</v>
      </c>
      <c r="F64" s="16">
        <f>SUM(B64:E64)</f>
        <v>22059</v>
      </c>
    </row>
    <row r="65" spans="1:6" x14ac:dyDescent="0.25">
      <c r="A65" s="18" t="s">
        <v>27</v>
      </c>
      <c r="B65" s="13" t="s">
        <v>25</v>
      </c>
      <c r="C65" s="13" t="s">
        <v>25</v>
      </c>
      <c r="D65" s="13" t="s">
        <v>25</v>
      </c>
      <c r="E65" s="13" t="s">
        <v>25</v>
      </c>
      <c r="F65" s="13" t="s">
        <v>25</v>
      </c>
    </row>
    <row r="66" spans="1:6" x14ac:dyDescent="0.25">
      <c r="B66" s="17">
        <f>B39</f>
        <v>5462</v>
      </c>
      <c r="C66" s="17">
        <f t="shared" ref="C66:E66" si="7">C39</f>
        <v>6325</v>
      </c>
      <c r="D66" s="17">
        <f t="shared" si="7"/>
        <v>5462</v>
      </c>
      <c r="E66" s="17">
        <f t="shared" si="7"/>
        <v>6325</v>
      </c>
      <c r="F66" s="13">
        <f>SUM(B66:E66)</f>
        <v>23574</v>
      </c>
    </row>
    <row r="67" spans="1:6" s="12" customFormat="1" x14ac:dyDescent="0.25"/>
    <row r="68" spans="1:6" x14ac:dyDescent="0.25">
      <c r="A68" s="13" t="s">
        <v>28</v>
      </c>
      <c r="B68" s="13" t="s">
        <v>2</v>
      </c>
      <c r="C68" s="13" t="s">
        <v>3</v>
      </c>
      <c r="D68" s="13" t="s">
        <v>4</v>
      </c>
      <c r="E68" s="15" t="s">
        <v>5</v>
      </c>
      <c r="F68" s="13" t="s">
        <v>14</v>
      </c>
    </row>
    <row r="69" spans="1:6" x14ac:dyDescent="0.25">
      <c r="A69" s="13" t="s">
        <v>0</v>
      </c>
      <c r="B69" s="14">
        <f t="shared" ref="B69:E70" si="8">B62*B17</f>
        <v>23716.5</v>
      </c>
      <c r="C69" s="14">
        <f t="shared" si="8"/>
        <v>38955.199999999997</v>
      </c>
      <c r="D69" s="14">
        <f t="shared" si="8"/>
        <v>18430</v>
      </c>
      <c r="E69" s="14">
        <f t="shared" si="8"/>
        <v>31583.199999999997</v>
      </c>
      <c r="F69" s="13">
        <f>SUM(B69:E69)</f>
        <v>112684.9</v>
      </c>
    </row>
    <row r="70" spans="1:6" x14ac:dyDescent="0.25">
      <c r="A70" s="13" t="s">
        <v>1</v>
      </c>
      <c r="B70" s="14">
        <f t="shared" si="8"/>
        <v>33187</v>
      </c>
      <c r="C70" s="14">
        <f t="shared" si="8"/>
        <v>17468</v>
      </c>
      <c r="D70" s="14">
        <f t="shared" si="8"/>
        <v>37587</v>
      </c>
      <c r="E70" s="14">
        <f t="shared" si="8"/>
        <v>26620</v>
      </c>
      <c r="F70" s="13">
        <f>SUM(B70:E70)</f>
        <v>114862</v>
      </c>
    </row>
    <row r="71" spans="1:6" x14ac:dyDescent="0.25">
      <c r="A71" s="13" t="s">
        <v>14</v>
      </c>
      <c r="B71" s="5">
        <f>SUM(B69:B70)</f>
        <v>56903.5</v>
      </c>
      <c r="C71" s="5">
        <f t="shared" ref="C71:E71" si="9">SUM(C69:C70)</f>
        <v>56423.199999999997</v>
      </c>
      <c r="D71" s="5">
        <f t="shared" si="9"/>
        <v>56017</v>
      </c>
      <c r="E71" s="5">
        <f t="shared" si="9"/>
        <v>58203.199999999997</v>
      </c>
      <c r="F71" s="13">
        <f>SUM(B71:E71)</f>
        <v>227546.90000000002</v>
      </c>
    </row>
    <row r="72" spans="1:6" x14ac:dyDescent="0.25">
      <c r="A72" s="18" t="s">
        <v>29</v>
      </c>
      <c r="B72" s="13" t="s">
        <v>25</v>
      </c>
      <c r="C72" s="13" t="s">
        <v>25</v>
      </c>
      <c r="D72" s="13" t="s">
        <v>25</v>
      </c>
      <c r="E72" s="13" t="s">
        <v>25</v>
      </c>
      <c r="F72" s="13" t="s">
        <v>25</v>
      </c>
    </row>
    <row r="73" spans="1:6" x14ac:dyDescent="0.25">
      <c r="A73" s="13"/>
      <c r="B73" s="17">
        <f>B43</f>
        <v>62370</v>
      </c>
      <c r="C73" s="17">
        <f t="shared" ref="C73:E73" si="10">C43</f>
        <v>56430</v>
      </c>
      <c r="D73" s="17">
        <f t="shared" si="10"/>
        <v>65340.000000000007</v>
      </c>
      <c r="E73" s="17">
        <f t="shared" si="10"/>
        <v>58212</v>
      </c>
      <c r="F73" s="13">
        <f>SUM(B73:E73)</f>
        <v>242352</v>
      </c>
    </row>
    <row r="74" spans="1:6" s="12" customFormat="1" x14ac:dyDescent="0.25"/>
    <row r="75" spans="1:6" x14ac:dyDescent="0.25">
      <c r="A75" s="13" t="s">
        <v>20</v>
      </c>
      <c r="B75" s="13" t="s">
        <v>2</v>
      </c>
      <c r="C75" s="13" t="s">
        <v>3</v>
      </c>
      <c r="D75" s="13" t="s">
        <v>4</v>
      </c>
      <c r="E75" s="13" t="s">
        <v>5</v>
      </c>
      <c r="F75" s="13" t="s">
        <v>14</v>
      </c>
    </row>
    <row r="76" spans="1:6" x14ac:dyDescent="0.25">
      <c r="A76" s="13" t="s">
        <v>0</v>
      </c>
      <c r="B76" s="21">
        <f t="shared" ref="B76:E77" si="11">B5</f>
        <v>2745</v>
      </c>
      <c r="C76" s="21">
        <f t="shared" si="11"/>
        <v>3216</v>
      </c>
      <c r="D76" s="21">
        <f t="shared" si="11"/>
        <v>2700</v>
      </c>
      <c r="E76" s="21">
        <f t="shared" si="11"/>
        <v>3256</v>
      </c>
      <c r="F76" s="13">
        <f>SUM(B76:E76)</f>
        <v>11917</v>
      </c>
    </row>
    <row r="77" spans="1:6" x14ac:dyDescent="0.25">
      <c r="A77" s="13" t="s">
        <v>1</v>
      </c>
      <c r="B77" s="21">
        <f t="shared" si="11"/>
        <v>2534</v>
      </c>
      <c r="C77" s="21">
        <f t="shared" si="11"/>
        <v>2144</v>
      </c>
      <c r="D77" s="21">
        <f t="shared" si="11"/>
        <v>3300</v>
      </c>
      <c r="E77" s="21">
        <f t="shared" si="11"/>
        <v>2664</v>
      </c>
      <c r="F77" s="13">
        <f>SUM(B77:E77)</f>
        <v>10642</v>
      </c>
    </row>
    <row r="78" spans="1:6" s="12" customFormat="1" x14ac:dyDescent="0.25">
      <c r="B78" s="20"/>
      <c r="C78" s="20"/>
      <c r="D78" s="20"/>
      <c r="E78" s="20"/>
    </row>
    <row r="79" spans="1:6" x14ac:dyDescent="0.25">
      <c r="A79" s="15" t="s">
        <v>21</v>
      </c>
      <c r="B79" s="13" t="s">
        <v>2</v>
      </c>
      <c r="C79" s="13" t="s">
        <v>3</v>
      </c>
      <c r="D79" s="13" t="s">
        <v>4</v>
      </c>
      <c r="E79" s="13" t="s">
        <v>5</v>
      </c>
      <c r="F79" s="12"/>
    </row>
    <row r="80" spans="1:6" x14ac:dyDescent="0.25">
      <c r="A80" s="15" t="s">
        <v>0</v>
      </c>
      <c r="B80" s="27">
        <f t="shared" ref="B80:E81" si="12">B58+B62-B76</f>
        <v>200</v>
      </c>
      <c r="C80" s="27">
        <f t="shared" si="12"/>
        <v>1000</v>
      </c>
      <c r="D80" s="27">
        <f t="shared" si="12"/>
        <v>200</v>
      </c>
      <c r="E80" s="27">
        <f t="shared" si="12"/>
        <v>200</v>
      </c>
      <c r="F80" s="12"/>
    </row>
    <row r="81" spans="1:6" x14ac:dyDescent="0.25">
      <c r="A81" s="15" t="s">
        <v>1</v>
      </c>
      <c r="B81" s="27">
        <f t="shared" si="12"/>
        <v>883</v>
      </c>
      <c r="C81" s="27">
        <f t="shared" si="12"/>
        <v>327</v>
      </c>
      <c r="D81" s="27">
        <f t="shared" si="12"/>
        <v>444</v>
      </c>
      <c r="E81" s="27">
        <f t="shared" si="12"/>
        <v>200</v>
      </c>
      <c r="F81" s="12"/>
    </row>
    <row r="82" spans="1:6" x14ac:dyDescent="0.25">
      <c r="A82" s="18" t="s">
        <v>30</v>
      </c>
      <c r="B82" s="13" t="s">
        <v>24</v>
      </c>
      <c r="C82" s="13" t="s">
        <v>24</v>
      </c>
      <c r="D82" s="13" t="s">
        <v>24</v>
      </c>
      <c r="E82" s="13" t="s">
        <v>24</v>
      </c>
      <c r="F82" s="12"/>
    </row>
    <row r="83" spans="1:6" x14ac:dyDescent="0.25">
      <c r="A83" s="15" t="s">
        <v>0</v>
      </c>
      <c r="B83" s="17">
        <f>B48</f>
        <v>200</v>
      </c>
      <c r="C83" s="17">
        <f t="shared" ref="C83:E83" si="13">C48</f>
        <v>200</v>
      </c>
      <c r="D83" s="17">
        <f t="shared" si="13"/>
        <v>200</v>
      </c>
      <c r="E83" s="17">
        <f t="shared" si="13"/>
        <v>200</v>
      </c>
      <c r="F83" s="12"/>
    </row>
    <row r="84" spans="1:6" x14ac:dyDescent="0.25">
      <c r="A84" s="15" t="s">
        <v>1</v>
      </c>
      <c r="B84" s="17">
        <f>B49</f>
        <v>200</v>
      </c>
      <c r="C84" s="17">
        <f t="shared" ref="C84:E84" si="14">C49</f>
        <v>200</v>
      </c>
      <c r="D84" s="17">
        <f t="shared" si="14"/>
        <v>200</v>
      </c>
      <c r="E84" s="17">
        <f t="shared" si="14"/>
        <v>200</v>
      </c>
      <c r="F84" s="12"/>
    </row>
    <row r="85" spans="1:6" x14ac:dyDescent="0.25">
      <c r="A85" s="13"/>
      <c r="B85" s="13" t="s">
        <v>25</v>
      </c>
      <c r="C85" s="13" t="s">
        <v>25</v>
      </c>
      <c r="D85" s="13" t="s">
        <v>25</v>
      </c>
      <c r="E85" s="13" t="s">
        <v>25</v>
      </c>
      <c r="F85" s="12"/>
    </row>
    <row r="86" spans="1:6" x14ac:dyDescent="0.25">
      <c r="A86" s="15" t="s">
        <v>0</v>
      </c>
      <c r="B86" s="17">
        <f>B51</f>
        <v>1000</v>
      </c>
      <c r="C86" s="17">
        <f t="shared" ref="C86:E86" si="15">C51</f>
        <v>1000</v>
      </c>
      <c r="D86" s="17">
        <f t="shared" si="15"/>
        <v>1000</v>
      </c>
      <c r="E86" s="17">
        <f t="shared" si="15"/>
        <v>1000</v>
      </c>
      <c r="F86" s="12"/>
    </row>
    <row r="87" spans="1:6" x14ac:dyDescent="0.25">
      <c r="A87" s="15" t="s">
        <v>1</v>
      </c>
      <c r="B87" s="17">
        <f>B52</f>
        <v>1000</v>
      </c>
      <c r="C87" s="17">
        <f t="shared" ref="C87:E87" si="16">C52</f>
        <v>1000</v>
      </c>
      <c r="D87" s="17">
        <f t="shared" si="16"/>
        <v>1000</v>
      </c>
      <c r="E87" s="17">
        <f t="shared" si="16"/>
        <v>1000</v>
      </c>
      <c r="F87" s="12"/>
    </row>
    <row r="88" spans="1:6" s="12" customFormat="1" x14ac:dyDescent="0.25"/>
    <row r="89" spans="1:6" x14ac:dyDescent="0.25">
      <c r="A89" s="13" t="s">
        <v>22</v>
      </c>
      <c r="B89" s="13" t="s">
        <v>2</v>
      </c>
      <c r="C89" s="13" t="s">
        <v>3</v>
      </c>
      <c r="D89" s="13" t="s">
        <v>4</v>
      </c>
      <c r="E89" s="13" t="s">
        <v>5</v>
      </c>
      <c r="F89" s="13" t="s">
        <v>33</v>
      </c>
    </row>
    <row r="90" spans="1:6" x14ac:dyDescent="0.25">
      <c r="A90" s="13" t="s">
        <v>0</v>
      </c>
      <c r="B90" s="23">
        <f t="shared" ref="B90:E91" si="17">B62*B29</f>
        <v>3627157.5</v>
      </c>
      <c r="C90" s="23">
        <f t="shared" si="17"/>
        <v>6185342.7999999998</v>
      </c>
      <c r="D90" s="23">
        <f t="shared" si="17"/>
        <v>3059332.5</v>
      </c>
      <c r="E90" s="23">
        <f t="shared" si="17"/>
        <v>5149412.84</v>
      </c>
      <c r="F90" s="22">
        <f>SUM(B90:E90)</f>
        <v>18021245.640000001</v>
      </c>
    </row>
    <row r="91" spans="1:6" x14ac:dyDescent="0.25">
      <c r="A91" s="13" t="s">
        <v>1</v>
      </c>
      <c r="B91" s="23">
        <f t="shared" si="17"/>
        <v>4404820</v>
      </c>
      <c r="C91" s="23">
        <f t="shared" si="17"/>
        <v>2409393</v>
      </c>
      <c r="D91" s="23">
        <f t="shared" si="17"/>
        <v>5399714.25</v>
      </c>
      <c r="E91" s="23">
        <f t="shared" si="17"/>
        <v>3773869</v>
      </c>
      <c r="F91" s="22">
        <f>SUM(B91:E91)</f>
        <v>15987796.25</v>
      </c>
    </row>
    <row r="92" spans="1:6" x14ac:dyDescent="0.25">
      <c r="A92" s="12"/>
      <c r="B92" s="12"/>
      <c r="C92" s="12"/>
      <c r="D92" s="12"/>
      <c r="E92" s="11" t="s">
        <v>33</v>
      </c>
      <c r="F92" s="30">
        <f>SUM(F90:F91)</f>
        <v>34009041.890000001</v>
      </c>
    </row>
    <row r="93" spans="1:6" x14ac:dyDescent="0.25">
      <c r="A93" s="12"/>
      <c r="B93" s="12"/>
      <c r="C93" s="12"/>
      <c r="D93" s="12"/>
      <c r="E93" s="12"/>
      <c r="F93" s="12"/>
    </row>
    <row r="94" spans="1:6" x14ac:dyDescent="0.25">
      <c r="A94" s="13" t="s">
        <v>23</v>
      </c>
      <c r="B94" s="13" t="s">
        <v>2</v>
      </c>
      <c r="C94" s="13" t="s">
        <v>3</v>
      </c>
      <c r="D94" s="13" t="s">
        <v>4</v>
      </c>
      <c r="E94" s="13" t="s">
        <v>5</v>
      </c>
      <c r="F94" s="13" t="s">
        <v>33</v>
      </c>
    </row>
    <row r="95" spans="1:6" x14ac:dyDescent="0.25">
      <c r="A95" s="13" t="s">
        <v>0</v>
      </c>
      <c r="B95" s="24">
        <f t="shared" ref="B95:E96" si="18">(B80+B58)/2*B33</f>
        <v>7788.3749999999991</v>
      </c>
      <c r="C95" s="24">
        <f t="shared" si="18"/>
        <v>14554.653749999999</v>
      </c>
      <c r="D95" s="24">
        <f t="shared" si="18"/>
        <v>15216.153749999999</v>
      </c>
      <c r="E95" s="24">
        <f t="shared" si="18"/>
        <v>5171.5540499999997</v>
      </c>
      <c r="F95" s="22">
        <f>SUM(B95:E95)</f>
        <v>42730.736549999994</v>
      </c>
    </row>
    <row r="96" spans="1:6" x14ac:dyDescent="0.25">
      <c r="A96" s="13" t="s">
        <v>1</v>
      </c>
      <c r="B96" s="24">
        <f t="shared" si="18"/>
        <v>14274.978749999998</v>
      </c>
      <c r="C96" s="24">
        <f t="shared" si="18"/>
        <v>14675.942531250001</v>
      </c>
      <c r="D96" s="24">
        <f t="shared" si="18"/>
        <v>9776.3787843749997</v>
      </c>
      <c r="E96" s="24">
        <f t="shared" si="18"/>
        <v>8326.202020499999</v>
      </c>
      <c r="F96" s="22">
        <f>SUM(B96:E96)</f>
        <v>47053.502086124994</v>
      </c>
    </row>
    <row r="97" spans="1:6" s="12" customFormat="1" x14ac:dyDescent="0.25">
      <c r="E97" s="11" t="s">
        <v>33</v>
      </c>
      <c r="F97" s="30">
        <f>SUM(F95:F96)</f>
        <v>89784.238636124996</v>
      </c>
    </row>
    <row r="98" spans="1:6" s="12" customFormat="1" x14ac:dyDescent="0.25">
      <c r="F98" s="28"/>
    </row>
    <row r="99" spans="1:6" x14ac:dyDescent="0.25">
      <c r="A99" s="13" t="s">
        <v>31</v>
      </c>
      <c r="B99" s="13" t="s">
        <v>2</v>
      </c>
      <c r="C99" s="13" t="s">
        <v>3</v>
      </c>
      <c r="D99" s="13" t="s">
        <v>4</v>
      </c>
      <c r="E99" s="13" t="s">
        <v>5</v>
      </c>
      <c r="F99" s="13" t="s">
        <v>33</v>
      </c>
    </row>
    <row r="100" spans="1:6" x14ac:dyDescent="0.25">
      <c r="A100" s="13" t="s">
        <v>0</v>
      </c>
      <c r="B100" s="24">
        <f>B90+B95</f>
        <v>3634945.875</v>
      </c>
      <c r="C100" s="24">
        <f t="shared" ref="C100:E100" si="19">C90+C95</f>
        <v>6199897.4537499994</v>
      </c>
      <c r="D100" s="24">
        <f t="shared" si="19"/>
        <v>3074548.6537500001</v>
      </c>
      <c r="E100" s="24">
        <f t="shared" si="19"/>
        <v>5154584.3940500002</v>
      </c>
      <c r="F100" s="22">
        <f>SUM(B100:E100)</f>
        <v>18063976.37655</v>
      </c>
    </row>
    <row r="101" spans="1:6" x14ac:dyDescent="0.25">
      <c r="A101" s="13" t="s">
        <v>1</v>
      </c>
      <c r="B101" s="24">
        <f>B91+B96</f>
        <v>4419094.9787499998</v>
      </c>
      <c r="C101" s="24">
        <f t="shared" ref="C101:E101" si="20">C91+C96</f>
        <v>2424068.94253125</v>
      </c>
      <c r="D101" s="24">
        <f t="shared" si="20"/>
        <v>5409490.6287843753</v>
      </c>
      <c r="E101" s="24">
        <f t="shared" si="20"/>
        <v>3782195.2020204999</v>
      </c>
      <c r="F101" s="22">
        <f>SUM(B101:E101)</f>
        <v>16034849.752086125</v>
      </c>
    </row>
    <row r="102" spans="1:6" s="12" customFormat="1" x14ac:dyDescent="0.25">
      <c r="E102" s="31" t="s">
        <v>14</v>
      </c>
      <c r="F102" s="30">
        <f>SUM(F100:F101)</f>
        <v>34098826.128636122</v>
      </c>
    </row>
    <row r="103" spans="1:6" s="12" customFormat="1" x14ac:dyDescent="0.25"/>
    <row r="104" spans="1:6" x14ac:dyDescent="0.25">
      <c r="A104" s="13" t="s">
        <v>32</v>
      </c>
      <c r="B104" s="13" t="s">
        <v>2</v>
      </c>
      <c r="C104" s="13" t="s">
        <v>3</v>
      </c>
      <c r="D104" s="13" t="s">
        <v>4</v>
      </c>
      <c r="E104" s="13" t="s">
        <v>5</v>
      </c>
      <c r="F104" s="13" t="s">
        <v>33</v>
      </c>
    </row>
    <row r="105" spans="1:6" x14ac:dyDescent="0.25">
      <c r="A105" s="13" t="s">
        <v>0</v>
      </c>
      <c r="B105" s="26">
        <f t="shared" ref="B105:E106" si="21">B76*B9</f>
        <v>11213325</v>
      </c>
      <c r="C105" s="26">
        <f t="shared" si="21"/>
        <v>13552224</v>
      </c>
      <c r="D105" s="26">
        <f t="shared" si="21"/>
        <v>12190500</v>
      </c>
      <c r="E105" s="26">
        <f t="shared" si="21"/>
        <v>14000800</v>
      </c>
      <c r="F105" s="22">
        <f>SUM(B105:E105)</f>
        <v>50956849</v>
      </c>
    </row>
    <row r="106" spans="1:6" x14ac:dyDescent="0.25">
      <c r="A106" s="13" t="s">
        <v>1</v>
      </c>
      <c r="B106" s="26">
        <f t="shared" si="21"/>
        <v>10832850</v>
      </c>
      <c r="C106" s="26">
        <f t="shared" si="21"/>
        <v>9455040</v>
      </c>
      <c r="D106" s="26">
        <f t="shared" si="21"/>
        <v>15592500</v>
      </c>
      <c r="E106" s="26">
        <f t="shared" si="21"/>
        <v>11988000</v>
      </c>
      <c r="F106" s="22">
        <f>SUM(B106:E106)</f>
        <v>47868390</v>
      </c>
    </row>
    <row r="107" spans="1:6" s="12" customFormat="1" x14ac:dyDescent="0.25">
      <c r="E107" s="31" t="s">
        <v>14</v>
      </c>
      <c r="F107" s="32">
        <f>SUM(F105:F106)</f>
        <v>98825239</v>
      </c>
    </row>
    <row r="108" spans="1:6" s="12" customFormat="1" x14ac:dyDescent="0.25"/>
    <row r="109" spans="1:6" x14ac:dyDescent="0.25">
      <c r="A109" s="13" t="s">
        <v>34</v>
      </c>
      <c r="B109" s="13" t="s">
        <v>2</v>
      </c>
      <c r="C109" s="13" t="s">
        <v>3</v>
      </c>
      <c r="D109" s="13" t="s">
        <v>4</v>
      </c>
      <c r="E109" s="13" t="s">
        <v>5</v>
      </c>
      <c r="F109" s="13" t="s">
        <v>33</v>
      </c>
    </row>
    <row r="110" spans="1:6" x14ac:dyDescent="0.25">
      <c r="A110" s="13" t="s">
        <v>0</v>
      </c>
      <c r="B110" s="26">
        <f>B105-B100</f>
        <v>7578379.125</v>
      </c>
      <c r="C110" s="26">
        <f t="shared" ref="C110:E111" si="22">C105-C100</f>
        <v>7352326.5462500006</v>
      </c>
      <c r="D110" s="26">
        <f t="shared" si="22"/>
        <v>9115951.3462499995</v>
      </c>
      <c r="E110" s="26">
        <f t="shared" si="22"/>
        <v>8846215.6059499998</v>
      </c>
      <c r="F110" s="25">
        <f>F105-F100</f>
        <v>32892872.62345</v>
      </c>
    </row>
    <row r="111" spans="1:6" x14ac:dyDescent="0.25">
      <c r="A111" s="13" t="s">
        <v>1</v>
      </c>
      <c r="B111" s="26">
        <f>B106-B101</f>
        <v>6413755.0212500002</v>
      </c>
      <c r="C111" s="26">
        <f t="shared" si="22"/>
        <v>7030971.0574687496</v>
      </c>
      <c r="D111" s="26">
        <f t="shared" si="22"/>
        <v>10183009.371215625</v>
      </c>
      <c r="E111" s="26">
        <f t="shared" si="22"/>
        <v>8205804.7979795001</v>
      </c>
      <c r="F111" s="25">
        <f>F106-F101</f>
        <v>31833540.247913875</v>
      </c>
    </row>
    <row r="112" spans="1:6" s="12" customFormat="1" x14ac:dyDescent="0.25">
      <c r="B112" s="33"/>
      <c r="C112" s="33"/>
      <c r="D112" s="33"/>
      <c r="E112" s="38" t="s">
        <v>14</v>
      </c>
      <c r="F112" s="34">
        <f>F107-F102</f>
        <v>64726412.871363878</v>
      </c>
    </row>
    <row r="113" s="12" customFormat="1" x14ac:dyDescent="0.25"/>
  </sheetData>
  <mergeCells count="1">
    <mergeCell ref="A1:G1"/>
  </mergeCells>
  <conditionalFormatting sqref="B64:F64">
    <cfRule type="cellIs" dxfId="3" priority="1" operator="greaterThan">
      <formula>B66</formula>
    </cfRule>
    <cfRule type="cellIs" dxfId="2" priority="2" operator="lessThanOrEqual">
      <formula>B66</formula>
    </cfRule>
  </conditionalFormatting>
  <conditionalFormatting sqref="B71:F71">
    <cfRule type="cellIs" dxfId="1" priority="6" stopIfTrue="1" operator="greaterThan">
      <formula>B73</formula>
    </cfRule>
    <cfRule type="cellIs" dxfId="0" priority="7" operator="lessThanOrEqual">
      <formula>B73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>DoR - TAMU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Xiaomin</dc:creator>
  <cp:lastModifiedBy>Yang, Xiaomin</cp:lastModifiedBy>
  <dcterms:created xsi:type="dcterms:W3CDTF">2017-12-07T14:53:02Z</dcterms:created>
  <dcterms:modified xsi:type="dcterms:W3CDTF">2023-11-19T19:16:37Z</dcterms:modified>
</cp:coreProperties>
</file>